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excel\"/>
    </mc:Choice>
  </mc:AlternateContent>
  <xr:revisionPtr revIDLastSave="0" documentId="13_ncr:1_{AF01FFE9-4269-4912-B25E-F3421D648D65}" xr6:coauthVersionLast="43" xr6:coauthVersionMax="43" xr10:uidLastSave="{00000000-0000-0000-0000-000000000000}"/>
  <bookViews>
    <workbookView xWindow="-108" yWindow="-108" windowWidth="23256" windowHeight="12576" activeTab="2" xr2:uid="{186CA591-2B8B-4FBE-87FF-74B3132CD416}"/>
  </bookViews>
  <sheets>
    <sheet name="Tabelle1" sheetId="1" r:id="rId1"/>
    <sheet name="games1805" sheetId="2" r:id="rId2"/>
    <sheet name="R" sheetId="4" r:id="rId3"/>
    <sheet name="Tabelle2" sheetId="3" r:id="rId4"/>
  </sheets>
  <definedNames>
    <definedName name="_xlnm._FilterDatabase" localSheetId="0" hidden="1">Tabelle1!$I$1:$AL$251</definedName>
    <definedName name="mat">Tabelle1!$J$2:$P$76</definedName>
    <definedName name="matrix">Tabelle1!$I$2:$P$76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4" l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AO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AO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AO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AO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AO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AO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AO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AO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AO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AO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AO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AO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AO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AN481" i="4"/>
  <c r="AO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AO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AO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AN484" i="4"/>
  <c r="AO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AO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AO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AO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AO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AO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AO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AO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AO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AO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AO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AO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AO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AO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AO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AO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AO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AN501" i="4"/>
  <c r="AO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AN502" i="4"/>
  <c r="AO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AN503" i="4"/>
  <c r="AO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L504" i="4"/>
  <c r="AM504" i="4"/>
  <c r="AN504" i="4"/>
  <c r="AO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L505" i="4"/>
  <c r="AM505" i="4"/>
  <c r="AN505" i="4"/>
  <c r="AO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L506" i="4"/>
  <c r="AM506" i="4"/>
  <c r="AN506" i="4"/>
  <c r="AO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L507" i="4"/>
  <c r="AM507" i="4"/>
  <c r="AN507" i="4"/>
  <c r="AO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L508" i="4"/>
  <c r="AM508" i="4"/>
  <c r="AN508" i="4"/>
  <c r="AO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L509" i="4"/>
  <c r="AM509" i="4"/>
  <c r="AN509" i="4"/>
  <c r="AO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AN510" i="4"/>
  <c r="AO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L511" i="4"/>
  <c r="AM511" i="4"/>
  <c r="AN511" i="4"/>
  <c r="AO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L512" i="4"/>
  <c r="AM512" i="4"/>
  <c r="AN512" i="4"/>
  <c r="AO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L513" i="4"/>
  <c r="AM513" i="4"/>
  <c r="AN513" i="4"/>
  <c r="AO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L514" i="4"/>
  <c r="AM514" i="4"/>
  <c r="AN514" i="4"/>
  <c r="AO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L515" i="4"/>
  <c r="AM515" i="4"/>
  <c r="AN515" i="4"/>
  <c r="AO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L516" i="4"/>
  <c r="AM516" i="4"/>
  <c r="AN516" i="4"/>
  <c r="AO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L517" i="4"/>
  <c r="AM517" i="4"/>
  <c r="AN517" i="4"/>
  <c r="AO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AO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L519" i="4"/>
  <c r="AM519" i="4"/>
  <c r="AN519" i="4"/>
  <c r="AO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L520" i="4"/>
  <c r="AM520" i="4"/>
  <c r="AN520" i="4"/>
  <c r="AO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L521" i="4"/>
  <c r="AM521" i="4"/>
  <c r="AN521" i="4"/>
  <c r="AO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L522" i="4"/>
  <c r="AM522" i="4"/>
  <c r="AN522" i="4"/>
  <c r="AO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L523" i="4"/>
  <c r="AM523" i="4"/>
  <c r="AN523" i="4"/>
  <c r="AO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L524" i="4"/>
  <c r="AM524" i="4"/>
  <c r="AN524" i="4"/>
  <c r="AO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L525" i="4"/>
  <c r="AM525" i="4"/>
  <c r="AN525" i="4"/>
  <c r="AO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L526" i="4"/>
  <c r="AM526" i="4"/>
  <c r="AN526" i="4"/>
  <c r="AO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L527" i="4"/>
  <c r="AM527" i="4"/>
  <c r="AN527" i="4"/>
  <c r="AO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L528" i="4"/>
  <c r="AM528" i="4"/>
  <c r="AN528" i="4"/>
  <c r="AO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L529" i="4"/>
  <c r="AM529" i="4"/>
  <c r="AN529" i="4"/>
  <c r="AO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L530" i="4"/>
  <c r="AM530" i="4"/>
  <c r="AN530" i="4"/>
  <c r="AO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AN531" i="4"/>
  <c r="AO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L532" i="4"/>
  <c r="AM532" i="4"/>
  <c r="AN532" i="4"/>
  <c r="AO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AL533" i="4"/>
  <c r="AM533" i="4"/>
  <c r="AN533" i="4"/>
  <c r="AO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L534" i="4"/>
  <c r="AM534" i="4"/>
  <c r="AN534" i="4"/>
  <c r="AO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L535" i="4"/>
  <c r="AM535" i="4"/>
  <c r="AN535" i="4"/>
  <c r="AO535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Q273" i="1" l="1"/>
  <c r="R273" i="1"/>
  <c r="S273" i="1"/>
  <c r="T273" i="1"/>
  <c r="U273" i="1"/>
  <c r="V273" i="1" s="1"/>
  <c r="W273" i="1"/>
  <c r="X273" i="1"/>
  <c r="Y273" i="1"/>
  <c r="Z273" i="1"/>
  <c r="AA273" i="1"/>
  <c r="AB273" i="1" s="1"/>
  <c r="AC273" i="1"/>
  <c r="AD273" i="1"/>
  <c r="AE273" i="1"/>
  <c r="AF273" i="1"/>
  <c r="AG273" i="1"/>
  <c r="AH273" i="1" s="1"/>
  <c r="AI273" i="1"/>
  <c r="AJ273" i="1"/>
  <c r="AK273" i="1"/>
  <c r="AL273" i="1"/>
  <c r="AM273" i="1"/>
  <c r="AN273" i="1"/>
  <c r="Q274" i="1"/>
  <c r="R274" i="1"/>
  <c r="S274" i="1"/>
  <c r="T274" i="1"/>
  <c r="U274" i="1"/>
  <c r="V274" i="1" s="1"/>
  <c r="W274" i="1"/>
  <c r="X274" i="1"/>
  <c r="Y274" i="1"/>
  <c r="Z274" i="1"/>
  <c r="AA274" i="1"/>
  <c r="AB274" i="1" s="1"/>
  <c r="AC274" i="1"/>
  <c r="AD274" i="1"/>
  <c r="AE274" i="1"/>
  <c r="AF274" i="1"/>
  <c r="AG274" i="1"/>
  <c r="AH274" i="1" s="1"/>
  <c r="AI274" i="1"/>
  <c r="AJ274" i="1"/>
  <c r="AK274" i="1"/>
  <c r="AL274" i="1"/>
  <c r="AM274" i="1"/>
  <c r="AN274" i="1"/>
  <c r="Q275" i="1"/>
  <c r="R275" i="1"/>
  <c r="S275" i="1"/>
  <c r="T275" i="1"/>
  <c r="U275" i="1"/>
  <c r="V275" i="1" s="1"/>
  <c r="W275" i="1"/>
  <c r="X275" i="1"/>
  <c r="Y275" i="1"/>
  <c r="Z275" i="1"/>
  <c r="AA275" i="1"/>
  <c r="AB275" i="1" s="1"/>
  <c r="AC275" i="1"/>
  <c r="AD275" i="1"/>
  <c r="AE275" i="1"/>
  <c r="AF275" i="1"/>
  <c r="AG275" i="1"/>
  <c r="AH275" i="1" s="1"/>
  <c r="AI275" i="1"/>
  <c r="AJ275" i="1"/>
  <c r="AK275" i="1"/>
  <c r="AL275" i="1"/>
  <c r="AM275" i="1"/>
  <c r="AN275" i="1"/>
  <c r="Q276" i="1"/>
  <c r="R276" i="1"/>
  <c r="S276" i="1"/>
  <c r="T276" i="1"/>
  <c r="U276" i="1"/>
  <c r="V276" i="1" s="1"/>
  <c r="W276" i="1"/>
  <c r="X276" i="1"/>
  <c r="Y276" i="1"/>
  <c r="Z276" i="1"/>
  <c r="AA276" i="1"/>
  <c r="AB276" i="1" s="1"/>
  <c r="AC276" i="1"/>
  <c r="AD276" i="1"/>
  <c r="AE276" i="1"/>
  <c r="AF276" i="1"/>
  <c r="AG276" i="1"/>
  <c r="AH276" i="1" s="1"/>
  <c r="AI276" i="1"/>
  <c r="AJ276" i="1"/>
  <c r="AK276" i="1"/>
  <c r="AL276" i="1"/>
  <c r="AM276" i="1"/>
  <c r="AN276" i="1"/>
  <c r="Q277" i="1"/>
  <c r="R277" i="1"/>
  <c r="S277" i="1"/>
  <c r="T277" i="1"/>
  <c r="U277" i="1"/>
  <c r="V277" i="1" s="1"/>
  <c r="W277" i="1"/>
  <c r="X277" i="1"/>
  <c r="Y277" i="1"/>
  <c r="Z277" i="1"/>
  <c r="AA277" i="1"/>
  <c r="AB277" i="1" s="1"/>
  <c r="AC277" i="1"/>
  <c r="AD277" i="1"/>
  <c r="AE277" i="1"/>
  <c r="AF277" i="1"/>
  <c r="AG277" i="1"/>
  <c r="AH277" i="1" s="1"/>
  <c r="AI277" i="1"/>
  <c r="AJ277" i="1"/>
  <c r="AK277" i="1"/>
  <c r="AL277" i="1"/>
  <c r="AM277" i="1"/>
  <c r="AN277" i="1"/>
  <c r="Q278" i="1"/>
  <c r="R278" i="1"/>
  <c r="S278" i="1"/>
  <c r="T278" i="1"/>
  <c r="U278" i="1"/>
  <c r="V278" i="1" s="1"/>
  <c r="W278" i="1"/>
  <c r="Y278" i="1" s="1"/>
  <c r="X278" i="1"/>
  <c r="Z278" i="1"/>
  <c r="AA278" i="1"/>
  <c r="AB278" i="1" s="1"/>
  <c r="AC278" i="1"/>
  <c r="AE278" i="1" s="1"/>
  <c r="AD278" i="1"/>
  <c r="AF278" i="1"/>
  <c r="AG278" i="1"/>
  <c r="AH278" i="1" s="1"/>
  <c r="AI278" i="1"/>
  <c r="AJ278" i="1"/>
  <c r="AK278" i="1"/>
  <c r="AM278" i="1" s="1"/>
  <c r="AL278" i="1"/>
  <c r="AN278" i="1"/>
  <c r="AU278" i="1"/>
  <c r="AY278" i="1"/>
  <c r="BD278" i="1" s="1"/>
  <c r="AU277" i="1"/>
  <c r="AY277" i="1" s="1"/>
  <c r="BD277" i="1" s="1"/>
  <c r="AU276" i="1"/>
  <c r="AY276" i="1" s="1"/>
  <c r="BD276" i="1" s="1"/>
  <c r="AU275" i="1"/>
  <c r="AY275" i="1" s="1"/>
  <c r="BD275" i="1" s="1"/>
  <c r="AU274" i="1"/>
  <c r="AY274" i="1" s="1"/>
  <c r="BD274" i="1" s="1"/>
  <c r="AU273" i="1"/>
  <c r="AY273" i="1" s="1"/>
  <c r="BD273" i="1" s="1"/>
  <c r="AT278" i="1"/>
  <c r="AZ278" i="1" s="1"/>
  <c r="BE278" i="1" s="1"/>
  <c r="AT277" i="1"/>
  <c r="AZ277" i="1"/>
  <c r="BE277" i="1" s="1"/>
  <c r="AT276" i="1"/>
  <c r="AZ276" i="1" s="1"/>
  <c r="BE276" i="1" s="1"/>
  <c r="AT275" i="1"/>
  <c r="AZ275" i="1"/>
  <c r="BE275" i="1" s="1"/>
  <c r="AT274" i="1"/>
  <c r="AZ274" i="1"/>
  <c r="BE274" i="1" s="1"/>
  <c r="AT273" i="1"/>
  <c r="AZ273" i="1"/>
  <c r="BE273" i="1" s="1"/>
  <c r="B274" i="1"/>
  <c r="B275" i="1"/>
  <c r="B276" i="1"/>
  <c r="B277" i="1"/>
  <c r="B278" i="1"/>
  <c r="B273" i="1"/>
  <c r="N272" i="1"/>
  <c r="O272" i="1"/>
  <c r="P272" i="1"/>
  <c r="AV272" i="1"/>
  <c r="BA272" i="1"/>
  <c r="BG272" i="1"/>
  <c r="AW272" i="1"/>
  <c r="BB272" i="1" s="1"/>
  <c r="BF272" i="1"/>
  <c r="N271" i="1"/>
  <c r="O271" i="1"/>
  <c r="P271" i="1"/>
  <c r="AV271" i="1"/>
  <c r="BA271" i="1" s="1"/>
  <c r="BG271" i="1"/>
  <c r="AW271" i="1"/>
  <c r="BB271" i="1"/>
  <c r="BF271" i="1"/>
  <c r="N270" i="1"/>
  <c r="O270" i="1"/>
  <c r="P270" i="1"/>
  <c r="AV270" i="1"/>
  <c r="BA270" i="1"/>
  <c r="BG270" i="1"/>
  <c r="AW270" i="1"/>
  <c r="BB270" i="1"/>
  <c r="BF270" i="1"/>
  <c r="N269" i="1"/>
  <c r="O269" i="1"/>
  <c r="P269" i="1"/>
  <c r="AV269" i="1"/>
  <c r="BA269" i="1"/>
  <c r="BG269" i="1"/>
  <c r="AW269" i="1"/>
  <c r="BB269" i="1" s="1"/>
  <c r="BF269" i="1"/>
  <c r="N268" i="1"/>
  <c r="O268" i="1"/>
  <c r="P268" i="1"/>
  <c r="AV268" i="1"/>
  <c r="BA268" i="1"/>
  <c r="BG268" i="1"/>
  <c r="AW268" i="1"/>
  <c r="BB268" i="1"/>
  <c r="BF268" i="1"/>
  <c r="N267" i="1"/>
  <c r="O267" i="1"/>
  <c r="P267" i="1"/>
  <c r="AV267" i="1"/>
  <c r="BA267" i="1"/>
  <c r="BG267" i="1"/>
  <c r="AW267" i="1"/>
  <c r="BB267" i="1" s="1"/>
  <c r="BF267" i="1"/>
  <c r="N1" i="3" l="1"/>
  <c r="E1" i="3"/>
  <c r="N2" i="3"/>
  <c r="N3" i="3"/>
  <c r="N4" i="3"/>
  <c r="N5" i="3"/>
  <c r="N6" i="3"/>
  <c r="N7" i="3"/>
  <c r="N8" i="3"/>
  <c r="N9" i="3"/>
  <c r="O9" i="3" s="1"/>
  <c r="N10" i="3"/>
  <c r="N11" i="3"/>
  <c r="N12" i="3"/>
  <c r="N13" i="3"/>
  <c r="N14" i="3"/>
  <c r="N15" i="3"/>
  <c r="N16" i="3"/>
  <c r="N17" i="3"/>
  <c r="O17" i="3" s="1"/>
  <c r="N18" i="3"/>
  <c r="N19" i="3"/>
  <c r="N20" i="3"/>
  <c r="N21" i="3"/>
  <c r="N22" i="3"/>
  <c r="N23" i="3"/>
  <c r="N24" i="3"/>
  <c r="N25" i="3"/>
  <c r="O25" i="3" s="1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O41" i="3" s="1"/>
  <c r="N42" i="3"/>
  <c r="N43" i="3"/>
  <c r="N44" i="3"/>
  <c r="N45" i="3"/>
  <c r="N46" i="3"/>
  <c r="N47" i="3"/>
  <c r="N48" i="3"/>
  <c r="N49" i="3"/>
  <c r="O49" i="3" s="1"/>
  <c r="N50" i="3"/>
  <c r="N51" i="3"/>
  <c r="N52" i="3"/>
  <c r="N53" i="3"/>
  <c r="N54" i="3"/>
  <c r="N55" i="3"/>
  <c r="N56" i="3"/>
  <c r="N57" i="3"/>
  <c r="O57" i="3" s="1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O73" i="3" s="1"/>
  <c r="N74" i="3"/>
  <c r="N75" i="3"/>
  <c r="N76" i="3"/>
  <c r="N77" i="3"/>
  <c r="N78" i="3"/>
  <c r="N79" i="3"/>
  <c r="N80" i="3"/>
  <c r="N81" i="3"/>
  <c r="O81" i="3" s="1"/>
  <c r="N82" i="3"/>
  <c r="N83" i="3"/>
  <c r="N84" i="3"/>
  <c r="N85" i="3"/>
  <c r="N86" i="3"/>
  <c r="N87" i="3"/>
  <c r="N88" i="3"/>
  <c r="N89" i="3"/>
  <c r="O89" i="3" s="1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O105" i="3" s="1"/>
  <c r="N106" i="3"/>
  <c r="N107" i="3"/>
  <c r="N108" i="3"/>
  <c r="N109" i="3"/>
  <c r="N110" i="3"/>
  <c r="N111" i="3"/>
  <c r="N112" i="3"/>
  <c r="N113" i="3"/>
  <c r="O113" i="3" s="1"/>
  <c r="N114" i="3"/>
  <c r="N115" i="3"/>
  <c r="N116" i="3"/>
  <c r="N117" i="3"/>
  <c r="N118" i="3"/>
  <c r="N119" i="3"/>
  <c r="N120" i="3"/>
  <c r="N121" i="3"/>
  <c r="O121" i="3" s="1"/>
  <c r="N122" i="3"/>
  <c r="N123" i="3"/>
  <c r="N124" i="3"/>
  <c r="N125" i="3"/>
  <c r="N126" i="3"/>
  <c r="N127" i="3"/>
  <c r="N128" i="3"/>
  <c r="N129" i="3"/>
  <c r="N130" i="3"/>
  <c r="N131" i="3"/>
  <c r="N132" i="3"/>
  <c r="P132" i="3" s="1"/>
  <c r="N133" i="3"/>
  <c r="N134" i="3"/>
  <c r="N135" i="3"/>
  <c r="N136" i="3"/>
  <c r="N137" i="3"/>
  <c r="O137" i="3" s="1"/>
  <c r="N138" i="3"/>
  <c r="N139" i="3"/>
  <c r="N140" i="3"/>
  <c r="N141" i="3"/>
  <c r="N142" i="3"/>
  <c r="N143" i="3"/>
  <c r="N144" i="3"/>
  <c r="N145" i="3"/>
  <c r="O145" i="3" s="1"/>
  <c r="N146" i="3"/>
  <c r="N147" i="3"/>
  <c r="N148" i="3"/>
  <c r="N149" i="3"/>
  <c r="N150" i="3"/>
  <c r="N151" i="3"/>
  <c r="N152" i="3"/>
  <c r="N153" i="3"/>
  <c r="O153" i="3" s="1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O169" i="3" s="1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P320" i="3" s="1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O428" i="3" s="1"/>
  <c r="N429" i="3"/>
  <c r="O429" i="3" s="1"/>
  <c r="N430" i="3"/>
  <c r="N431" i="3"/>
  <c r="O431" i="3" s="1"/>
  <c r="N432" i="3"/>
  <c r="O432" i="3" s="1"/>
  <c r="N433" i="3"/>
  <c r="O433" i="3" s="1"/>
  <c r="N434" i="3"/>
  <c r="N435" i="3"/>
  <c r="O435" i="3" s="1"/>
  <c r="N436" i="3"/>
  <c r="O436" i="3" s="1"/>
  <c r="N437" i="3"/>
  <c r="N438" i="3"/>
  <c r="N439" i="3"/>
  <c r="O439" i="3" s="1"/>
  <c r="N440" i="3"/>
  <c r="O440" i="3" s="1"/>
  <c r="N441" i="3"/>
  <c r="O441" i="3" s="1"/>
  <c r="N442" i="3"/>
  <c r="N443" i="3"/>
  <c r="O443" i="3" s="1"/>
  <c r="N444" i="3"/>
  <c r="O444" i="3" s="1"/>
  <c r="N445" i="3"/>
  <c r="N446" i="3"/>
  <c r="N447" i="3"/>
  <c r="N448" i="3"/>
  <c r="O448" i="3" s="1"/>
  <c r="N449" i="3"/>
  <c r="N450" i="3"/>
  <c r="N451" i="3"/>
  <c r="O451" i="3" s="1"/>
  <c r="N452" i="3"/>
  <c r="O452" i="3" s="1"/>
  <c r="N453" i="3"/>
  <c r="N454" i="3"/>
  <c r="N455" i="3"/>
  <c r="O455" i="3" s="1"/>
  <c r="N456" i="3"/>
  <c r="O456" i="3" s="1"/>
  <c r="N457" i="3"/>
  <c r="N458" i="3"/>
  <c r="N459" i="3"/>
  <c r="O459" i="3" s="1"/>
  <c r="N460" i="3"/>
  <c r="O460" i="3" s="1"/>
  <c r="N461" i="3"/>
  <c r="O461" i="3" s="1"/>
  <c r="N462" i="3"/>
  <c r="N463" i="3"/>
  <c r="O463" i="3" s="1"/>
  <c r="N464" i="3"/>
  <c r="O464" i="3" s="1"/>
  <c r="N465" i="3"/>
  <c r="O465" i="3" s="1"/>
  <c r="N466" i="3"/>
  <c r="N467" i="3"/>
  <c r="N468" i="3"/>
  <c r="O468" i="3" s="1"/>
  <c r="N469" i="3"/>
  <c r="N470" i="3"/>
  <c r="N471" i="3"/>
  <c r="N472" i="3"/>
  <c r="O472" i="3" s="1"/>
  <c r="N473" i="3"/>
  <c r="N474" i="3"/>
  <c r="N475" i="3"/>
  <c r="O475" i="3" s="1"/>
  <c r="N476" i="3"/>
  <c r="O476" i="3" s="1"/>
  <c r="N477" i="3"/>
  <c r="N478" i="3"/>
  <c r="N479" i="3"/>
  <c r="N480" i="3"/>
  <c r="O480" i="3" s="1"/>
  <c r="N481" i="3"/>
  <c r="O481" i="3" s="1"/>
  <c r="N482" i="3"/>
  <c r="N483" i="3"/>
  <c r="N484" i="3"/>
  <c r="O484" i="3" s="1"/>
  <c r="N485" i="3"/>
  <c r="O485" i="3" s="1"/>
  <c r="N486" i="3"/>
  <c r="N487" i="3"/>
  <c r="N488" i="3"/>
  <c r="O488" i="3" s="1"/>
  <c r="N489" i="3"/>
  <c r="N490" i="3"/>
  <c r="N491" i="3"/>
  <c r="O491" i="3" s="1"/>
  <c r="N492" i="3"/>
  <c r="O492" i="3" s="1"/>
  <c r="N493" i="3"/>
  <c r="N494" i="3"/>
  <c r="N495" i="3"/>
  <c r="N496" i="3"/>
  <c r="O496" i="3" s="1"/>
  <c r="N497" i="3"/>
  <c r="N498" i="3"/>
  <c r="N499" i="3"/>
  <c r="N500" i="3"/>
  <c r="O500" i="3" s="1"/>
  <c r="N501" i="3"/>
  <c r="N502" i="3"/>
  <c r="N503" i="3"/>
  <c r="N504" i="3"/>
  <c r="O504" i="3" s="1"/>
  <c r="N505" i="3"/>
  <c r="N506" i="3"/>
  <c r="N507" i="3"/>
  <c r="O507" i="3" s="1"/>
  <c r="N508" i="3"/>
  <c r="O508" i="3" s="1"/>
  <c r="N509" i="3"/>
  <c r="D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F15" i="3" s="1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I117" i="3" s="1"/>
  <c r="J117" i="3" s="1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I132" i="3" s="1"/>
  <c r="J132" i="3" s="1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I320" i="3" s="1"/>
  <c r="J320" i="3" s="1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I393" i="3" s="1"/>
  <c r="J393" i="3" s="1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I409" i="3" s="1"/>
  <c r="J409" i="3" s="1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F1" i="3" l="1"/>
  <c r="P507" i="3"/>
  <c r="P475" i="3"/>
  <c r="O503" i="3"/>
  <c r="P503" i="3" s="1"/>
  <c r="O495" i="3"/>
  <c r="P495" i="3" s="1"/>
  <c r="P491" i="3"/>
  <c r="O487" i="3"/>
  <c r="P487" i="3" s="1"/>
  <c r="O479" i="3"/>
  <c r="P479" i="3" s="1"/>
  <c r="O471" i="3"/>
  <c r="P471" i="3" s="1"/>
  <c r="P459" i="3"/>
  <c r="O447" i="3"/>
  <c r="P447" i="3" s="1"/>
  <c r="P443" i="3"/>
  <c r="O161" i="3"/>
  <c r="P161" i="3" s="1"/>
  <c r="O129" i="3"/>
  <c r="P129" i="3" s="1"/>
  <c r="O97" i="3"/>
  <c r="P97" i="3" s="1"/>
  <c r="O65" i="3"/>
  <c r="P65" i="3" s="1"/>
  <c r="O33" i="3"/>
  <c r="P33" i="3" s="1"/>
  <c r="O499" i="3"/>
  <c r="P499" i="3" s="1"/>
  <c r="O483" i="3"/>
  <c r="P483" i="3" s="1"/>
  <c r="O467" i="3"/>
  <c r="P467" i="3" s="1"/>
  <c r="O509" i="3"/>
  <c r="P509" i="3" s="1"/>
  <c r="O505" i="3"/>
  <c r="P505" i="3" s="1"/>
  <c r="O501" i="3"/>
  <c r="P501" i="3" s="1"/>
  <c r="O497" i="3"/>
  <c r="P497" i="3" s="1"/>
  <c r="O493" i="3"/>
  <c r="P493" i="3" s="1"/>
  <c r="O489" i="3"/>
  <c r="P489" i="3" s="1"/>
  <c r="O477" i="3"/>
  <c r="P477" i="3" s="1"/>
  <c r="O473" i="3"/>
  <c r="P473" i="3" s="1"/>
  <c r="O469" i="3"/>
  <c r="P469" i="3" s="1"/>
  <c r="O457" i="3"/>
  <c r="P457" i="3" s="1"/>
  <c r="O453" i="3"/>
  <c r="P453" i="3" s="1"/>
  <c r="O449" i="3"/>
  <c r="P449" i="3" s="1"/>
  <c r="O445" i="3"/>
  <c r="P445" i="3" s="1"/>
  <c r="O437" i="3"/>
  <c r="P437" i="3" s="1"/>
  <c r="P145" i="3"/>
  <c r="P113" i="3"/>
  <c r="P81" i="3"/>
  <c r="P49" i="3"/>
  <c r="P17" i="3"/>
  <c r="O426" i="3"/>
  <c r="P426" i="3" s="1"/>
  <c r="O422" i="3"/>
  <c r="P422" i="3" s="1"/>
  <c r="O418" i="3"/>
  <c r="P418" i="3" s="1"/>
  <c r="O414" i="3"/>
  <c r="P414" i="3" s="1"/>
  <c r="O410" i="3"/>
  <c r="P410" i="3" s="1"/>
  <c r="O406" i="3"/>
  <c r="P406" i="3" s="1"/>
  <c r="O402" i="3"/>
  <c r="P402" i="3" s="1"/>
  <c r="O398" i="3"/>
  <c r="P398" i="3" s="1"/>
  <c r="O394" i="3"/>
  <c r="P394" i="3" s="1"/>
  <c r="O390" i="3"/>
  <c r="P390" i="3" s="1"/>
  <c r="O386" i="3"/>
  <c r="P386" i="3" s="1"/>
  <c r="O382" i="3"/>
  <c r="P382" i="3" s="1"/>
  <c r="O378" i="3"/>
  <c r="P378" i="3" s="1"/>
  <c r="O374" i="3"/>
  <c r="P374" i="3" s="1"/>
  <c r="O370" i="3"/>
  <c r="P370" i="3" s="1"/>
  <c r="O366" i="3"/>
  <c r="P366" i="3" s="1"/>
  <c r="O362" i="3"/>
  <c r="P362" i="3" s="1"/>
  <c r="O358" i="3"/>
  <c r="P358" i="3" s="1"/>
  <c r="O354" i="3"/>
  <c r="P354" i="3" s="1"/>
  <c r="O350" i="3"/>
  <c r="P350" i="3" s="1"/>
  <c r="O346" i="3"/>
  <c r="P346" i="3" s="1"/>
  <c r="O342" i="3"/>
  <c r="P342" i="3" s="1"/>
  <c r="O338" i="3"/>
  <c r="P338" i="3" s="1"/>
  <c r="O334" i="3"/>
  <c r="P334" i="3" s="1"/>
  <c r="O330" i="3"/>
  <c r="P330" i="3" s="1"/>
  <c r="O326" i="3"/>
  <c r="P326" i="3" s="1"/>
  <c r="O322" i="3"/>
  <c r="P322" i="3" s="1"/>
  <c r="O318" i="3"/>
  <c r="P318" i="3" s="1"/>
  <c r="O314" i="3"/>
  <c r="P314" i="3" s="1"/>
  <c r="O310" i="3"/>
  <c r="P310" i="3" s="1"/>
  <c r="O306" i="3"/>
  <c r="P306" i="3" s="1"/>
  <c r="O302" i="3"/>
  <c r="P302" i="3" s="1"/>
  <c r="O298" i="3"/>
  <c r="P298" i="3" s="1"/>
  <c r="O294" i="3"/>
  <c r="P294" i="3" s="1"/>
  <c r="O290" i="3"/>
  <c r="P290" i="3" s="1"/>
  <c r="O286" i="3"/>
  <c r="P286" i="3" s="1"/>
  <c r="O282" i="3"/>
  <c r="P282" i="3" s="1"/>
  <c r="O278" i="3"/>
  <c r="P278" i="3" s="1"/>
  <c r="O274" i="3"/>
  <c r="P274" i="3" s="1"/>
  <c r="O270" i="3"/>
  <c r="P270" i="3" s="1"/>
  <c r="O266" i="3"/>
  <c r="P266" i="3" s="1"/>
  <c r="O262" i="3"/>
  <c r="P262" i="3" s="1"/>
  <c r="O258" i="3"/>
  <c r="P258" i="3" s="1"/>
  <c r="O254" i="3"/>
  <c r="P254" i="3" s="1"/>
  <c r="O250" i="3"/>
  <c r="P250" i="3" s="1"/>
  <c r="O246" i="3"/>
  <c r="P246" i="3" s="1"/>
  <c r="O242" i="3"/>
  <c r="P242" i="3" s="1"/>
  <c r="O238" i="3"/>
  <c r="P238" i="3" s="1"/>
  <c r="O234" i="3"/>
  <c r="P234" i="3" s="1"/>
  <c r="O230" i="3"/>
  <c r="P230" i="3" s="1"/>
  <c r="O226" i="3"/>
  <c r="P226" i="3" s="1"/>
  <c r="O222" i="3"/>
  <c r="P222" i="3" s="1"/>
  <c r="O218" i="3"/>
  <c r="P218" i="3" s="1"/>
  <c r="O214" i="3"/>
  <c r="P214" i="3" s="1"/>
  <c r="O210" i="3"/>
  <c r="P210" i="3" s="1"/>
  <c r="O206" i="3"/>
  <c r="P206" i="3" s="1"/>
  <c r="O202" i="3"/>
  <c r="P202" i="3" s="1"/>
  <c r="O198" i="3"/>
  <c r="P198" i="3" s="1"/>
  <c r="O194" i="3"/>
  <c r="P194" i="3" s="1"/>
  <c r="O190" i="3"/>
  <c r="P190" i="3" s="1"/>
  <c r="O186" i="3"/>
  <c r="P186" i="3" s="1"/>
  <c r="O182" i="3"/>
  <c r="P182" i="3" s="1"/>
  <c r="O178" i="3"/>
  <c r="P178" i="3" s="1"/>
  <c r="O174" i="3"/>
  <c r="P174" i="3" s="1"/>
  <c r="O170" i="3"/>
  <c r="P170" i="3" s="1"/>
  <c r="O166" i="3"/>
  <c r="P166" i="3" s="1"/>
  <c r="O162" i="3"/>
  <c r="P162" i="3" s="1"/>
  <c r="O158" i="3"/>
  <c r="P158" i="3" s="1"/>
  <c r="O154" i="3"/>
  <c r="P154" i="3" s="1"/>
  <c r="O150" i="3"/>
  <c r="P150" i="3" s="1"/>
  <c r="O146" i="3"/>
  <c r="P146" i="3" s="1"/>
  <c r="O142" i="3"/>
  <c r="P142" i="3" s="1"/>
  <c r="O138" i="3"/>
  <c r="P138" i="3" s="1"/>
  <c r="O134" i="3"/>
  <c r="P134" i="3" s="1"/>
  <c r="O130" i="3"/>
  <c r="P130" i="3" s="1"/>
  <c r="O126" i="3"/>
  <c r="P126" i="3" s="1"/>
  <c r="O122" i="3"/>
  <c r="P122" i="3" s="1"/>
  <c r="O118" i="3"/>
  <c r="P118" i="3" s="1"/>
  <c r="O114" i="3"/>
  <c r="P114" i="3" s="1"/>
  <c r="O110" i="3"/>
  <c r="P110" i="3" s="1"/>
  <c r="O106" i="3"/>
  <c r="P106" i="3" s="1"/>
  <c r="O102" i="3"/>
  <c r="P102" i="3" s="1"/>
  <c r="O98" i="3"/>
  <c r="P98" i="3" s="1"/>
  <c r="O94" i="3"/>
  <c r="P94" i="3" s="1"/>
  <c r="O90" i="3"/>
  <c r="P90" i="3" s="1"/>
  <c r="O86" i="3"/>
  <c r="P86" i="3" s="1"/>
  <c r="O82" i="3"/>
  <c r="P82" i="3" s="1"/>
  <c r="O78" i="3"/>
  <c r="P78" i="3" s="1"/>
  <c r="O74" i="3"/>
  <c r="P74" i="3" s="1"/>
  <c r="O70" i="3"/>
  <c r="P70" i="3" s="1"/>
  <c r="O66" i="3"/>
  <c r="P66" i="3" s="1"/>
  <c r="O62" i="3"/>
  <c r="P62" i="3" s="1"/>
  <c r="O58" i="3"/>
  <c r="P58" i="3" s="1"/>
  <c r="O54" i="3"/>
  <c r="P54" i="3" s="1"/>
  <c r="O50" i="3"/>
  <c r="P50" i="3" s="1"/>
  <c r="O46" i="3"/>
  <c r="P46" i="3" s="1"/>
  <c r="O42" i="3"/>
  <c r="P42" i="3" s="1"/>
  <c r="O38" i="3"/>
  <c r="P38" i="3" s="1"/>
  <c r="O34" i="3"/>
  <c r="P34" i="3" s="1"/>
  <c r="O30" i="3"/>
  <c r="P30" i="3" s="1"/>
  <c r="O26" i="3"/>
  <c r="P26" i="3" s="1"/>
  <c r="O22" i="3"/>
  <c r="P22" i="3" s="1"/>
  <c r="O18" i="3"/>
  <c r="P18" i="3" s="1"/>
  <c r="O14" i="3"/>
  <c r="P14" i="3" s="1"/>
  <c r="O10" i="3"/>
  <c r="P10" i="3" s="1"/>
  <c r="O6" i="3"/>
  <c r="P6" i="3" s="1"/>
  <c r="O2" i="3"/>
  <c r="P2" i="3" s="1"/>
  <c r="P508" i="3"/>
  <c r="P504" i="3"/>
  <c r="P500" i="3"/>
  <c r="P496" i="3"/>
  <c r="P492" i="3"/>
  <c r="P488" i="3"/>
  <c r="P484" i="3"/>
  <c r="P480" i="3"/>
  <c r="P476" i="3"/>
  <c r="P472" i="3"/>
  <c r="P468" i="3"/>
  <c r="P464" i="3"/>
  <c r="P460" i="3"/>
  <c r="P456" i="3"/>
  <c r="P452" i="3"/>
  <c r="P448" i="3"/>
  <c r="P444" i="3"/>
  <c r="P440" i="3"/>
  <c r="P436" i="3"/>
  <c r="P432" i="3"/>
  <c r="P428" i="3"/>
  <c r="P485" i="3"/>
  <c r="P481" i="3"/>
  <c r="P465" i="3"/>
  <c r="P463" i="3"/>
  <c r="P461" i="3"/>
  <c r="P455" i="3"/>
  <c r="P451" i="3"/>
  <c r="P441" i="3"/>
  <c r="P439" i="3"/>
  <c r="P435" i="3"/>
  <c r="P433" i="3"/>
  <c r="P431" i="3"/>
  <c r="P429" i="3"/>
  <c r="O427" i="3"/>
  <c r="P427" i="3" s="1"/>
  <c r="O425" i="3"/>
  <c r="P425" i="3" s="1"/>
  <c r="O423" i="3"/>
  <c r="P423" i="3" s="1"/>
  <c r="O421" i="3"/>
  <c r="P421" i="3" s="1"/>
  <c r="O419" i="3"/>
  <c r="P419" i="3" s="1"/>
  <c r="O417" i="3"/>
  <c r="P417" i="3" s="1"/>
  <c r="O415" i="3"/>
  <c r="P415" i="3" s="1"/>
  <c r="O413" i="3"/>
  <c r="P413" i="3" s="1"/>
  <c r="O411" i="3"/>
  <c r="P411" i="3" s="1"/>
  <c r="O409" i="3"/>
  <c r="P409" i="3" s="1"/>
  <c r="O407" i="3"/>
  <c r="P407" i="3" s="1"/>
  <c r="O405" i="3"/>
  <c r="P405" i="3" s="1"/>
  <c r="O403" i="3"/>
  <c r="P403" i="3" s="1"/>
  <c r="O401" i="3"/>
  <c r="P401" i="3" s="1"/>
  <c r="O399" i="3"/>
  <c r="P399" i="3" s="1"/>
  <c r="O397" i="3"/>
  <c r="P397" i="3" s="1"/>
  <c r="O395" i="3"/>
  <c r="P395" i="3" s="1"/>
  <c r="O393" i="3"/>
  <c r="P393" i="3" s="1"/>
  <c r="O391" i="3"/>
  <c r="P391" i="3" s="1"/>
  <c r="O389" i="3"/>
  <c r="P389" i="3" s="1"/>
  <c r="O387" i="3"/>
  <c r="P387" i="3" s="1"/>
  <c r="O385" i="3"/>
  <c r="P385" i="3" s="1"/>
  <c r="O383" i="3"/>
  <c r="P383" i="3" s="1"/>
  <c r="O381" i="3"/>
  <c r="P381" i="3" s="1"/>
  <c r="O379" i="3"/>
  <c r="P379" i="3" s="1"/>
  <c r="O377" i="3"/>
  <c r="P377" i="3" s="1"/>
  <c r="O375" i="3"/>
  <c r="P375" i="3" s="1"/>
  <c r="O373" i="3"/>
  <c r="P373" i="3" s="1"/>
  <c r="O371" i="3"/>
  <c r="P371" i="3" s="1"/>
  <c r="O369" i="3"/>
  <c r="P369" i="3" s="1"/>
  <c r="O367" i="3"/>
  <c r="P367" i="3" s="1"/>
  <c r="O365" i="3"/>
  <c r="P365" i="3" s="1"/>
  <c r="O363" i="3"/>
  <c r="P363" i="3" s="1"/>
  <c r="O361" i="3"/>
  <c r="P361" i="3" s="1"/>
  <c r="O359" i="3"/>
  <c r="P359" i="3" s="1"/>
  <c r="O357" i="3"/>
  <c r="P357" i="3" s="1"/>
  <c r="O355" i="3"/>
  <c r="P355" i="3" s="1"/>
  <c r="O353" i="3"/>
  <c r="P353" i="3" s="1"/>
  <c r="O351" i="3"/>
  <c r="P351" i="3" s="1"/>
  <c r="O349" i="3"/>
  <c r="P349" i="3" s="1"/>
  <c r="O347" i="3"/>
  <c r="P347" i="3" s="1"/>
  <c r="O345" i="3"/>
  <c r="P345" i="3" s="1"/>
  <c r="O343" i="3"/>
  <c r="P343" i="3" s="1"/>
  <c r="O341" i="3"/>
  <c r="P341" i="3" s="1"/>
  <c r="O339" i="3"/>
  <c r="P339" i="3" s="1"/>
  <c r="O337" i="3"/>
  <c r="P337" i="3" s="1"/>
  <c r="O335" i="3"/>
  <c r="P335" i="3" s="1"/>
  <c r="O333" i="3"/>
  <c r="P333" i="3" s="1"/>
  <c r="O331" i="3"/>
  <c r="P331" i="3" s="1"/>
  <c r="O329" i="3"/>
  <c r="P329" i="3" s="1"/>
  <c r="O327" i="3"/>
  <c r="P327" i="3" s="1"/>
  <c r="O325" i="3"/>
  <c r="P325" i="3" s="1"/>
  <c r="O323" i="3"/>
  <c r="P323" i="3" s="1"/>
  <c r="O321" i="3"/>
  <c r="P321" i="3" s="1"/>
  <c r="O319" i="3"/>
  <c r="P319" i="3" s="1"/>
  <c r="O317" i="3"/>
  <c r="P317" i="3" s="1"/>
  <c r="O315" i="3"/>
  <c r="P315" i="3" s="1"/>
  <c r="O313" i="3"/>
  <c r="P313" i="3" s="1"/>
  <c r="O311" i="3"/>
  <c r="P311" i="3" s="1"/>
  <c r="O309" i="3"/>
  <c r="P309" i="3" s="1"/>
  <c r="O307" i="3"/>
  <c r="P307" i="3" s="1"/>
  <c r="O305" i="3"/>
  <c r="P305" i="3" s="1"/>
  <c r="O303" i="3"/>
  <c r="P303" i="3" s="1"/>
  <c r="O301" i="3"/>
  <c r="P301" i="3" s="1"/>
  <c r="O299" i="3"/>
  <c r="P299" i="3" s="1"/>
  <c r="O297" i="3"/>
  <c r="P297" i="3" s="1"/>
  <c r="O295" i="3"/>
  <c r="P295" i="3" s="1"/>
  <c r="O293" i="3"/>
  <c r="P293" i="3" s="1"/>
  <c r="O291" i="3"/>
  <c r="P291" i="3" s="1"/>
  <c r="O289" i="3"/>
  <c r="P289" i="3" s="1"/>
  <c r="O287" i="3"/>
  <c r="P287" i="3" s="1"/>
  <c r="O285" i="3"/>
  <c r="P285" i="3" s="1"/>
  <c r="O283" i="3"/>
  <c r="P283" i="3" s="1"/>
  <c r="O281" i="3"/>
  <c r="P281" i="3" s="1"/>
  <c r="O279" i="3"/>
  <c r="P279" i="3" s="1"/>
  <c r="O277" i="3"/>
  <c r="P277" i="3" s="1"/>
  <c r="O275" i="3"/>
  <c r="P275" i="3" s="1"/>
  <c r="O273" i="3"/>
  <c r="P273" i="3" s="1"/>
  <c r="O271" i="3"/>
  <c r="P271" i="3" s="1"/>
  <c r="O269" i="3"/>
  <c r="P269" i="3" s="1"/>
  <c r="O267" i="3"/>
  <c r="P267" i="3" s="1"/>
  <c r="O265" i="3"/>
  <c r="P265" i="3" s="1"/>
  <c r="O263" i="3"/>
  <c r="P263" i="3" s="1"/>
  <c r="O261" i="3"/>
  <c r="P261" i="3" s="1"/>
  <c r="O259" i="3"/>
  <c r="P259" i="3" s="1"/>
  <c r="O257" i="3"/>
  <c r="P257" i="3" s="1"/>
  <c r="O255" i="3"/>
  <c r="P255" i="3" s="1"/>
  <c r="O253" i="3"/>
  <c r="P253" i="3" s="1"/>
  <c r="O251" i="3"/>
  <c r="P251" i="3" s="1"/>
  <c r="O249" i="3"/>
  <c r="P249" i="3" s="1"/>
  <c r="O247" i="3"/>
  <c r="P247" i="3" s="1"/>
  <c r="O245" i="3"/>
  <c r="P245" i="3" s="1"/>
  <c r="O243" i="3"/>
  <c r="P243" i="3" s="1"/>
  <c r="O241" i="3"/>
  <c r="P241" i="3" s="1"/>
  <c r="O239" i="3"/>
  <c r="P239" i="3" s="1"/>
  <c r="O237" i="3"/>
  <c r="P237" i="3" s="1"/>
  <c r="O235" i="3"/>
  <c r="P235" i="3" s="1"/>
  <c r="O233" i="3"/>
  <c r="P233" i="3" s="1"/>
  <c r="O231" i="3"/>
  <c r="P231" i="3" s="1"/>
  <c r="O229" i="3"/>
  <c r="P229" i="3" s="1"/>
  <c r="O227" i="3"/>
  <c r="P227" i="3" s="1"/>
  <c r="P225" i="3"/>
  <c r="O225" i="3"/>
  <c r="O223" i="3"/>
  <c r="P223" i="3" s="1"/>
  <c r="O221" i="3"/>
  <c r="P221" i="3" s="1"/>
  <c r="O219" i="3"/>
  <c r="P219" i="3" s="1"/>
  <c r="O217" i="3"/>
  <c r="P217" i="3" s="1"/>
  <c r="O215" i="3"/>
  <c r="P215" i="3" s="1"/>
  <c r="O213" i="3"/>
  <c r="P213" i="3" s="1"/>
  <c r="O211" i="3"/>
  <c r="P211" i="3" s="1"/>
  <c r="O209" i="3"/>
  <c r="P209" i="3" s="1"/>
  <c r="O207" i="3"/>
  <c r="P207" i="3" s="1"/>
  <c r="O205" i="3"/>
  <c r="P205" i="3" s="1"/>
  <c r="O203" i="3"/>
  <c r="P203" i="3" s="1"/>
  <c r="O201" i="3"/>
  <c r="P201" i="3" s="1"/>
  <c r="O199" i="3"/>
  <c r="P199" i="3" s="1"/>
  <c r="O197" i="3"/>
  <c r="P197" i="3" s="1"/>
  <c r="O195" i="3"/>
  <c r="P195" i="3" s="1"/>
  <c r="O193" i="3"/>
  <c r="P193" i="3" s="1"/>
  <c r="O191" i="3"/>
  <c r="P191" i="3" s="1"/>
  <c r="O189" i="3"/>
  <c r="P189" i="3" s="1"/>
  <c r="O187" i="3"/>
  <c r="P187" i="3" s="1"/>
  <c r="O185" i="3"/>
  <c r="P185" i="3" s="1"/>
  <c r="O183" i="3"/>
  <c r="P183" i="3" s="1"/>
  <c r="O181" i="3"/>
  <c r="P181" i="3" s="1"/>
  <c r="O179" i="3"/>
  <c r="P179" i="3" s="1"/>
  <c r="O177" i="3"/>
  <c r="P177" i="3" s="1"/>
  <c r="O175" i="3"/>
  <c r="P175" i="3" s="1"/>
  <c r="O173" i="3"/>
  <c r="P173" i="3" s="1"/>
  <c r="O171" i="3"/>
  <c r="P171" i="3" s="1"/>
  <c r="O167" i="3"/>
  <c r="P167" i="3" s="1"/>
  <c r="O165" i="3"/>
  <c r="P165" i="3" s="1"/>
  <c r="O163" i="3"/>
  <c r="P163" i="3" s="1"/>
  <c r="O159" i="3"/>
  <c r="P159" i="3" s="1"/>
  <c r="O157" i="3"/>
  <c r="P157" i="3" s="1"/>
  <c r="O155" i="3"/>
  <c r="P155" i="3" s="1"/>
  <c r="O151" i="3"/>
  <c r="P151" i="3" s="1"/>
  <c r="O149" i="3"/>
  <c r="P149" i="3" s="1"/>
  <c r="O147" i="3"/>
  <c r="P147" i="3" s="1"/>
  <c r="O143" i="3"/>
  <c r="P143" i="3" s="1"/>
  <c r="O141" i="3"/>
  <c r="P141" i="3" s="1"/>
  <c r="O139" i="3"/>
  <c r="P139" i="3" s="1"/>
  <c r="O135" i="3"/>
  <c r="P135" i="3" s="1"/>
  <c r="O133" i="3"/>
  <c r="P133" i="3" s="1"/>
  <c r="O131" i="3"/>
  <c r="P131" i="3" s="1"/>
  <c r="O127" i="3"/>
  <c r="P127" i="3" s="1"/>
  <c r="O125" i="3"/>
  <c r="P125" i="3" s="1"/>
  <c r="O123" i="3"/>
  <c r="P123" i="3" s="1"/>
  <c r="O119" i="3"/>
  <c r="P119" i="3" s="1"/>
  <c r="O117" i="3"/>
  <c r="P117" i="3" s="1"/>
  <c r="O115" i="3"/>
  <c r="P115" i="3" s="1"/>
  <c r="O111" i="3"/>
  <c r="P111" i="3" s="1"/>
  <c r="O109" i="3"/>
  <c r="P109" i="3" s="1"/>
  <c r="O107" i="3"/>
  <c r="P107" i="3" s="1"/>
  <c r="O103" i="3"/>
  <c r="P103" i="3" s="1"/>
  <c r="O101" i="3"/>
  <c r="P101" i="3" s="1"/>
  <c r="O99" i="3"/>
  <c r="P99" i="3" s="1"/>
  <c r="O95" i="3"/>
  <c r="P95" i="3" s="1"/>
  <c r="O93" i="3"/>
  <c r="P93" i="3" s="1"/>
  <c r="O91" i="3"/>
  <c r="P91" i="3" s="1"/>
  <c r="O87" i="3"/>
  <c r="P87" i="3" s="1"/>
  <c r="O85" i="3"/>
  <c r="P85" i="3" s="1"/>
  <c r="P83" i="3"/>
  <c r="O83" i="3"/>
  <c r="O79" i="3"/>
  <c r="P79" i="3" s="1"/>
  <c r="O77" i="3"/>
  <c r="P77" i="3" s="1"/>
  <c r="O75" i="3"/>
  <c r="P75" i="3" s="1"/>
  <c r="O71" i="3"/>
  <c r="P71" i="3" s="1"/>
  <c r="O69" i="3"/>
  <c r="P69" i="3" s="1"/>
  <c r="O67" i="3"/>
  <c r="P67" i="3" s="1"/>
  <c r="O63" i="3"/>
  <c r="P63" i="3" s="1"/>
  <c r="O61" i="3"/>
  <c r="P61" i="3" s="1"/>
  <c r="O59" i="3"/>
  <c r="P59" i="3" s="1"/>
  <c r="O55" i="3"/>
  <c r="P55" i="3" s="1"/>
  <c r="O53" i="3"/>
  <c r="P53" i="3" s="1"/>
  <c r="O51" i="3"/>
  <c r="P51" i="3" s="1"/>
  <c r="O47" i="3"/>
  <c r="P47" i="3" s="1"/>
  <c r="O45" i="3"/>
  <c r="P45" i="3" s="1"/>
  <c r="O43" i="3"/>
  <c r="P43" i="3" s="1"/>
  <c r="O39" i="3"/>
  <c r="P39" i="3" s="1"/>
  <c r="O37" i="3"/>
  <c r="P37" i="3" s="1"/>
  <c r="O35" i="3"/>
  <c r="P35" i="3" s="1"/>
  <c r="O31" i="3"/>
  <c r="P31" i="3" s="1"/>
  <c r="O29" i="3"/>
  <c r="P29" i="3" s="1"/>
  <c r="O27" i="3"/>
  <c r="P27" i="3" s="1"/>
  <c r="O23" i="3"/>
  <c r="P23" i="3" s="1"/>
  <c r="O21" i="3"/>
  <c r="P21" i="3" s="1"/>
  <c r="O19" i="3"/>
  <c r="P19" i="3" s="1"/>
  <c r="O15" i="3"/>
  <c r="P15" i="3" s="1"/>
  <c r="O13" i="3"/>
  <c r="P13" i="3" s="1"/>
  <c r="O11" i="3"/>
  <c r="P11" i="3" s="1"/>
  <c r="O7" i="3"/>
  <c r="P7" i="3" s="1"/>
  <c r="O5" i="3"/>
  <c r="P5" i="3" s="1"/>
  <c r="O3" i="3"/>
  <c r="P3" i="3" s="1"/>
  <c r="G1" i="3"/>
  <c r="O1" i="3"/>
  <c r="P1" i="3" s="1"/>
  <c r="O506" i="3"/>
  <c r="P506" i="3" s="1"/>
  <c r="O502" i="3"/>
  <c r="P502" i="3" s="1"/>
  <c r="O498" i="3"/>
  <c r="P498" i="3" s="1"/>
  <c r="O494" i="3"/>
  <c r="P494" i="3" s="1"/>
  <c r="O490" i="3"/>
  <c r="P490" i="3" s="1"/>
  <c r="O486" i="3"/>
  <c r="P486" i="3" s="1"/>
  <c r="O482" i="3"/>
  <c r="P482" i="3" s="1"/>
  <c r="O478" i="3"/>
  <c r="P478" i="3" s="1"/>
  <c r="O474" i="3"/>
  <c r="P474" i="3" s="1"/>
  <c r="O470" i="3"/>
  <c r="P470" i="3" s="1"/>
  <c r="O466" i="3"/>
  <c r="P466" i="3" s="1"/>
  <c r="O462" i="3"/>
  <c r="P462" i="3" s="1"/>
  <c r="O458" i="3"/>
  <c r="P458" i="3" s="1"/>
  <c r="O454" i="3"/>
  <c r="P454" i="3" s="1"/>
  <c r="O450" i="3"/>
  <c r="P450" i="3" s="1"/>
  <c r="O446" i="3"/>
  <c r="P446" i="3" s="1"/>
  <c r="O442" i="3"/>
  <c r="P442" i="3" s="1"/>
  <c r="O438" i="3"/>
  <c r="P438" i="3" s="1"/>
  <c r="O434" i="3"/>
  <c r="P434" i="3" s="1"/>
  <c r="O430" i="3"/>
  <c r="P430" i="3" s="1"/>
  <c r="O424" i="3"/>
  <c r="P424" i="3" s="1"/>
  <c r="O420" i="3"/>
  <c r="P420" i="3" s="1"/>
  <c r="O416" i="3"/>
  <c r="P416" i="3" s="1"/>
  <c r="O412" i="3"/>
  <c r="P412" i="3" s="1"/>
  <c r="O408" i="3"/>
  <c r="P408" i="3" s="1"/>
  <c r="O404" i="3"/>
  <c r="P404" i="3" s="1"/>
  <c r="O400" i="3"/>
  <c r="P400" i="3" s="1"/>
  <c r="O396" i="3"/>
  <c r="P396" i="3" s="1"/>
  <c r="O392" i="3"/>
  <c r="P392" i="3" s="1"/>
  <c r="O388" i="3"/>
  <c r="P388" i="3" s="1"/>
  <c r="O384" i="3"/>
  <c r="P384" i="3" s="1"/>
  <c r="O380" i="3"/>
  <c r="P380" i="3" s="1"/>
  <c r="O376" i="3"/>
  <c r="P376" i="3" s="1"/>
  <c r="O372" i="3"/>
  <c r="P372" i="3" s="1"/>
  <c r="O368" i="3"/>
  <c r="P368" i="3" s="1"/>
  <c r="O364" i="3"/>
  <c r="P364" i="3" s="1"/>
  <c r="O360" i="3"/>
  <c r="P360" i="3" s="1"/>
  <c r="O356" i="3"/>
  <c r="P356" i="3" s="1"/>
  <c r="O352" i="3"/>
  <c r="P352" i="3" s="1"/>
  <c r="O348" i="3"/>
  <c r="P348" i="3" s="1"/>
  <c r="O344" i="3"/>
  <c r="P344" i="3" s="1"/>
  <c r="O340" i="3"/>
  <c r="P340" i="3" s="1"/>
  <c r="O336" i="3"/>
  <c r="P336" i="3" s="1"/>
  <c r="O332" i="3"/>
  <c r="P332" i="3" s="1"/>
  <c r="O328" i="3"/>
  <c r="P328" i="3" s="1"/>
  <c r="O324" i="3"/>
  <c r="P324" i="3" s="1"/>
  <c r="O320" i="3"/>
  <c r="O316" i="3"/>
  <c r="P316" i="3" s="1"/>
  <c r="O312" i="3"/>
  <c r="P312" i="3" s="1"/>
  <c r="O308" i="3"/>
  <c r="P308" i="3" s="1"/>
  <c r="O304" i="3"/>
  <c r="P304" i="3" s="1"/>
  <c r="O300" i="3"/>
  <c r="P300" i="3" s="1"/>
  <c r="O296" i="3"/>
  <c r="P296" i="3" s="1"/>
  <c r="O292" i="3"/>
  <c r="P292" i="3" s="1"/>
  <c r="O288" i="3"/>
  <c r="P288" i="3" s="1"/>
  <c r="O284" i="3"/>
  <c r="P284" i="3" s="1"/>
  <c r="O280" i="3"/>
  <c r="P280" i="3" s="1"/>
  <c r="O276" i="3"/>
  <c r="P276" i="3" s="1"/>
  <c r="O272" i="3"/>
  <c r="P272" i="3" s="1"/>
  <c r="O268" i="3"/>
  <c r="P268" i="3" s="1"/>
  <c r="O264" i="3"/>
  <c r="P264" i="3" s="1"/>
  <c r="O260" i="3"/>
  <c r="P260" i="3" s="1"/>
  <c r="O256" i="3"/>
  <c r="P256" i="3" s="1"/>
  <c r="O252" i="3"/>
  <c r="P252" i="3" s="1"/>
  <c r="O248" i="3"/>
  <c r="P248" i="3" s="1"/>
  <c r="O244" i="3"/>
  <c r="P244" i="3" s="1"/>
  <c r="O240" i="3"/>
  <c r="P240" i="3" s="1"/>
  <c r="O236" i="3"/>
  <c r="P236" i="3" s="1"/>
  <c r="O232" i="3"/>
  <c r="P232" i="3" s="1"/>
  <c r="O228" i="3"/>
  <c r="P228" i="3" s="1"/>
  <c r="O224" i="3"/>
  <c r="P224" i="3" s="1"/>
  <c r="O220" i="3"/>
  <c r="P220" i="3" s="1"/>
  <c r="O216" i="3"/>
  <c r="P216" i="3" s="1"/>
  <c r="O212" i="3"/>
  <c r="P212" i="3" s="1"/>
  <c r="O208" i="3"/>
  <c r="P208" i="3" s="1"/>
  <c r="O204" i="3"/>
  <c r="P204" i="3" s="1"/>
  <c r="O200" i="3"/>
  <c r="P200" i="3" s="1"/>
  <c r="O196" i="3"/>
  <c r="P196" i="3" s="1"/>
  <c r="O192" i="3"/>
  <c r="P192" i="3" s="1"/>
  <c r="O188" i="3"/>
  <c r="P188" i="3" s="1"/>
  <c r="O184" i="3"/>
  <c r="P184" i="3" s="1"/>
  <c r="O180" i="3"/>
  <c r="P180" i="3" s="1"/>
  <c r="O176" i="3"/>
  <c r="P176" i="3" s="1"/>
  <c r="O172" i="3"/>
  <c r="P172" i="3" s="1"/>
  <c r="O168" i="3"/>
  <c r="P168" i="3" s="1"/>
  <c r="O164" i="3"/>
  <c r="P164" i="3" s="1"/>
  <c r="O160" i="3"/>
  <c r="P160" i="3" s="1"/>
  <c r="O156" i="3"/>
  <c r="P156" i="3" s="1"/>
  <c r="O152" i="3"/>
  <c r="P152" i="3" s="1"/>
  <c r="O148" i="3"/>
  <c r="P148" i="3" s="1"/>
  <c r="O144" i="3"/>
  <c r="P144" i="3" s="1"/>
  <c r="O140" i="3"/>
  <c r="P140" i="3" s="1"/>
  <c r="O136" i="3"/>
  <c r="P136" i="3" s="1"/>
  <c r="O132" i="3"/>
  <c r="O128" i="3"/>
  <c r="P128" i="3" s="1"/>
  <c r="O124" i="3"/>
  <c r="P124" i="3" s="1"/>
  <c r="O120" i="3"/>
  <c r="P120" i="3" s="1"/>
  <c r="O116" i="3"/>
  <c r="P116" i="3" s="1"/>
  <c r="O112" i="3"/>
  <c r="P112" i="3" s="1"/>
  <c r="O108" i="3"/>
  <c r="P108" i="3" s="1"/>
  <c r="O104" i="3"/>
  <c r="P104" i="3" s="1"/>
  <c r="O100" i="3"/>
  <c r="P100" i="3" s="1"/>
  <c r="O96" i="3"/>
  <c r="P96" i="3" s="1"/>
  <c r="O92" i="3"/>
  <c r="P92" i="3" s="1"/>
  <c r="O88" i="3"/>
  <c r="P88" i="3" s="1"/>
  <c r="O84" i="3"/>
  <c r="P84" i="3" s="1"/>
  <c r="O80" i="3"/>
  <c r="P80" i="3" s="1"/>
  <c r="O76" i="3"/>
  <c r="P76" i="3" s="1"/>
  <c r="O72" i="3"/>
  <c r="P72" i="3" s="1"/>
  <c r="O68" i="3"/>
  <c r="P68" i="3" s="1"/>
  <c r="O64" i="3"/>
  <c r="P64" i="3" s="1"/>
  <c r="O60" i="3"/>
  <c r="P60" i="3" s="1"/>
  <c r="O56" i="3"/>
  <c r="P56" i="3" s="1"/>
  <c r="O52" i="3"/>
  <c r="P52" i="3" s="1"/>
  <c r="O48" i="3"/>
  <c r="P48" i="3" s="1"/>
  <c r="O44" i="3"/>
  <c r="P44" i="3" s="1"/>
  <c r="O40" i="3"/>
  <c r="P40" i="3" s="1"/>
  <c r="O36" i="3"/>
  <c r="P36" i="3" s="1"/>
  <c r="O32" i="3"/>
  <c r="P32" i="3" s="1"/>
  <c r="O28" i="3"/>
  <c r="P28" i="3" s="1"/>
  <c r="O24" i="3"/>
  <c r="P24" i="3" s="1"/>
  <c r="O20" i="3"/>
  <c r="P20" i="3" s="1"/>
  <c r="O16" i="3"/>
  <c r="P16" i="3" s="1"/>
  <c r="O12" i="3"/>
  <c r="P12" i="3" s="1"/>
  <c r="O8" i="3"/>
  <c r="P8" i="3" s="1"/>
  <c r="O4" i="3"/>
  <c r="P4" i="3" s="1"/>
  <c r="P169" i="3"/>
  <c r="P153" i="3"/>
  <c r="P137" i="3"/>
  <c r="P121" i="3"/>
  <c r="P105" i="3"/>
  <c r="P89" i="3"/>
  <c r="P73" i="3"/>
  <c r="P57" i="3"/>
  <c r="P41" i="3"/>
  <c r="P25" i="3"/>
  <c r="P9" i="3"/>
  <c r="S33" i="3"/>
  <c r="S32" i="3"/>
  <c r="S23" i="3"/>
  <c r="Q272" i="1"/>
  <c r="R272" i="1"/>
  <c r="T272" i="1"/>
  <c r="U272" i="1"/>
  <c r="W272" i="1"/>
  <c r="X272" i="1"/>
  <c r="Y272" i="1" s="1"/>
  <c r="Z272" i="1"/>
  <c r="AA272" i="1"/>
  <c r="AC272" i="1"/>
  <c r="AD272" i="1"/>
  <c r="AF272" i="1"/>
  <c r="AG272" i="1"/>
  <c r="AI272" i="1"/>
  <c r="AJ272" i="1"/>
  <c r="AK272" i="1"/>
  <c r="AL272" i="1"/>
  <c r="AM272" i="1"/>
  <c r="AN272" i="1"/>
  <c r="Q267" i="1"/>
  <c r="R267" i="1"/>
  <c r="T267" i="1"/>
  <c r="U267" i="1"/>
  <c r="W267" i="1"/>
  <c r="X267" i="1"/>
  <c r="Y267" i="1"/>
  <c r="Z267" i="1"/>
  <c r="AA267" i="1"/>
  <c r="AB267" i="1" s="1"/>
  <c r="AC267" i="1"/>
  <c r="AD267" i="1"/>
  <c r="AE267" i="1" s="1"/>
  <c r="AF267" i="1"/>
  <c r="AG267" i="1"/>
  <c r="AI267" i="1"/>
  <c r="AJ267" i="1"/>
  <c r="AK267" i="1"/>
  <c r="AL267" i="1"/>
  <c r="AM267" i="1"/>
  <c r="AN267" i="1"/>
  <c r="Q268" i="1"/>
  <c r="R268" i="1"/>
  <c r="T268" i="1"/>
  <c r="U268" i="1"/>
  <c r="W268" i="1"/>
  <c r="X268" i="1"/>
  <c r="Z268" i="1"/>
  <c r="AA268" i="1"/>
  <c r="AC268" i="1"/>
  <c r="AD268" i="1"/>
  <c r="AE268" i="1"/>
  <c r="AF268" i="1"/>
  <c r="AG268" i="1"/>
  <c r="AH268" i="1" s="1"/>
  <c r="AI268" i="1"/>
  <c r="AJ268" i="1"/>
  <c r="AK268" i="1"/>
  <c r="AL268" i="1"/>
  <c r="AM268" i="1"/>
  <c r="AN268" i="1"/>
  <c r="Q269" i="1"/>
  <c r="R269" i="1"/>
  <c r="S269" i="1" s="1"/>
  <c r="T269" i="1"/>
  <c r="U269" i="1"/>
  <c r="W269" i="1"/>
  <c r="X269" i="1"/>
  <c r="Y269" i="1" s="1"/>
  <c r="Z269" i="1"/>
  <c r="AA269" i="1"/>
  <c r="AC269" i="1"/>
  <c r="AD269" i="1"/>
  <c r="AE269" i="1" s="1"/>
  <c r="AF269" i="1"/>
  <c r="AG269" i="1"/>
  <c r="AI269" i="1"/>
  <c r="AJ269" i="1"/>
  <c r="AK269" i="1"/>
  <c r="AL269" i="1"/>
  <c r="AM269" i="1"/>
  <c r="AN269" i="1"/>
  <c r="Q270" i="1"/>
  <c r="R270" i="1"/>
  <c r="T270" i="1"/>
  <c r="U270" i="1"/>
  <c r="W270" i="1"/>
  <c r="X270" i="1"/>
  <c r="Y270" i="1" s="1"/>
  <c r="Z270" i="1"/>
  <c r="AA270" i="1"/>
  <c r="AC270" i="1"/>
  <c r="AD270" i="1"/>
  <c r="AF270" i="1"/>
  <c r="AG270" i="1"/>
  <c r="AI270" i="1"/>
  <c r="AJ270" i="1"/>
  <c r="AK270" i="1"/>
  <c r="AL270" i="1"/>
  <c r="AM270" i="1"/>
  <c r="AN270" i="1"/>
  <c r="Q271" i="1"/>
  <c r="R271" i="1"/>
  <c r="T271" i="1"/>
  <c r="U271" i="1"/>
  <c r="W271" i="1"/>
  <c r="X271" i="1"/>
  <c r="Z271" i="1"/>
  <c r="AA271" i="1"/>
  <c r="AC271" i="1"/>
  <c r="AD271" i="1"/>
  <c r="AF271" i="1"/>
  <c r="AG271" i="1"/>
  <c r="AI271" i="1"/>
  <c r="AJ271" i="1"/>
  <c r="AK271" i="1"/>
  <c r="AM271" i="1" s="1"/>
  <c r="AL271" i="1"/>
  <c r="AN271" i="1"/>
  <c r="AU272" i="1"/>
  <c r="AY272" i="1"/>
  <c r="BD272" i="1" s="1"/>
  <c r="AU271" i="1"/>
  <c r="AY271" i="1"/>
  <c r="BD271" i="1" s="1"/>
  <c r="AU270" i="1"/>
  <c r="AY270" i="1"/>
  <c r="BD270" i="1" s="1"/>
  <c r="AU269" i="1"/>
  <c r="AY269" i="1" s="1"/>
  <c r="BD269" i="1" s="1"/>
  <c r="AU268" i="1"/>
  <c r="AY268" i="1"/>
  <c r="BD268" i="1" s="1"/>
  <c r="AU267" i="1"/>
  <c r="AY267" i="1"/>
  <c r="BD267" i="1" s="1"/>
  <c r="AT272" i="1"/>
  <c r="AZ272" i="1" s="1"/>
  <c r="BE272" i="1" s="1"/>
  <c r="AT271" i="1"/>
  <c r="AZ271" i="1" s="1"/>
  <c r="BE271" i="1" s="1"/>
  <c r="AT270" i="1"/>
  <c r="AZ270" i="1"/>
  <c r="BE270" i="1" s="1"/>
  <c r="AT269" i="1"/>
  <c r="AZ269" i="1"/>
  <c r="BE269" i="1" s="1"/>
  <c r="AT268" i="1"/>
  <c r="AZ268" i="1" s="1"/>
  <c r="BE268" i="1" s="1"/>
  <c r="AT267" i="1"/>
  <c r="AZ267" i="1" s="1"/>
  <c r="BE267" i="1" s="1"/>
  <c r="Q261" i="1"/>
  <c r="R261" i="1"/>
  <c r="S261" i="1" s="1"/>
  <c r="W261" i="1"/>
  <c r="X261" i="1"/>
  <c r="Y261" i="1" s="1"/>
  <c r="Z261" i="1"/>
  <c r="AA261" i="1"/>
  <c r="AB261" i="1"/>
  <c r="AC261" i="1"/>
  <c r="AD261" i="1"/>
  <c r="AE261" i="1" s="1"/>
  <c r="AF261" i="1"/>
  <c r="AG261" i="1"/>
  <c r="AH261" i="1"/>
  <c r="AI261" i="1"/>
  <c r="AJ261" i="1"/>
  <c r="AK261" i="1"/>
  <c r="AM261" i="1" s="1"/>
  <c r="AQ261" i="1"/>
  <c r="AP261" i="1" s="1"/>
  <c r="AR261" i="1"/>
  <c r="Q262" i="1"/>
  <c r="R262" i="1"/>
  <c r="S262" i="1"/>
  <c r="W262" i="1"/>
  <c r="X262" i="1"/>
  <c r="Y262" i="1"/>
  <c r="Z262" i="1"/>
  <c r="AA262" i="1"/>
  <c r="AC262" i="1"/>
  <c r="AD262" i="1"/>
  <c r="AE262" i="1"/>
  <c r="AF262" i="1"/>
  <c r="AG262" i="1"/>
  <c r="AH262" i="1" s="1"/>
  <c r="AI262" i="1"/>
  <c r="AJ262" i="1"/>
  <c r="AK262" i="1"/>
  <c r="AM262" i="1" s="1"/>
  <c r="AP262" i="1"/>
  <c r="AQ262" i="1"/>
  <c r="AR262" i="1"/>
  <c r="Q263" i="1"/>
  <c r="R263" i="1"/>
  <c r="S263" i="1" s="1"/>
  <c r="W263" i="1"/>
  <c r="X263" i="1"/>
  <c r="Y263" i="1" s="1"/>
  <c r="Z263" i="1"/>
  <c r="AA263" i="1"/>
  <c r="AB263" i="1"/>
  <c r="AC263" i="1"/>
  <c r="AD263" i="1"/>
  <c r="AE263" i="1" s="1"/>
  <c r="AF263" i="1"/>
  <c r="AG263" i="1"/>
  <c r="AH263" i="1"/>
  <c r="AI263" i="1"/>
  <c r="AJ263" i="1"/>
  <c r="AK263" i="1"/>
  <c r="AM263" i="1" s="1"/>
  <c r="AQ263" i="1"/>
  <c r="AP263" i="1" s="1"/>
  <c r="AR263" i="1"/>
  <c r="Q264" i="1"/>
  <c r="R264" i="1"/>
  <c r="S264" i="1"/>
  <c r="W264" i="1"/>
  <c r="X264" i="1"/>
  <c r="Y264" i="1"/>
  <c r="Z264" i="1"/>
  <c r="AA264" i="1"/>
  <c r="AC264" i="1"/>
  <c r="AD264" i="1"/>
  <c r="AE264" i="1"/>
  <c r="AF264" i="1"/>
  <c r="AG264" i="1"/>
  <c r="AH264" i="1" s="1"/>
  <c r="AI264" i="1"/>
  <c r="AJ264" i="1"/>
  <c r="AK264" i="1"/>
  <c r="AM264" i="1" s="1"/>
  <c r="AP264" i="1"/>
  <c r="AQ264" i="1"/>
  <c r="AR264" i="1"/>
  <c r="Q265" i="1"/>
  <c r="R265" i="1"/>
  <c r="S265" i="1" s="1"/>
  <c r="W265" i="1"/>
  <c r="X265" i="1"/>
  <c r="Y265" i="1" s="1"/>
  <c r="Z265" i="1"/>
  <c r="AA265" i="1"/>
  <c r="AB265" i="1"/>
  <c r="AC265" i="1"/>
  <c r="AD265" i="1"/>
  <c r="AE265" i="1" s="1"/>
  <c r="AF265" i="1"/>
  <c r="AG265" i="1"/>
  <c r="AH265" i="1" s="1"/>
  <c r="AI265" i="1"/>
  <c r="AJ265" i="1"/>
  <c r="AK265" i="1"/>
  <c r="AM265" i="1" s="1"/>
  <c r="AQ265" i="1"/>
  <c r="AP265" i="1" s="1"/>
  <c r="AR265" i="1"/>
  <c r="Q266" i="1"/>
  <c r="R266" i="1"/>
  <c r="S266" i="1"/>
  <c r="W266" i="1"/>
  <c r="X266" i="1"/>
  <c r="Y266" i="1"/>
  <c r="Z266" i="1"/>
  <c r="AA266" i="1"/>
  <c r="AC266" i="1"/>
  <c r="AE266" i="1" s="1"/>
  <c r="AD266" i="1"/>
  <c r="AF266" i="1"/>
  <c r="AG266" i="1"/>
  <c r="AI266" i="1"/>
  <c r="AJ266" i="1"/>
  <c r="AK266" i="1"/>
  <c r="AM266" i="1" s="1"/>
  <c r="AP266" i="1"/>
  <c r="AQ266" i="1"/>
  <c r="AR266" i="1"/>
  <c r="N266" i="1"/>
  <c r="O266" i="1"/>
  <c r="BI266" i="1"/>
  <c r="P266" i="1"/>
  <c r="AV266" i="1"/>
  <c r="BA266" i="1"/>
  <c r="BG266" i="1"/>
  <c r="N265" i="1"/>
  <c r="BJ265" i="1" s="1"/>
  <c r="O265" i="1"/>
  <c r="BI265" i="1"/>
  <c r="P265" i="1"/>
  <c r="AV265" i="1"/>
  <c r="BA265" i="1"/>
  <c r="BG265" i="1"/>
  <c r="N264" i="1"/>
  <c r="BJ264" i="1"/>
  <c r="O264" i="1"/>
  <c r="BI264" i="1" s="1"/>
  <c r="P264" i="1"/>
  <c r="AV264" i="1"/>
  <c r="BA264" i="1" s="1"/>
  <c r="BG264" i="1"/>
  <c r="N263" i="1"/>
  <c r="BJ263" i="1" s="1"/>
  <c r="O263" i="1"/>
  <c r="BI263" i="1"/>
  <c r="P263" i="1"/>
  <c r="AV263" i="1"/>
  <c r="BA263" i="1"/>
  <c r="BG263" i="1"/>
  <c r="N262" i="1"/>
  <c r="BJ262" i="1" s="1"/>
  <c r="O262" i="1"/>
  <c r="BI262" i="1"/>
  <c r="P262" i="1"/>
  <c r="AV262" i="1"/>
  <c r="BA262" i="1"/>
  <c r="BG262" i="1"/>
  <c r="N261" i="1"/>
  <c r="BJ261" i="1" s="1"/>
  <c r="O261" i="1"/>
  <c r="BI261" i="1" s="1"/>
  <c r="P261" i="1"/>
  <c r="AV261" i="1"/>
  <c r="BA261" i="1" s="1"/>
  <c r="BG261" i="1"/>
  <c r="AW266" i="1"/>
  <c r="BB266" i="1"/>
  <c r="BF266" i="1"/>
  <c r="AW265" i="1"/>
  <c r="BB265" i="1" s="1"/>
  <c r="BF265" i="1"/>
  <c r="AW264" i="1"/>
  <c r="BB264" i="1" s="1"/>
  <c r="BF264" i="1"/>
  <c r="AW263" i="1"/>
  <c r="BB263" i="1" s="1"/>
  <c r="BF263" i="1"/>
  <c r="AW262" i="1"/>
  <c r="BB262" i="1" s="1"/>
  <c r="BF262" i="1"/>
  <c r="AW261" i="1"/>
  <c r="BB261" i="1" s="1"/>
  <c r="BF261" i="1"/>
  <c r="AU266" i="1"/>
  <c r="AY266" i="1" s="1"/>
  <c r="BD266" i="1" s="1"/>
  <c r="AU265" i="1"/>
  <c r="AY265" i="1" s="1"/>
  <c r="BD265" i="1" s="1"/>
  <c r="AU264" i="1"/>
  <c r="AY264" i="1"/>
  <c r="BD264" i="1" s="1"/>
  <c r="AU263" i="1"/>
  <c r="AY263" i="1" s="1"/>
  <c r="BD263" i="1" s="1"/>
  <c r="AU262" i="1"/>
  <c r="AY262" i="1" s="1"/>
  <c r="BD262" i="1" s="1"/>
  <c r="AU261" i="1"/>
  <c r="AY261" i="1" s="1"/>
  <c r="BD261" i="1" s="1"/>
  <c r="AT266" i="1"/>
  <c r="AZ266" i="1" s="1"/>
  <c r="BE266" i="1" s="1"/>
  <c r="AT265" i="1"/>
  <c r="AZ265" i="1" s="1"/>
  <c r="BE265" i="1" s="1"/>
  <c r="AT264" i="1"/>
  <c r="AZ264" i="1" s="1"/>
  <c r="BE264" i="1" s="1"/>
  <c r="AT263" i="1"/>
  <c r="AZ263" i="1"/>
  <c r="BE263" i="1" s="1"/>
  <c r="AT262" i="1"/>
  <c r="AZ262" i="1" s="1"/>
  <c r="BE262" i="1" s="1"/>
  <c r="AT261" i="1"/>
  <c r="AZ261" i="1" s="1"/>
  <c r="BE261" i="1" s="1"/>
  <c r="Q258" i="1"/>
  <c r="Q256" i="1"/>
  <c r="Q255" i="1"/>
  <c r="AP253" i="1"/>
  <c r="AP252" i="1"/>
  <c r="N260" i="1"/>
  <c r="O260" i="1"/>
  <c r="P260" i="1"/>
  <c r="N259" i="1"/>
  <c r="O259" i="1"/>
  <c r="P259" i="1"/>
  <c r="N258" i="1"/>
  <c r="O258" i="1"/>
  <c r="P258" i="1"/>
  <c r="N257" i="1"/>
  <c r="O257" i="1"/>
  <c r="P257" i="1"/>
  <c r="N256" i="1"/>
  <c r="O256" i="1"/>
  <c r="P256" i="1"/>
  <c r="N255" i="1"/>
  <c r="O255" i="1"/>
  <c r="P255" i="1"/>
  <c r="AB272" i="1" l="1"/>
  <c r="AB270" i="1"/>
  <c r="Y271" i="1"/>
  <c r="AE270" i="1"/>
  <c r="AH271" i="1"/>
  <c r="AB271" i="1"/>
  <c r="AH269" i="1"/>
  <c r="S268" i="1"/>
  <c r="S270" i="1"/>
  <c r="Y268" i="1"/>
  <c r="V268" i="1"/>
  <c r="AE272" i="1"/>
  <c r="AE271" i="1"/>
  <c r="S271" i="1"/>
  <c r="AH270" i="1"/>
  <c r="V270" i="1"/>
  <c r="AB269" i="1"/>
  <c r="AB268" i="1"/>
  <c r="AH267" i="1"/>
  <c r="AH272" i="1"/>
  <c r="V272" i="1"/>
  <c r="S272" i="1"/>
  <c r="V271" i="1"/>
  <c r="V269" i="1"/>
  <c r="V267" i="1"/>
  <c r="S267" i="1"/>
  <c r="I1" i="3"/>
  <c r="J1" i="3" s="1"/>
  <c r="S10" i="3"/>
  <c r="S9" i="3"/>
  <c r="S34" i="3"/>
  <c r="S35" i="3" s="1"/>
  <c r="AB264" i="1"/>
  <c r="AH266" i="1"/>
  <c r="AB266" i="1"/>
  <c r="AB262" i="1"/>
  <c r="BJ266" i="1"/>
  <c r="D507" i="3"/>
  <c r="F507" i="3"/>
  <c r="D508" i="3"/>
  <c r="F508" i="3"/>
  <c r="D509" i="3"/>
  <c r="F509" i="3"/>
  <c r="W255" i="1"/>
  <c r="X255" i="1"/>
  <c r="Y255" i="1"/>
  <c r="Z255" i="1"/>
  <c r="AA255" i="1"/>
  <c r="AB255" i="1" s="1"/>
  <c r="AC255" i="1"/>
  <c r="AD255" i="1"/>
  <c r="AE255" i="1" s="1"/>
  <c r="AF255" i="1"/>
  <c r="AG255" i="1"/>
  <c r="AI255" i="1"/>
  <c r="BJ255" i="1" s="1"/>
  <c r="AJ255" i="1"/>
  <c r="AK255" i="1"/>
  <c r="AM255" i="1" s="1"/>
  <c r="AP255" i="1"/>
  <c r="AQ255" i="1"/>
  <c r="AR255" i="1"/>
  <c r="AT255" i="1"/>
  <c r="AU255" i="1"/>
  <c r="AY255" i="1" s="1"/>
  <c r="AV255" i="1"/>
  <c r="AW255" i="1"/>
  <c r="BB255" i="1" s="1"/>
  <c r="AZ255" i="1"/>
  <c r="BA255" i="1"/>
  <c r="BE255" i="1"/>
  <c r="BF255" i="1"/>
  <c r="BG255" i="1"/>
  <c r="BI255" i="1"/>
  <c r="W256" i="1"/>
  <c r="X256" i="1"/>
  <c r="Z256" i="1"/>
  <c r="AA256" i="1"/>
  <c r="AB256" i="1" s="1"/>
  <c r="AC256" i="1"/>
  <c r="AD256" i="1"/>
  <c r="AE256" i="1" s="1"/>
  <c r="AF256" i="1"/>
  <c r="AG256" i="1"/>
  <c r="AI256" i="1"/>
  <c r="AJ256" i="1"/>
  <c r="AK256" i="1"/>
  <c r="AM256" i="1" s="1"/>
  <c r="AQ256" i="1"/>
  <c r="AP256" i="1" s="1"/>
  <c r="AR256" i="1"/>
  <c r="AT256" i="1"/>
  <c r="AU256" i="1"/>
  <c r="AV256" i="1"/>
  <c r="BA256" i="1" s="1"/>
  <c r="AW256" i="1"/>
  <c r="AY256" i="1"/>
  <c r="BB256" i="1"/>
  <c r="BD256" i="1"/>
  <c r="BF256" i="1"/>
  <c r="BG256" i="1"/>
  <c r="BI256" i="1"/>
  <c r="BJ256" i="1"/>
  <c r="Q257" i="1"/>
  <c r="W257" i="1"/>
  <c r="X257" i="1"/>
  <c r="Z257" i="1"/>
  <c r="AA257" i="1"/>
  <c r="AC257" i="1"/>
  <c r="AD257" i="1"/>
  <c r="AF257" i="1"/>
  <c r="AG257" i="1"/>
  <c r="AI257" i="1"/>
  <c r="BJ257" i="1" s="1"/>
  <c r="AJ257" i="1"/>
  <c r="AK257" i="1"/>
  <c r="AM257" i="1" s="1"/>
  <c r="AP257" i="1"/>
  <c r="AQ257" i="1"/>
  <c r="AR257" i="1"/>
  <c r="AT257" i="1"/>
  <c r="AU257" i="1"/>
  <c r="AY257" i="1" s="1"/>
  <c r="AV257" i="1"/>
  <c r="BA257" i="1" s="1"/>
  <c r="AW257" i="1"/>
  <c r="AZ257" i="1"/>
  <c r="BB257" i="1"/>
  <c r="BE257" i="1"/>
  <c r="BF257" i="1"/>
  <c r="BG257" i="1"/>
  <c r="BI257" i="1"/>
  <c r="W258" i="1"/>
  <c r="X258" i="1"/>
  <c r="Z258" i="1"/>
  <c r="AA258" i="1"/>
  <c r="AC258" i="1"/>
  <c r="AD258" i="1"/>
  <c r="AF258" i="1"/>
  <c r="AG258" i="1"/>
  <c r="AH258" i="1" s="1"/>
  <c r="AI258" i="1"/>
  <c r="AJ258" i="1"/>
  <c r="AK258" i="1"/>
  <c r="AM258" i="1" s="1"/>
  <c r="AQ258" i="1"/>
  <c r="AP258" i="1" s="1"/>
  <c r="AR258" i="1"/>
  <c r="AT258" i="1"/>
  <c r="AU258" i="1"/>
  <c r="AV258" i="1"/>
  <c r="BA258" i="1" s="1"/>
  <c r="AW258" i="1"/>
  <c r="AY258" i="1"/>
  <c r="BB258" i="1"/>
  <c r="BD258" i="1"/>
  <c r="BF258" i="1"/>
  <c r="BG258" i="1"/>
  <c r="BI258" i="1"/>
  <c r="BJ258" i="1"/>
  <c r="Q259" i="1"/>
  <c r="W259" i="1"/>
  <c r="X259" i="1"/>
  <c r="Z259" i="1"/>
  <c r="AA259" i="1"/>
  <c r="AC259" i="1"/>
  <c r="AD259" i="1"/>
  <c r="AF259" i="1"/>
  <c r="AG259" i="1"/>
  <c r="AI259" i="1"/>
  <c r="BJ259" i="1" s="1"/>
  <c r="AJ259" i="1"/>
  <c r="AK259" i="1"/>
  <c r="AM259" i="1" s="1"/>
  <c r="AP259" i="1"/>
  <c r="AQ259" i="1"/>
  <c r="AR259" i="1"/>
  <c r="AT259" i="1"/>
  <c r="AU259" i="1"/>
  <c r="AY259" i="1" s="1"/>
  <c r="AV259" i="1"/>
  <c r="BA259" i="1" s="1"/>
  <c r="AW259" i="1"/>
  <c r="AZ259" i="1"/>
  <c r="BB259" i="1"/>
  <c r="BE259" i="1"/>
  <c r="BF259" i="1"/>
  <c r="BG259" i="1"/>
  <c r="BI259" i="1"/>
  <c r="Q260" i="1"/>
  <c r="W260" i="1"/>
  <c r="X260" i="1"/>
  <c r="Z260" i="1"/>
  <c r="AA260" i="1"/>
  <c r="AC260" i="1"/>
  <c r="AD260" i="1"/>
  <c r="AF260" i="1"/>
  <c r="AG260" i="1"/>
  <c r="AI260" i="1"/>
  <c r="AJ260" i="1"/>
  <c r="AK260" i="1"/>
  <c r="AM260" i="1" s="1"/>
  <c r="AQ260" i="1"/>
  <c r="AP260" i="1" s="1"/>
  <c r="AR260" i="1"/>
  <c r="AT260" i="1"/>
  <c r="AU260" i="1"/>
  <c r="AV260" i="1"/>
  <c r="BA260" i="1" s="1"/>
  <c r="AW260" i="1"/>
  <c r="AY260" i="1"/>
  <c r="BB260" i="1"/>
  <c r="BD260" i="1"/>
  <c r="BF260" i="1"/>
  <c r="BG260" i="1"/>
  <c r="BI260" i="1"/>
  <c r="BJ260" i="1"/>
  <c r="N254" i="1"/>
  <c r="O254" i="1"/>
  <c r="P254" i="1"/>
  <c r="N253" i="1"/>
  <c r="O253" i="1"/>
  <c r="P253" i="1"/>
  <c r="N252" i="1"/>
  <c r="O252" i="1"/>
  <c r="P252" i="1"/>
  <c r="S11" i="3" l="1"/>
  <c r="T9" i="3" s="1"/>
  <c r="R260" i="1"/>
  <c r="S260" i="1" s="1"/>
  <c r="R259" i="1"/>
  <c r="R258" i="1"/>
  <c r="S258" i="1" s="1"/>
  <c r="R257" i="1"/>
  <c r="AB260" i="1"/>
  <c r="AE260" i="1"/>
  <c r="AE259" i="1"/>
  <c r="Y259" i="1"/>
  <c r="AE257" i="1"/>
  <c r="Y257" i="1"/>
  <c r="R256" i="1"/>
  <c r="S256" i="1" s="1"/>
  <c r="AH259" i="1"/>
  <c r="AB258" i="1"/>
  <c r="AH257" i="1"/>
  <c r="S259" i="1"/>
  <c r="Y258" i="1"/>
  <c r="S257" i="1"/>
  <c r="AB259" i="1"/>
  <c r="AB257" i="1"/>
  <c r="AH256" i="1"/>
  <c r="R255" i="1"/>
  <c r="S255" i="1" s="1"/>
  <c r="AH255" i="1"/>
  <c r="AH260" i="1"/>
  <c r="Y260" i="1"/>
  <c r="AE258" i="1"/>
  <c r="Y256" i="1"/>
  <c r="G508" i="3"/>
  <c r="I508" i="3" s="1"/>
  <c r="J508" i="3" s="1"/>
  <c r="G509" i="3"/>
  <c r="I509" i="3" s="1"/>
  <c r="J509" i="3" s="1"/>
  <c r="G507" i="3"/>
  <c r="I507" i="3" s="1"/>
  <c r="J507" i="3" s="1"/>
  <c r="BD255" i="1"/>
  <c r="BD259" i="1"/>
  <c r="BD257" i="1"/>
  <c r="AZ260" i="1"/>
  <c r="BE260" i="1" s="1"/>
  <c r="AZ258" i="1"/>
  <c r="BE258" i="1" s="1"/>
  <c r="AZ256" i="1"/>
  <c r="BE256" i="1" s="1"/>
  <c r="Q252" i="1"/>
  <c r="W252" i="1"/>
  <c r="X252" i="1"/>
  <c r="Y252" i="1"/>
  <c r="Z252" i="1"/>
  <c r="AA252" i="1"/>
  <c r="AC252" i="1"/>
  <c r="AD252" i="1"/>
  <c r="AF252" i="1"/>
  <c r="AG252" i="1"/>
  <c r="AI252" i="1"/>
  <c r="BJ252" i="1" s="1"/>
  <c r="AJ252" i="1"/>
  <c r="BI252" i="1" s="1"/>
  <c r="AQ252" i="1"/>
  <c r="AR252" i="1"/>
  <c r="AT252" i="1"/>
  <c r="AU252" i="1"/>
  <c r="AY252" i="1" s="1"/>
  <c r="AV252" i="1"/>
  <c r="BA252" i="1" s="1"/>
  <c r="AW252" i="1"/>
  <c r="AZ252" i="1"/>
  <c r="BE252" i="1" s="1"/>
  <c r="BB252" i="1"/>
  <c r="BF252" i="1"/>
  <c r="BG252" i="1"/>
  <c r="Q253" i="1"/>
  <c r="W253" i="1"/>
  <c r="X253" i="1"/>
  <c r="Z253" i="1"/>
  <c r="AA253" i="1"/>
  <c r="AC253" i="1"/>
  <c r="AD253" i="1"/>
  <c r="AF253" i="1"/>
  <c r="AG253" i="1"/>
  <c r="AH253" i="1" s="1"/>
  <c r="AI253" i="1"/>
  <c r="AJ253" i="1"/>
  <c r="BI253" i="1" s="1"/>
  <c r="AQ253" i="1"/>
  <c r="AR253" i="1"/>
  <c r="AT253" i="1"/>
  <c r="AZ253" i="1" s="1"/>
  <c r="BE253" i="1" s="1"/>
  <c r="AU253" i="1"/>
  <c r="AV253" i="1"/>
  <c r="BA253" i="1" s="1"/>
  <c r="AW253" i="1"/>
  <c r="AY253" i="1"/>
  <c r="BB253" i="1"/>
  <c r="BF253" i="1"/>
  <c r="BG253" i="1"/>
  <c r="BJ253" i="1"/>
  <c r="Q254" i="1"/>
  <c r="W254" i="1"/>
  <c r="X254" i="1"/>
  <c r="Z254" i="1"/>
  <c r="AA254" i="1"/>
  <c r="AC254" i="1"/>
  <c r="AD254" i="1"/>
  <c r="AF254" i="1"/>
  <c r="AG254" i="1"/>
  <c r="AI254" i="1"/>
  <c r="AJ254" i="1"/>
  <c r="BI254" i="1" s="1"/>
  <c r="AQ254" i="1"/>
  <c r="AP254" i="1" s="1"/>
  <c r="AR254" i="1"/>
  <c r="AT254" i="1"/>
  <c r="AU254" i="1"/>
  <c r="AY254" i="1" s="1"/>
  <c r="AV254" i="1"/>
  <c r="BA254" i="1" s="1"/>
  <c r="AW254" i="1"/>
  <c r="AZ254" i="1"/>
  <c r="BE254" i="1" s="1"/>
  <c r="BB254" i="1"/>
  <c r="BF254" i="1"/>
  <c r="BG254" i="1"/>
  <c r="BJ254" i="1"/>
  <c r="T10" i="3" l="1"/>
  <c r="AB252" i="1"/>
  <c r="AB253" i="1"/>
  <c r="AE254" i="1"/>
  <c r="AH254" i="1"/>
  <c r="Y254" i="1"/>
  <c r="Y253" i="1"/>
  <c r="AE252" i="1"/>
  <c r="AB254" i="1"/>
  <c r="BD253" i="1"/>
  <c r="AE253" i="1"/>
  <c r="AH252" i="1"/>
  <c r="BD254" i="1"/>
  <c r="BD252" i="1"/>
  <c r="D256" i="3" l="1"/>
  <c r="F256" i="3"/>
  <c r="G256" i="3" s="1"/>
  <c r="I256" i="3" s="1"/>
  <c r="J256" i="3" s="1"/>
  <c r="D257" i="3"/>
  <c r="F257" i="3"/>
  <c r="G257" i="3" s="1"/>
  <c r="I257" i="3" s="1"/>
  <c r="J257" i="3" s="1"/>
  <c r="D258" i="3"/>
  <c r="F258" i="3"/>
  <c r="G258" i="3" s="1"/>
  <c r="I258" i="3" s="1"/>
  <c r="J258" i="3" s="1"/>
  <c r="D259" i="3"/>
  <c r="F259" i="3"/>
  <c r="G259" i="3" s="1"/>
  <c r="I259" i="3" s="1"/>
  <c r="J259" i="3" s="1"/>
  <c r="D260" i="3"/>
  <c r="F260" i="3"/>
  <c r="G260" i="3" s="1"/>
  <c r="I260" i="3" s="1"/>
  <c r="J260" i="3" s="1"/>
  <c r="D261" i="3"/>
  <c r="F261" i="3"/>
  <c r="G261" i="3" s="1"/>
  <c r="I261" i="3" s="1"/>
  <c r="J261" i="3" s="1"/>
  <c r="D262" i="3"/>
  <c r="F262" i="3"/>
  <c r="G262" i="3" s="1"/>
  <c r="I262" i="3" s="1"/>
  <c r="J262" i="3" s="1"/>
  <c r="D263" i="3"/>
  <c r="F263" i="3"/>
  <c r="G263" i="3" s="1"/>
  <c r="I263" i="3" s="1"/>
  <c r="J263" i="3" s="1"/>
  <c r="D264" i="3"/>
  <c r="F264" i="3"/>
  <c r="G264" i="3" s="1"/>
  <c r="I264" i="3" s="1"/>
  <c r="J264" i="3" s="1"/>
  <c r="D265" i="3"/>
  <c r="F265" i="3"/>
  <c r="G265" i="3" s="1"/>
  <c r="I265" i="3" s="1"/>
  <c r="J265" i="3" s="1"/>
  <c r="D266" i="3"/>
  <c r="F266" i="3"/>
  <c r="G266" i="3" s="1"/>
  <c r="I266" i="3" s="1"/>
  <c r="J266" i="3" s="1"/>
  <c r="D267" i="3"/>
  <c r="F267" i="3"/>
  <c r="G267" i="3" s="1"/>
  <c r="I267" i="3" s="1"/>
  <c r="J267" i="3" s="1"/>
  <c r="D268" i="3"/>
  <c r="F268" i="3"/>
  <c r="G268" i="3" s="1"/>
  <c r="I268" i="3" s="1"/>
  <c r="J268" i="3" s="1"/>
  <c r="D269" i="3"/>
  <c r="F269" i="3"/>
  <c r="D270" i="3"/>
  <c r="F270" i="3"/>
  <c r="G270" i="3" s="1"/>
  <c r="I270" i="3" s="1"/>
  <c r="J270" i="3" s="1"/>
  <c r="D271" i="3"/>
  <c r="F271" i="3"/>
  <c r="G271" i="3" s="1"/>
  <c r="I271" i="3" s="1"/>
  <c r="J271" i="3" s="1"/>
  <c r="D272" i="3"/>
  <c r="F272" i="3"/>
  <c r="G272" i="3" s="1"/>
  <c r="I272" i="3" s="1"/>
  <c r="J272" i="3" s="1"/>
  <c r="D273" i="3"/>
  <c r="F273" i="3"/>
  <c r="D274" i="3"/>
  <c r="F274" i="3"/>
  <c r="D275" i="3"/>
  <c r="F275" i="3"/>
  <c r="G275" i="3" s="1"/>
  <c r="I275" i="3" s="1"/>
  <c r="J275" i="3" s="1"/>
  <c r="D276" i="3"/>
  <c r="F276" i="3"/>
  <c r="D277" i="3"/>
  <c r="F277" i="3"/>
  <c r="D278" i="3"/>
  <c r="F278" i="3"/>
  <c r="D279" i="3"/>
  <c r="F279" i="3"/>
  <c r="D280" i="3"/>
  <c r="F280" i="3"/>
  <c r="D281" i="3"/>
  <c r="F281" i="3"/>
  <c r="D282" i="3"/>
  <c r="F282" i="3"/>
  <c r="D283" i="3"/>
  <c r="F283" i="3"/>
  <c r="D284" i="3"/>
  <c r="F284" i="3"/>
  <c r="D285" i="3"/>
  <c r="F285" i="3"/>
  <c r="D286" i="3"/>
  <c r="F286" i="3"/>
  <c r="D287" i="3"/>
  <c r="F287" i="3"/>
  <c r="D288" i="3"/>
  <c r="F288" i="3"/>
  <c r="D289" i="3"/>
  <c r="F289" i="3"/>
  <c r="D290" i="3"/>
  <c r="F290" i="3"/>
  <c r="D291" i="3"/>
  <c r="F291" i="3"/>
  <c r="D292" i="3"/>
  <c r="F292" i="3"/>
  <c r="D293" i="3"/>
  <c r="F293" i="3"/>
  <c r="D294" i="3"/>
  <c r="F294" i="3"/>
  <c r="D295" i="3"/>
  <c r="F295" i="3"/>
  <c r="D296" i="3"/>
  <c r="F296" i="3"/>
  <c r="D297" i="3"/>
  <c r="F297" i="3"/>
  <c r="D298" i="3"/>
  <c r="F298" i="3"/>
  <c r="D299" i="3"/>
  <c r="F299" i="3"/>
  <c r="D300" i="3"/>
  <c r="F300" i="3"/>
  <c r="D301" i="3"/>
  <c r="F301" i="3"/>
  <c r="D302" i="3"/>
  <c r="F302" i="3"/>
  <c r="D303" i="3"/>
  <c r="F303" i="3"/>
  <c r="D304" i="3"/>
  <c r="F304" i="3"/>
  <c r="D305" i="3"/>
  <c r="F305" i="3"/>
  <c r="D306" i="3"/>
  <c r="F306" i="3"/>
  <c r="D307" i="3"/>
  <c r="F307" i="3"/>
  <c r="D308" i="3"/>
  <c r="F308" i="3"/>
  <c r="D309" i="3"/>
  <c r="F309" i="3"/>
  <c r="D310" i="3"/>
  <c r="F310" i="3"/>
  <c r="D311" i="3"/>
  <c r="F311" i="3"/>
  <c r="D312" i="3"/>
  <c r="F312" i="3"/>
  <c r="D313" i="3"/>
  <c r="F313" i="3"/>
  <c r="D314" i="3"/>
  <c r="F314" i="3"/>
  <c r="D315" i="3"/>
  <c r="F315" i="3"/>
  <c r="D316" i="3"/>
  <c r="F316" i="3"/>
  <c r="D317" i="3"/>
  <c r="F317" i="3"/>
  <c r="D318" i="3"/>
  <c r="F318" i="3"/>
  <c r="D319" i="3"/>
  <c r="F319" i="3"/>
  <c r="D320" i="3"/>
  <c r="F320" i="3"/>
  <c r="D321" i="3"/>
  <c r="F321" i="3"/>
  <c r="D322" i="3"/>
  <c r="F322" i="3"/>
  <c r="D323" i="3"/>
  <c r="F323" i="3"/>
  <c r="D324" i="3"/>
  <c r="F324" i="3"/>
  <c r="D325" i="3"/>
  <c r="F325" i="3"/>
  <c r="D326" i="3"/>
  <c r="F326" i="3"/>
  <c r="D327" i="3"/>
  <c r="F327" i="3"/>
  <c r="D328" i="3"/>
  <c r="F328" i="3"/>
  <c r="D329" i="3"/>
  <c r="F329" i="3"/>
  <c r="D330" i="3"/>
  <c r="F330" i="3"/>
  <c r="D331" i="3"/>
  <c r="F331" i="3"/>
  <c r="D332" i="3"/>
  <c r="F332" i="3"/>
  <c r="D333" i="3"/>
  <c r="F333" i="3"/>
  <c r="D334" i="3"/>
  <c r="F334" i="3"/>
  <c r="D335" i="3"/>
  <c r="F335" i="3"/>
  <c r="D336" i="3"/>
  <c r="F336" i="3"/>
  <c r="D337" i="3"/>
  <c r="F337" i="3"/>
  <c r="D338" i="3"/>
  <c r="F338" i="3"/>
  <c r="D339" i="3"/>
  <c r="F339" i="3"/>
  <c r="D340" i="3"/>
  <c r="F340" i="3"/>
  <c r="D341" i="3"/>
  <c r="F341" i="3"/>
  <c r="G341" i="3" s="1"/>
  <c r="I341" i="3" s="1"/>
  <c r="J341" i="3" s="1"/>
  <c r="D342" i="3"/>
  <c r="F342" i="3"/>
  <c r="G342" i="3" s="1"/>
  <c r="I342" i="3" s="1"/>
  <c r="J342" i="3" s="1"/>
  <c r="D343" i="3"/>
  <c r="F343" i="3"/>
  <c r="G343" i="3" s="1"/>
  <c r="I343" i="3" s="1"/>
  <c r="J343" i="3" s="1"/>
  <c r="D344" i="3"/>
  <c r="F344" i="3"/>
  <c r="G344" i="3" s="1"/>
  <c r="I344" i="3" s="1"/>
  <c r="J344" i="3" s="1"/>
  <c r="D345" i="3"/>
  <c r="F345" i="3"/>
  <c r="G345" i="3" s="1"/>
  <c r="I345" i="3" s="1"/>
  <c r="J345" i="3" s="1"/>
  <c r="D346" i="3"/>
  <c r="F346" i="3"/>
  <c r="G346" i="3" s="1"/>
  <c r="I346" i="3" s="1"/>
  <c r="J346" i="3" s="1"/>
  <c r="D347" i="3"/>
  <c r="F347" i="3"/>
  <c r="G347" i="3" s="1"/>
  <c r="I347" i="3" s="1"/>
  <c r="J347" i="3" s="1"/>
  <c r="D348" i="3"/>
  <c r="F348" i="3"/>
  <c r="G348" i="3" s="1"/>
  <c r="I348" i="3" s="1"/>
  <c r="J348" i="3" s="1"/>
  <c r="D349" i="3"/>
  <c r="F349" i="3"/>
  <c r="D350" i="3"/>
  <c r="F350" i="3"/>
  <c r="G350" i="3" s="1"/>
  <c r="I350" i="3" s="1"/>
  <c r="J350" i="3" s="1"/>
  <c r="D351" i="3"/>
  <c r="F351" i="3"/>
  <c r="D352" i="3"/>
  <c r="F352" i="3"/>
  <c r="G352" i="3" s="1"/>
  <c r="I352" i="3" s="1"/>
  <c r="J352" i="3" s="1"/>
  <c r="D353" i="3"/>
  <c r="F353" i="3"/>
  <c r="G353" i="3" s="1"/>
  <c r="I353" i="3" s="1"/>
  <c r="J353" i="3" s="1"/>
  <c r="D354" i="3"/>
  <c r="F354" i="3"/>
  <c r="D355" i="3"/>
  <c r="F355" i="3"/>
  <c r="G355" i="3" s="1"/>
  <c r="I355" i="3" s="1"/>
  <c r="J355" i="3" s="1"/>
  <c r="D356" i="3"/>
  <c r="F356" i="3"/>
  <c r="D357" i="3"/>
  <c r="F357" i="3"/>
  <c r="G357" i="3" s="1"/>
  <c r="I357" i="3" s="1"/>
  <c r="J357" i="3" s="1"/>
  <c r="D358" i="3"/>
  <c r="F358" i="3"/>
  <c r="D359" i="3"/>
  <c r="F359" i="3"/>
  <c r="G359" i="3" s="1"/>
  <c r="I359" i="3" s="1"/>
  <c r="J359" i="3" s="1"/>
  <c r="D360" i="3"/>
  <c r="F360" i="3"/>
  <c r="G360" i="3" s="1"/>
  <c r="I360" i="3" s="1"/>
  <c r="J360" i="3" s="1"/>
  <c r="D361" i="3"/>
  <c r="F361" i="3"/>
  <c r="G361" i="3" s="1"/>
  <c r="I361" i="3" s="1"/>
  <c r="J361" i="3" s="1"/>
  <c r="D362" i="3"/>
  <c r="F362" i="3"/>
  <c r="G362" i="3" s="1"/>
  <c r="I362" i="3" s="1"/>
  <c r="J362" i="3" s="1"/>
  <c r="D363" i="3"/>
  <c r="F363" i="3"/>
  <c r="D364" i="3"/>
  <c r="F364" i="3"/>
  <c r="D365" i="3"/>
  <c r="F365" i="3"/>
  <c r="D366" i="3"/>
  <c r="F366" i="3"/>
  <c r="G366" i="3" s="1"/>
  <c r="I366" i="3" s="1"/>
  <c r="J366" i="3" s="1"/>
  <c r="D367" i="3"/>
  <c r="F367" i="3"/>
  <c r="G367" i="3" s="1"/>
  <c r="I367" i="3" s="1"/>
  <c r="J367" i="3" s="1"/>
  <c r="D368" i="3"/>
  <c r="F368" i="3"/>
  <c r="D369" i="3"/>
  <c r="F369" i="3"/>
  <c r="G369" i="3" s="1"/>
  <c r="I369" i="3" s="1"/>
  <c r="J369" i="3" s="1"/>
  <c r="D370" i="3"/>
  <c r="F370" i="3"/>
  <c r="D371" i="3"/>
  <c r="F371" i="3"/>
  <c r="D372" i="3"/>
  <c r="F372" i="3"/>
  <c r="D373" i="3"/>
  <c r="F373" i="3"/>
  <c r="G373" i="3" s="1"/>
  <c r="I373" i="3" s="1"/>
  <c r="J373" i="3" s="1"/>
  <c r="D374" i="3"/>
  <c r="F374" i="3"/>
  <c r="G374" i="3" s="1"/>
  <c r="I374" i="3" s="1"/>
  <c r="J374" i="3" s="1"/>
  <c r="D375" i="3"/>
  <c r="F375" i="3"/>
  <c r="D376" i="3"/>
  <c r="F376" i="3"/>
  <c r="G376" i="3" s="1"/>
  <c r="I376" i="3" s="1"/>
  <c r="J376" i="3" s="1"/>
  <c r="D377" i="3"/>
  <c r="F377" i="3"/>
  <c r="G377" i="3" s="1"/>
  <c r="I377" i="3" s="1"/>
  <c r="J377" i="3" s="1"/>
  <c r="D378" i="3"/>
  <c r="F378" i="3"/>
  <c r="G378" i="3" s="1"/>
  <c r="I378" i="3" s="1"/>
  <c r="J378" i="3" s="1"/>
  <c r="D379" i="3"/>
  <c r="F379" i="3"/>
  <c r="G379" i="3" s="1"/>
  <c r="I379" i="3" s="1"/>
  <c r="J379" i="3" s="1"/>
  <c r="D380" i="3"/>
  <c r="F380" i="3"/>
  <c r="D381" i="3"/>
  <c r="F381" i="3"/>
  <c r="D382" i="3"/>
  <c r="F382" i="3"/>
  <c r="D383" i="3"/>
  <c r="F383" i="3"/>
  <c r="D384" i="3"/>
  <c r="F384" i="3"/>
  <c r="D385" i="3"/>
  <c r="F385" i="3"/>
  <c r="D386" i="3"/>
  <c r="F386" i="3"/>
  <c r="D387" i="3"/>
  <c r="F387" i="3"/>
  <c r="D388" i="3"/>
  <c r="F388" i="3"/>
  <c r="D389" i="3"/>
  <c r="F389" i="3"/>
  <c r="D390" i="3"/>
  <c r="F390" i="3"/>
  <c r="D391" i="3"/>
  <c r="F391" i="3"/>
  <c r="D392" i="3"/>
  <c r="F392" i="3"/>
  <c r="D393" i="3"/>
  <c r="F393" i="3"/>
  <c r="D394" i="3"/>
  <c r="F394" i="3"/>
  <c r="D395" i="3"/>
  <c r="F395" i="3"/>
  <c r="D396" i="3"/>
  <c r="F396" i="3"/>
  <c r="D397" i="3"/>
  <c r="F397" i="3"/>
  <c r="D398" i="3"/>
  <c r="F398" i="3"/>
  <c r="D399" i="3"/>
  <c r="F399" i="3"/>
  <c r="D400" i="3"/>
  <c r="F400" i="3"/>
  <c r="D401" i="3"/>
  <c r="F401" i="3"/>
  <c r="D402" i="3"/>
  <c r="F402" i="3"/>
  <c r="D403" i="3"/>
  <c r="F403" i="3"/>
  <c r="D404" i="3"/>
  <c r="F404" i="3"/>
  <c r="D405" i="3"/>
  <c r="F405" i="3"/>
  <c r="D406" i="3"/>
  <c r="F406" i="3"/>
  <c r="D407" i="3"/>
  <c r="F407" i="3"/>
  <c r="D408" i="3"/>
  <c r="F408" i="3"/>
  <c r="D409" i="3"/>
  <c r="F409" i="3"/>
  <c r="D410" i="3"/>
  <c r="F410" i="3"/>
  <c r="D411" i="3"/>
  <c r="F411" i="3"/>
  <c r="D412" i="3"/>
  <c r="F412" i="3"/>
  <c r="D413" i="3"/>
  <c r="F413" i="3"/>
  <c r="D414" i="3"/>
  <c r="F414" i="3"/>
  <c r="D415" i="3"/>
  <c r="F415" i="3"/>
  <c r="D416" i="3"/>
  <c r="F416" i="3"/>
  <c r="D417" i="3"/>
  <c r="F417" i="3"/>
  <c r="D418" i="3"/>
  <c r="F418" i="3"/>
  <c r="D419" i="3"/>
  <c r="F419" i="3"/>
  <c r="D420" i="3"/>
  <c r="F420" i="3"/>
  <c r="D421" i="3"/>
  <c r="F421" i="3"/>
  <c r="D422" i="3"/>
  <c r="F422" i="3"/>
  <c r="D423" i="3"/>
  <c r="F423" i="3"/>
  <c r="D424" i="3"/>
  <c r="F424" i="3"/>
  <c r="D425" i="3"/>
  <c r="F425" i="3"/>
  <c r="D426" i="3"/>
  <c r="F426" i="3"/>
  <c r="D427" i="3"/>
  <c r="F427" i="3"/>
  <c r="D428" i="3"/>
  <c r="F428" i="3"/>
  <c r="D429" i="3"/>
  <c r="F429" i="3"/>
  <c r="D430" i="3"/>
  <c r="F430" i="3"/>
  <c r="D431" i="3"/>
  <c r="F431" i="3"/>
  <c r="D432" i="3"/>
  <c r="F432" i="3"/>
  <c r="D433" i="3"/>
  <c r="F433" i="3"/>
  <c r="D434" i="3"/>
  <c r="F434" i="3"/>
  <c r="D435" i="3"/>
  <c r="F435" i="3"/>
  <c r="D436" i="3"/>
  <c r="F436" i="3"/>
  <c r="D437" i="3"/>
  <c r="F437" i="3"/>
  <c r="D438" i="3"/>
  <c r="F438" i="3"/>
  <c r="D439" i="3"/>
  <c r="F439" i="3"/>
  <c r="D440" i="3"/>
  <c r="F440" i="3"/>
  <c r="D441" i="3"/>
  <c r="F441" i="3"/>
  <c r="D442" i="3"/>
  <c r="F442" i="3"/>
  <c r="D443" i="3"/>
  <c r="F443" i="3"/>
  <c r="D444" i="3"/>
  <c r="F444" i="3"/>
  <c r="D445" i="3"/>
  <c r="F445" i="3"/>
  <c r="D446" i="3"/>
  <c r="F446" i="3"/>
  <c r="D447" i="3"/>
  <c r="F447" i="3"/>
  <c r="D448" i="3"/>
  <c r="F448" i="3"/>
  <c r="D449" i="3"/>
  <c r="F449" i="3"/>
  <c r="D450" i="3"/>
  <c r="F450" i="3"/>
  <c r="D451" i="3"/>
  <c r="F451" i="3"/>
  <c r="D452" i="3"/>
  <c r="F452" i="3"/>
  <c r="D453" i="3"/>
  <c r="F453" i="3"/>
  <c r="D454" i="3"/>
  <c r="F454" i="3"/>
  <c r="D455" i="3"/>
  <c r="F455" i="3"/>
  <c r="D456" i="3"/>
  <c r="F456" i="3"/>
  <c r="D457" i="3"/>
  <c r="F457" i="3"/>
  <c r="D458" i="3"/>
  <c r="F458" i="3"/>
  <c r="D459" i="3"/>
  <c r="F459" i="3"/>
  <c r="D460" i="3"/>
  <c r="F460" i="3"/>
  <c r="D461" i="3"/>
  <c r="F461" i="3"/>
  <c r="D462" i="3"/>
  <c r="F462" i="3"/>
  <c r="D463" i="3"/>
  <c r="F463" i="3"/>
  <c r="D464" i="3"/>
  <c r="F464" i="3"/>
  <c r="D465" i="3"/>
  <c r="F465" i="3"/>
  <c r="D466" i="3"/>
  <c r="F466" i="3"/>
  <c r="D467" i="3"/>
  <c r="F467" i="3"/>
  <c r="D468" i="3"/>
  <c r="F468" i="3"/>
  <c r="D469" i="3"/>
  <c r="F469" i="3"/>
  <c r="D470" i="3"/>
  <c r="F470" i="3"/>
  <c r="D471" i="3"/>
  <c r="F471" i="3"/>
  <c r="D472" i="3"/>
  <c r="F472" i="3"/>
  <c r="D473" i="3"/>
  <c r="F473" i="3"/>
  <c r="D474" i="3"/>
  <c r="F474" i="3"/>
  <c r="D475" i="3"/>
  <c r="F475" i="3"/>
  <c r="D476" i="3"/>
  <c r="F476" i="3"/>
  <c r="D477" i="3"/>
  <c r="F477" i="3"/>
  <c r="D478" i="3"/>
  <c r="F478" i="3"/>
  <c r="D479" i="3"/>
  <c r="F479" i="3"/>
  <c r="D480" i="3"/>
  <c r="F480" i="3"/>
  <c r="D481" i="3"/>
  <c r="F481" i="3"/>
  <c r="D482" i="3"/>
  <c r="F482" i="3"/>
  <c r="D483" i="3"/>
  <c r="F483" i="3"/>
  <c r="D484" i="3"/>
  <c r="F484" i="3"/>
  <c r="D485" i="3"/>
  <c r="F485" i="3"/>
  <c r="D486" i="3"/>
  <c r="F486" i="3"/>
  <c r="D487" i="3"/>
  <c r="F487" i="3"/>
  <c r="D488" i="3"/>
  <c r="F488" i="3"/>
  <c r="D489" i="3"/>
  <c r="F489" i="3"/>
  <c r="D490" i="3"/>
  <c r="F490" i="3"/>
  <c r="D491" i="3"/>
  <c r="F491" i="3"/>
  <c r="D492" i="3"/>
  <c r="F492" i="3"/>
  <c r="D493" i="3"/>
  <c r="F493" i="3"/>
  <c r="D494" i="3"/>
  <c r="F494" i="3"/>
  <c r="D495" i="3"/>
  <c r="F495" i="3"/>
  <c r="D496" i="3"/>
  <c r="F496" i="3"/>
  <c r="D497" i="3"/>
  <c r="F497" i="3"/>
  <c r="D498" i="3"/>
  <c r="F498" i="3"/>
  <c r="D499" i="3"/>
  <c r="F499" i="3"/>
  <c r="D500" i="3"/>
  <c r="F500" i="3"/>
  <c r="D501" i="3"/>
  <c r="F501" i="3"/>
  <c r="D502" i="3"/>
  <c r="F502" i="3"/>
  <c r="D503" i="3"/>
  <c r="F503" i="3"/>
  <c r="D504" i="3"/>
  <c r="F504" i="3"/>
  <c r="D505" i="3"/>
  <c r="F505" i="3"/>
  <c r="D506" i="3"/>
  <c r="F506" i="3"/>
  <c r="G276" i="3" l="1"/>
  <c r="I276" i="3" s="1"/>
  <c r="J276" i="3" s="1"/>
  <c r="G416" i="3"/>
  <c r="I416" i="3" s="1"/>
  <c r="J416" i="3" s="1"/>
  <c r="G501" i="3"/>
  <c r="I501" i="3" s="1"/>
  <c r="J501" i="3" s="1"/>
  <c r="G340" i="3"/>
  <c r="I340" i="3" s="1"/>
  <c r="J340" i="3" s="1"/>
  <c r="G448" i="3"/>
  <c r="I448" i="3" s="1"/>
  <c r="J448" i="3" s="1"/>
  <c r="G384" i="3"/>
  <c r="I384" i="3" s="1"/>
  <c r="J384" i="3" s="1"/>
  <c r="G308" i="3"/>
  <c r="I308" i="3" s="1"/>
  <c r="J308" i="3" s="1"/>
  <c r="G464" i="3"/>
  <c r="I464" i="3" s="1"/>
  <c r="J464" i="3" s="1"/>
  <c r="G432" i="3"/>
  <c r="I432" i="3" s="1"/>
  <c r="J432" i="3" s="1"/>
  <c r="G400" i="3"/>
  <c r="I400" i="3" s="1"/>
  <c r="J400" i="3" s="1"/>
  <c r="G365" i="3"/>
  <c r="I365" i="3" s="1"/>
  <c r="J365" i="3" s="1"/>
  <c r="G324" i="3"/>
  <c r="I324" i="3" s="1"/>
  <c r="J324" i="3" s="1"/>
  <c r="G292" i="3"/>
  <c r="I292" i="3" s="1"/>
  <c r="J292" i="3" s="1"/>
  <c r="G472" i="3"/>
  <c r="I472" i="3" s="1"/>
  <c r="J472" i="3" s="1"/>
  <c r="G456" i="3"/>
  <c r="I456" i="3" s="1"/>
  <c r="J456" i="3" s="1"/>
  <c r="G440" i="3"/>
  <c r="I440" i="3" s="1"/>
  <c r="J440" i="3" s="1"/>
  <c r="G424" i="3"/>
  <c r="I424" i="3" s="1"/>
  <c r="J424" i="3" s="1"/>
  <c r="G408" i="3"/>
  <c r="I408" i="3" s="1"/>
  <c r="J408" i="3" s="1"/>
  <c r="G392" i="3"/>
  <c r="I392" i="3" s="1"/>
  <c r="J392" i="3" s="1"/>
  <c r="G372" i="3"/>
  <c r="I372" i="3" s="1"/>
  <c r="J372" i="3" s="1"/>
  <c r="G356" i="3"/>
  <c r="I356" i="3" s="1"/>
  <c r="J356" i="3" s="1"/>
  <c r="G332" i="3"/>
  <c r="I332" i="3" s="1"/>
  <c r="J332" i="3" s="1"/>
  <c r="G316" i="3"/>
  <c r="I316" i="3" s="1"/>
  <c r="J316" i="3" s="1"/>
  <c r="G300" i="3"/>
  <c r="I300" i="3" s="1"/>
  <c r="J300" i="3" s="1"/>
  <c r="G284" i="3"/>
  <c r="I284" i="3" s="1"/>
  <c r="J284" i="3" s="1"/>
  <c r="G476" i="3"/>
  <c r="I476" i="3" s="1"/>
  <c r="J476" i="3" s="1"/>
  <c r="G468" i="3"/>
  <c r="I468" i="3" s="1"/>
  <c r="J468" i="3" s="1"/>
  <c r="G460" i="3"/>
  <c r="I460" i="3" s="1"/>
  <c r="J460" i="3" s="1"/>
  <c r="G452" i="3"/>
  <c r="I452" i="3" s="1"/>
  <c r="J452" i="3" s="1"/>
  <c r="G444" i="3"/>
  <c r="I444" i="3" s="1"/>
  <c r="J444" i="3" s="1"/>
  <c r="G436" i="3"/>
  <c r="I436" i="3" s="1"/>
  <c r="J436" i="3" s="1"/>
  <c r="G428" i="3"/>
  <c r="I428" i="3" s="1"/>
  <c r="J428" i="3" s="1"/>
  <c r="G420" i="3"/>
  <c r="I420" i="3" s="1"/>
  <c r="J420" i="3" s="1"/>
  <c r="G412" i="3"/>
  <c r="I412" i="3" s="1"/>
  <c r="J412" i="3" s="1"/>
  <c r="G404" i="3"/>
  <c r="I404" i="3" s="1"/>
  <c r="J404" i="3" s="1"/>
  <c r="G396" i="3"/>
  <c r="I396" i="3" s="1"/>
  <c r="J396" i="3" s="1"/>
  <c r="G388" i="3"/>
  <c r="I388" i="3" s="1"/>
  <c r="J388" i="3" s="1"/>
  <c r="G380" i="3"/>
  <c r="I380" i="3" s="1"/>
  <c r="J380" i="3" s="1"/>
  <c r="G370" i="3"/>
  <c r="I370" i="3" s="1"/>
  <c r="J370" i="3" s="1"/>
  <c r="G363" i="3"/>
  <c r="I363" i="3" s="1"/>
  <c r="J363" i="3" s="1"/>
  <c r="G351" i="3"/>
  <c r="I351" i="3" s="1"/>
  <c r="J351" i="3" s="1"/>
  <c r="G336" i="3"/>
  <c r="I336" i="3" s="1"/>
  <c r="J336" i="3" s="1"/>
  <c r="G328" i="3"/>
  <c r="I328" i="3" s="1"/>
  <c r="J328" i="3" s="1"/>
  <c r="G320" i="3"/>
  <c r="G312" i="3"/>
  <c r="I312" i="3" s="1"/>
  <c r="J312" i="3" s="1"/>
  <c r="G304" i="3"/>
  <c r="I304" i="3" s="1"/>
  <c r="J304" i="3" s="1"/>
  <c r="G296" i="3"/>
  <c r="I296" i="3" s="1"/>
  <c r="J296" i="3" s="1"/>
  <c r="G288" i="3"/>
  <c r="I288" i="3" s="1"/>
  <c r="J288" i="3" s="1"/>
  <c r="G280" i="3"/>
  <c r="I280" i="3" s="1"/>
  <c r="J280" i="3" s="1"/>
  <c r="G273" i="3"/>
  <c r="I273" i="3" s="1"/>
  <c r="J273" i="3" s="1"/>
  <c r="G478" i="3"/>
  <c r="I478" i="3" s="1"/>
  <c r="J478" i="3" s="1"/>
  <c r="G474" i="3"/>
  <c r="I474" i="3" s="1"/>
  <c r="J474" i="3" s="1"/>
  <c r="G470" i="3"/>
  <c r="I470" i="3" s="1"/>
  <c r="J470" i="3" s="1"/>
  <c r="G466" i="3"/>
  <c r="I466" i="3" s="1"/>
  <c r="J466" i="3" s="1"/>
  <c r="G462" i="3"/>
  <c r="I462" i="3" s="1"/>
  <c r="J462" i="3" s="1"/>
  <c r="G458" i="3"/>
  <c r="I458" i="3" s="1"/>
  <c r="J458" i="3" s="1"/>
  <c r="G454" i="3"/>
  <c r="I454" i="3" s="1"/>
  <c r="J454" i="3" s="1"/>
  <c r="G450" i="3"/>
  <c r="I450" i="3" s="1"/>
  <c r="J450" i="3" s="1"/>
  <c r="G446" i="3"/>
  <c r="I446" i="3" s="1"/>
  <c r="J446" i="3" s="1"/>
  <c r="G442" i="3"/>
  <c r="I442" i="3" s="1"/>
  <c r="J442" i="3" s="1"/>
  <c r="G438" i="3"/>
  <c r="I438" i="3" s="1"/>
  <c r="J438" i="3" s="1"/>
  <c r="G434" i="3"/>
  <c r="I434" i="3" s="1"/>
  <c r="J434" i="3" s="1"/>
  <c r="G430" i="3"/>
  <c r="I430" i="3" s="1"/>
  <c r="J430" i="3" s="1"/>
  <c r="G426" i="3"/>
  <c r="I426" i="3" s="1"/>
  <c r="J426" i="3" s="1"/>
  <c r="G422" i="3"/>
  <c r="I422" i="3" s="1"/>
  <c r="J422" i="3" s="1"/>
  <c r="G418" i="3"/>
  <c r="I418" i="3" s="1"/>
  <c r="J418" i="3" s="1"/>
  <c r="G414" i="3"/>
  <c r="I414" i="3" s="1"/>
  <c r="J414" i="3" s="1"/>
  <c r="G410" i="3"/>
  <c r="I410" i="3" s="1"/>
  <c r="J410" i="3" s="1"/>
  <c r="G406" i="3"/>
  <c r="I406" i="3" s="1"/>
  <c r="J406" i="3" s="1"/>
  <c r="G402" i="3"/>
  <c r="I402" i="3" s="1"/>
  <c r="J402" i="3" s="1"/>
  <c r="G398" i="3"/>
  <c r="I398" i="3" s="1"/>
  <c r="J398" i="3" s="1"/>
  <c r="G394" i="3"/>
  <c r="I394" i="3" s="1"/>
  <c r="J394" i="3" s="1"/>
  <c r="G390" i="3"/>
  <c r="I390" i="3" s="1"/>
  <c r="J390" i="3" s="1"/>
  <c r="G386" i="3"/>
  <c r="I386" i="3" s="1"/>
  <c r="J386" i="3" s="1"/>
  <c r="G382" i="3"/>
  <c r="I382" i="3" s="1"/>
  <c r="J382" i="3" s="1"/>
  <c r="G375" i="3"/>
  <c r="I375" i="3" s="1"/>
  <c r="J375" i="3" s="1"/>
  <c r="G371" i="3"/>
  <c r="I371" i="3" s="1"/>
  <c r="J371" i="3" s="1"/>
  <c r="G368" i="3"/>
  <c r="I368" i="3" s="1"/>
  <c r="J368" i="3" s="1"/>
  <c r="G364" i="3"/>
  <c r="I364" i="3" s="1"/>
  <c r="J364" i="3" s="1"/>
  <c r="G358" i="3"/>
  <c r="I358" i="3" s="1"/>
  <c r="J358" i="3" s="1"/>
  <c r="G354" i="3"/>
  <c r="I354" i="3" s="1"/>
  <c r="J354" i="3" s="1"/>
  <c r="G349" i="3"/>
  <c r="I349" i="3" s="1"/>
  <c r="J349" i="3" s="1"/>
  <c r="G338" i="3"/>
  <c r="I338" i="3" s="1"/>
  <c r="J338" i="3" s="1"/>
  <c r="G334" i="3"/>
  <c r="I334" i="3" s="1"/>
  <c r="J334" i="3" s="1"/>
  <c r="G330" i="3"/>
  <c r="I330" i="3" s="1"/>
  <c r="J330" i="3" s="1"/>
  <c r="G326" i="3"/>
  <c r="I326" i="3" s="1"/>
  <c r="J326" i="3" s="1"/>
  <c r="G322" i="3"/>
  <c r="I322" i="3" s="1"/>
  <c r="J322" i="3" s="1"/>
  <c r="G318" i="3"/>
  <c r="I318" i="3" s="1"/>
  <c r="J318" i="3" s="1"/>
  <c r="G314" i="3"/>
  <c r="I314" i="3" s="1"/>
  <c r="J314" i="3" s="1"/>
  <c r="G310" i="3"/>
  <c r="I310" i="3" s="1"/>
  <c r="J310" i="3" s="1"/>
  <c r="G306" i="3"/>
  <c r="I306" i="3" s="1"/>
  <c r="J306" i="3" s="1"/>
  <c r="G302" i="3"/>
  <c r="I302" i="3" s="1"/>
  <c r="J302" i="3" s="1"/>
  <c r="G298" i="3"/>
  <c r="I298" i="3" s="1"/>
  <c r="J298" i="3" s="1"/>
  <c r="G294" i="3"/>
  <c r="I294" i="3" s="1"/>
  <c r="J294" i="3" s="1"/>
  <c r="G290" i="3"/>
  <c r="I290" i="3" s="1"/>
  <c r="J290" i="3" s="1"/>
  <c r="G286" i="3"/>
  <c r="I286" i="3" s="1"/>
  <c r="J286" i="3" s="1"/>
  <c r="G282" i="3"/>
  <c r="I282" i="3" s="1"/>
  <c r="J282" i="3" s="1"/>
  <c r="G278" i="3"/>
  <c r="I278" i="3" s="1"/>
  <c r="J278" i="3" s="1"/>
  <c r="G274" i="3"/>
  <c r="I274" i="3" s="1"/>
  <c r="J274" i="3" s="1"/>
  <c r="G269" i="3"/>
  <c r="I269" i="3" s="1"/>
  <c r="J269" i="3" s="1"/>
  <c r="G506" i="3"/>
  <c r="I506" i="3" s="1"/>
  <c r="J506" i="3" s="1"/>
  <c r="G505" i="3"/>
  <c r="I505" i="3" s="1"/>
  <c r="J505" i="3" s="1"/>
  <c r="G503" i="3"/>
  <c r="I503" i="3" s="1"/>
  <c r="J503" i="3" s="1"/>
  <c r="G500" i="3"/>
  <c r="I500" i="3" s="1"/>
  <c r="J500" i="3" s="1"/>
  <c r="G498" i="3"/>
  <c r="I498" i="3" s="1"/>
  <c r="J498" i="3" s="1"/>
  <c r="G496" i="3"/>
  <c r="I496" i="3" s="1"/>
  <c r="J496" i="3" s="1"/>
  <c r="G494" i="3"/>
  <c r="I494" i="3" s="1"/>
  <c r="J494" i="3" s="1"/>
  <c r="G492" i="3"/>
  <c r="I492" i="3" s="1"/>
  <c r="J492" i="3" s="1"/>
  <c r="G490" i="3"/>
  <c r="I490" i="3" s="1"/>
  <c r="J490" i="3" s="1"/>
  <c r="G488" i="3"/>
  <c r="I488" i="3" s="1"/>
  <c r="J488" i="3" s="1"/>
  <c r="G486" i="3"/>
  <c r="I486" i="3" s="1"/>
  <c r="J486" i="3" s="1"/>
  <c r="G484" i="3"/>
  <c r="I484" i="3" s="1"/>
  <c r="J484" i="3" s="1"/>
  <c r="G482" i="3"/>
  <c r="I482" i="3" s="1"/>
  <c r="J482" i="3" s="1"/>
  <c r="G480" i="3"/>
  <c r="I480" i="3" s="1"/>
  <c r="J480" i="3" s="1"/>
  <c r="G504" i="3"/>
  <c r="I504" i="3" s="1"/>
  <c r="J504" i="3" s="1"/>
  <c r="G502" i="3"/>
  <c r="I502" i="3" s="1"/>
  <c r="J502" i="3" s="1"/>
  <c r="G499" i="3"/>
  <c r="I499" i="3" s="1"/>
  <c r="J499" i="3" s="1"/>
  <c r="G497" i="3"/>
  <c r="I497" i="3" s="1"/>
  <c r="J497" i="3" s="1"/>
  <c r="G495" i="3"/>
  <c r="I495" i="3" s="1"/>
  <c r="J495" i="3" s="1"/>
  <c r="G493" i="3"/>
  <c r="I493" i="3" s="1"/>
  <c r="J493" i="3" s="1"/>
  <c r="G491" i="3"/>
  <c r="I491" i="3" s="1"/>
  <c r="J491" i="3" s="1"/>
  <c r="G489" i="3"/>
  <c r="I489" i="3" s="1"/>
  <c r="J489" i="3" s="1"/>
  <c r="G487" i="3"/>
  <c r="I487" i="3" s="1"/>
  <c r="J487" i="3" s="1"/>
  <c r="G485" i="3"/>
  <c r="I485" i="3" s="1"/>
  <c r="J485" i="3" s="1"/>
  <c r="G483" i="3"/>
  <c r="I483" i="3" s="1"/>
  <c r="J483" i="3" s="1"/>
  <c r="G481" i="3"/>
  <c r="I481" i="3" s="1"/>
  <c r="J481" i="3" s="1"/>
  <c r="G479" i="3"/>
  <c r="I479" i="3" s="1"/>
  <c r="J479" i="3" s="1"/>
  <c r="G477" i="3"/>
  <c r="I477" i="3" s="1"/>
  <c r="J477" i="3" s="1"/>
  <c r="G475" i="3"/>
  <c r="I475" i="3" s="1"/>
  <c r="J475" i="3" s="1"/>
  <c r="G473" i="3"/>
  <c r="I473" i="3" s="1"/>
  <c r="J473" i="3" s="1"/>
  <c r="G471" i="3"/>
  <c r="I471" i="3" s="1"/>
  <c r="J471" i="3" s="1"/>
  <c r="G469" i="3"/>
  <c r="I469" i="3" s="1"/>
  <c r="J469" i="3" s="1"/>
  <c r="G467" i="3"/>
  <c r="I467" i="3" s="1"/>
  <c r="J467" i="3" s="1"/>
  <c r="G465" i="3"/>
  <c r="I465" i="3" s="1"/>
  <c r="J465" i="3" s="1"/>
  <c r="G463" i="3"/>
  <c r="I463" i="3" s="1"/>
  <c r="J463" i="3" s="1"/>
  <c r="G461" i="3"/>
  <c r="I461" i="3" s="1"/>
  <c r="J461" i="3" s="1"/>
  <c r="G459" i="3"/>
  <c r="I459" i="3" s="1"/>
  <c r="J459" i="3" s="1"/>
  <c r="G457" i="3"/>
  <c r="I457" i="3" s="1"/>
  <c r="J457" i="3" s="1"/>
  <c r="G455" i="3"/>
  <c r="I455" i="3" s="1"/>
  <c r="J455" i="3" s="1"/>
  <c r="G453" i="3"/>
  <c r="I453" i="3" s="1"/>
  <c r="J453" i="3" s="1"/>
  <c r="G451" i="3"/>
  <c r="I451" i="3" s="1"/>
  <c r="J451" i="3" s="1"/>
  <c r="G449" i="3"/>
  <c r="I449" i="3" s="1"/>
  <c r="J449" i="3" s="1"/>
  <c r="G447" i="3"/>
  <c r="I447" i="3" s="1"/>
  <c r="J447" i="3" s="1"/>
  <c r="G445" i="3"/>
  <c r="I445" i="3" s="1"/>
  <c r="J445" i="3" s="1"/>
  <c r="G443" i="3"/>
  <c r="I443" i="3" s="1"/>
  <c r="J443" i="3" s="1"/>
  <c r="G441" i="3"/>
  <c r="I441" i="3" s="1"/>
  <c r="J441" i="3" s="1"/>
  <c r="G439" i="3"/>
  <c r="I439" i="3" s="1"/>
  <c r="J439" i="3" s="1"/>
  <c r="G437" i="3"/>
  <c r="I437" i="3" s="1"/>
  <c r="J437" i="3" s="1"/>
  <c r="G435" i="3"/>
  <c r="I435" i="3" s="1"/>
  <c r="J435" i="3" s="1"/>
  <c r="G433" i="3"/>
  <c r="I433" i="3" s="1"/>
  <c r="J433" i="3" s="1"/>
  <c r="G431" i="3"/>
  <c r="I431" i="3" s="1"/>
  <c r="J431" i="3" s="1"/>
  <c r="G429" i="3"/>
  <c r="I429" i="3" s="1"/>
  <c r="J429" i="3" s="1"/>
  <c r="G427" i="3"/>
  <c r="I427" i="3" s="1"/>
  <c r="J427" i="3" s="1"/>
  <c r="G425" i="3"/>
  <c r="I425" i="3" s="1"/>
  <c r="J425" i="3" s="1"/>
  <c r="G423" i="3"/>
  <c r="I423" i="3" s="1"/>
  <c r="J423" i="3" s="1"/>
  <c r="G421" i="3"/>
  <c r="I421" i="3" s="1"/>
  <c r="J421" i="3" s="1"/>
  <c r="G419" i="3"/>
  <c r="I419" i="3" s="1"/>
  <c r="J419" i="3" s="1"/>
  <c r="G417" i="3"/>
  <c r="I417" i="3" s="1"/>
  <c r="J417" i="3" s="1"/>
  <c r="G415" i="3"/>
  <c r="I415" i="3" s="1"/>
  <c r="J415" i="3" s="1"/>
  <c r="G413" i="3"/>
  <c r="I413" i="3" s="1"/>
  <c r="J413" i="3" s="1"/>
  <c r="G411" i="3"/>
  <c r="I411" i="3" s="1"/>
  <c r="J411" i="3" s="1"/>
  <c r="G409" i="3"/>
  <c r="G407" i="3"/>
  <c r="I407" i="3" s="1"/>
  <c r="J407" i="3" s="1"/>
  <c r="G405" i="3"/>
  <c r="I405" i="3" s="1"/>
  <c r="J405" i="3" s="1"/>
  <c r="G403" i="3"/>
  <c r="I403" i="3" s="1"/>
  <c r="J403" i="3" s="1"/>
  <c r="G401" i="3"/>
  <c r="I401" i="3" s="1"/>
  <c r="J401" i="3" s="1"/>
  <c r="G399" i="3"/>
  <c r="I399" i="3" s="1"/>
  <c r="J399" i="3" s="1"/>
  <c r="G397" i="3"/>
  <c r="I397" i="3" s="1"/>
  <c r="J397" i="3" s="1"/>
  <c r="G395" i="3"/>
  <c r="I395" i="3" s="1"/>
  <c r="J395" i="3" s="1"/>
  <c r="G393" i="3"/>
  <c r="G391" i="3"/>
  <c r="I391" i="3" s="1"/>
  <c r="J391" i="3" s="1"/>
  <c r="G389" i="3"/>
  <c r="I389" i="3" s="1"/>
  <c r="J389" i="3" s="1"/>
  <c r="G387" i="3"/>
  <c r="I387" i="3" s="1"/>
  <c r="J387" i="3" s="1"/>
  <c r="G385" i="3"/>
  <c r="I385" i="3" s="1"/>
  <c r="J385" i="3" s="1"/>
  <c r="G383" i="3"/>
  <c r="I383" i="3" s="1"/>
  <c r="J383" i="3" s="1"/>
  <c r="G381" i="3"/>
  <c r="I381" i="3" s="1"/>
  <c r="J381" i="3" s="1"/>
  <c r="G339" i="3"/>
  <c r="I339" i="3" s="1"/>
  <c r="J339" i="3" s="1"/>
  <c r="G337" i="3"/>
  <c r="I337" i="3" s="1"/>
  <c r="J337" i="3" s="1"/>
  <c r="G335" i="3"/>
  <c r="I335" i="3" s="1"/>
  <c r="J335" i="3" s="1"/>
  <c r="G333" i="3"/>
  <c r="I333" i="3" s="1"/>
  <c r="J333" i="3" s="1"/>
  <c r="G331" i="3"/>
  <c r="I331" i="3" s="1"/>
  <c r="J331" i="3" s="1"/>
  <c r="G329" i="3"/>
  <c r="I329" i="3" s="1"/>
  <c r="J329" i="3" s="1"/>
  <c r="G327" i="3"/>
  <c r="I327" i="3" s="1"/>
  <c r="J327" i="3" s="1"/>
  <c r="G325" i="3"/>
  <c r="I325" i="3" s="1"/>
  <c r="J325" i="3" s="1"/>
  <c r="G323" i="3"/>
  <c r="I323" i="3" s="1"/>
  <c r="J323" i="3" s="1"/>
  <c r="G321" i="3"/>
  <c r="I321" i="3" s="1"/>
  <c r="J321" i="3" s="1"/>
  <c r="G319" i="3"/>
  <c r="I319" i="3" s="1"/>
  <c r="J319" i="3" s="1"/>
  <c r="G317" i="3"/>
  <c r="I317" i="3" s="1"/>
  <c r="J317" i="3" s="1"/>
  <c r="G315" i="3"/>
  <c r="I315" i="3" s="1"/>
  <c r="J315" i="3" s="1"/>
  <c r="G313" i="3"/>
  <c r="I313" i="3" s="1"/>
  <c r="J313" i="3" s="1"/>
  <c r="G311" i="3"/>
  <c r="I311" i="3" s="1"/>
  <c r="J311" i="3" s="1"/>
  <c r="G309" i="3"/>
  <c r="I309" i="3" s="1"/>
  <c r="J309" i="3" s="1"/>
  <c r="G307" i="3"/>
  <c r="I307" i="3" s="1"/>
  <c r="J307" i="3" s="1"/>
  <c r="G305" i="3"/>
  <c r="I305" i="3" s="1"/>
  <c r="J305" i="3" s="1"/>
  <c r="G303" i="3"/>
  <c r="I303" i="3" s="1"/>
  <c r="J303" i="3" s="1"/>
  <c r="G301" i="3"/>
  <c r="I301" i="3" s="1"/>
  <c r="J301" i="3" s="1"/>
  <c r="G299" i="3"/>
  <c r="I299" i="3" s="1"/>
  <c r="J299" i="3" s="1"/>
  <c r="G297" i="3"/>
  <c r="I297" i="3" s="1"/>
  <c r="J297" i="3" s="1"/>
  <c r="G295" i="3"/>
  <c r="I295" i="3" s="1"/>
  <c r="J295" i="3" s="1"/>
  <c r="G293" i="3"/>
  <c r="I293" i="3" s="1"/>
  <c r="J293" i="3" s="1"/>
  <c r="G291" i="3"/>
  <c r="I291" i="3" s="1"/>
  <c r="J291" i="3" s="1"/>
  <c r="G289" i="3"/>
  <c r="I289" i="3" s="1"/>
  <c r="J289" i="3" s="1"/>
  <c r="G287" i="3"/>
  <c r="I287" i="3" s="1"/>
  <c r="J287" i="3" s="1"/>
  <c r="G285" i="3"/>
  <c r="I285" i="3" s="1"/>
  <c r="J285" i="3" s="1"/>
  <c r="G283" i="3"/>
  <c r="I283" i="3" s="1"/>
  <c r="J283" i="3" s="1"/>
  <c r="G281" i="3"/>
  <c r="I281" i="3" s="1"/>
  <c r="J281" i="3" s="1"/>
  <c r="G279" i="3"/>
  <c r="I279" i="3" s="1"/>
  <c r="J279" i="3" s="1"/>
  <c r="G277" i="3"/>
  <c r="I277" i="3" s="1"/>
  <c r="J277" i="3" s="1"/>
  <c r="AP77" i="1"/>
  <c r="AP79" i="1"/>
  <c r="AQ228" i="1"/>
  <c r="AP228" i="1" s="1"/>
  <c r="AR228" i="1"/>
  <c r="AQ229" i="1"/>
  <c r="AP229" i="1" s="1"/>
  <c r="AR229" i="1"/>
  <c r="AQ230" i="1"/>
  <c r="AP230" i="1" s="1"/>
  <c r="AR230" i="1"/>
  <c r="AQ231" i="1"/>
  <c r="AP231" i="1" s="1"/>
  <c r="AR231" i="1"/>
  <c r="AQ232" i="1"/>
  <c r="AP232" i="1" s="1"/>
  <c r="AR232" i="1"/>
  <c r="AQ233" i="1"/>
  <c r="AP233" i="1" s="1"/>
  <c r="AR233" i="1"/>
  <c r="AQ234" i="1"/>
  <c r="AP234" i="1" s="1"/>
  <c r="AR234" i="1"/>
  <c r="AQ235" i="1"/>
  <c r="AP235" i="1" s="1"/>
  <c r="AR235" i="1"/>
  <c r="AQ236" i="1"/>
  <c r="AP236" i="1" s="1"/>
  <c r="AR236" i="1"/>
  <c r="AQ237" i="1"/>
  <c r="AP237" i="1" s="1"/>
  <c r="AR237" i="1"/>
  <c r="AQ238" i="1"/>
  <c r="AP238" i="1" s="1"/>
  <c r="AR238" i="1"/>
  <c r="AQ239" i="1"/>
  <c r="AP239" i="1" s="1"/>
  <c r="AR239" i="1"/>
  <c r="AQ240" i="1"/>
  <c r="AP240" i="1" s="1"/>
  <c r="AR240" i="1"/>
  <c r="AQ241" i="1"/>
  <c r="AP241" i="1" s="1"/>
  <c r="AR241" i="1"/>
  <c r="AQ242" i="1"/>
  <c r="AP242" i="1" s="1"/>
  <c r="AR242" i="1"/>
  <c r="AQ243" i="1"/>
  <c r="AP243" i="1" s="1"/>
  <c r="AR243" i="1"/>
  <c r="AQ244" i="1"/>
  <c r="AP244" i="1" s="1"/>
  <c r="AR244" i="1"/>
  <c r="AQ245" i="1"/>
  <c r="AP245" i="1" s="1"/>
  <c r="AR245" i="1"/>
  <c r="AQ246" i="1"/>
  <c r="AP246" i="1" s="1"/>
  <c r="AR246" i="1"/>
  <c r="AQ247" i="1"/>
  <c r="AP247" i="1" s="1"/>
  <c r="AR247" i="1"/>
  <c r="AQ248" i="1"/>
  <c r="AP248" i="1" s="1"/>
  <c r="AR248" i="1"/>
  <c r="AQ249" i="1"/>
  <c r="AP249" i="1" s="1"/>
  <c r="AR249" i="1"/>
  <c r="AQ250" i="1"/>
  <c r="AP250" i="1" s="1"/>
  <c r="AR250" i="1"/>
  <c r="AQ251" i="1"/>
  <c r="AP251" i="1" s="1"/>
  <c r="AR251" i="1"/>
  <c r="AQ82" i="1"/>
  <c r="AP82" i="1" s="1"/>
  <c r="AR82" i="1"/>
  <c r="AQ83" i="1"/>
  <c r="AP83" i="1" s="1"/>
  <c r="AR83" i="1"/>
  <c r="AQ84" i="1"/>
  <c r="AP84" i="1" s="1"/>
  <c r="AR84" i="1"/>
  <c r="AQ85" i="1"/>
  <c r="AP85" i="1" s="1"/>
  <c r="AR85" i="1"/>
  <c r="AQ86" i="1"/>
  <c r="AP86" i="1" s="1"/>
  <c r="AR86" i="1"/>
  <c r="AQ87" i="1"/>
  <c r="AP87" i="1" s="1"/>
  <c r="AR87" i="1"/>
  <c r="AQ88" i="1"/>
  <c r="AP88" i="1" s="1"/>
  <c r="AR88" i="1"/>
  <c r="AQ89" i="1"/>
  <c r="AP89" i="1" s="1"/>
  <c r="AR89" i="1"/>
  <c r="AQ90" i="1"/>
  <c r="AP90" i="1" s="1"/>
  <c r="AR90" i="1"/>
  <c r="AQ91" i="1"/>
  <c r="AP91" i="1" s="1"/>
  <c r="AR91" i="1"/>
  <c r="AQ92" i="1"/>
  <c r="AP92" i="1" s="1"/>
  <c r="AR92" i="1"/>
  <c r="AQ93" i="1"/>
  <c r="AP93" i="1" s="1"/>
  <c r="AR93" i="1"/>
  <c r="AQ94" i="1"/>
  <c r="AP94" i="1" s="1"/>
  <c r="AR94" i="1"/>
  <c r="AQ95" i="1"/>
  <c r="AP95" i="1" s="1"/>
  <c r="AR95" i="1"/>
  <c r="AQ96" i="1"/>
  <c r="AP96" i="1" s="1"/>
  <c r="AR96" i="1"/>
  <c r="AQ97" i="1"/>
  <c r="AP97" i="1" s="1"/>
  <c r="AR97" i="1"/>
  <c r="AQ98" i="1"/>
  <c r="AP98" i="1" s="1"/>
  <c r="AR98" i="1"/>
  <c r="AQ99" i="1"/>
  <c r="AP99" i="1" s="1"/>
  <c r="AR99" i="1"/>
  <c r="AQ100" i="1"/>
  <c r="AP100" i="1" s="1"/>
  <c r="AR100" i="1"/>
  <c r="AQ101" i="1"/>
  <c r="AP101" i="1" s="1"/>
  <c r="AR101" i="1"/>
  <c r="AQ102" i="1"/>
  <c r="AP102" i="1" s="1"/>
  <c r="AR102" i="1"/>
  <c r="AQ103" i="1"/>
  <c r="AP103" i="1" s="1"/>
  <c r="AR103" i="1"/>
  <c r="AQ104" i="1"/>
  <c r="AP104" i="1" s="1"/>
  <c r="AR104" i="1"/>
  <c r="AQ105" i="1"/>
  <c r="AP105" i="1" s="1"/>
  <c r="AR105" i="1"/>
  <c r="AQ106" i="1"/>
  <c r="AP106" i="1" s="1"/>
  <c r="AR106" i="1"/>
  <c r="AQ107" i="1"/>
  <c r="AP107" i="1" s="1"/>
  <c r="AR107" i="1"/>
  <c r="AQ108" i="1"/>
  <c r="AP108" i="1" s="1"/>
  <c r="AR108" i="1"/>
  <c r="AQ109" i="1"/>
  <c r="AP109" i="1" s="1"/>
  <c r="AR109" i="1"/>
  <c r="AQ110" i="1"/>
  <c r="AP110" i="1" s="1"/>
  <c r="AR110" i="1"/>
  <c r="AQ111" i="1"/>
  <c r="AP111" i="1" s="1"/>
  <c r="AR111" i="1"/>
  <c r="AQ112" i="1"/>
  <c r="AP112" i="1" s="1"/>
  <c r="AR112" i="1"/>
  <c r="AQ113" i="1"/>
  <c r="AP113" i="1" s="1"/>
  <c r="AR113" i="1"/>
  <c r="AQ114" i="1"/>
  <c r="AP114" i="1" s="1"/>
  <c r="AR114" i="1"/>
  <c r="AQ115" i="1"/>
  <c r="AP115" i="1" s="1"/>
  <c r="AR115" i="1"/>
  <c r="AQ116" i="1"/>
  <c r="AP116" i="1" s="1"/>
  <c r="AR116" i="1"/>
  <c r="AQ117" i="1"/>
  <c r="AP117" i="1" s="1"/>
  <c r="AR117" i="1"/>
  <c r="AQ118" i="1"/>
  <c r="AP118" i="1" s="1"/>
  <c r="AR118" i="1"/>
  <c r="AQ119" i="1"/>
  <c r="AP119" i="1" s="1"/>
  <c r="AR119" i="1"/>
  <c r="AQ120" i="1"/>
  <c r="AP120" i="1" s="1"/>
  <c r="AR120" i="1"/>
  <c r="AQ121" i="1"/>
  <c r="AP121" i="1" s="1"/>
  <c r="AR121" i="1"/>
  <c r="AQ122" i="1"/>
  <c r="AP122" i="1" s="1"/>
  <c r="AR122" i="1"/>
  <c r="AQ123" i="1"/>
  <c r="AP123" i="1" s="1"/>
  <c r="AR123" i="1"/>
  <c r="AQ124" i="1"/>
  <c r="AP124" i="1" s="1"/>
  <c r="AR124" i="1"/>
  <c r="AQ125" i="1"/>
  <c r="AP125" i="1" s="1"/>
  <c r="AR125" i="1"/>
  <c r="AQ126" i="1"/>
  <c r="AP126" i="1" s="1"/>
  <c r="AR126" i="1"/>
  <c r="AQ127" i="1"/>
  <c r="AP127" i="1" s="1"/>
  <c r="AR127" i="1"/>
  <c r="AQ128" i="1"/>
  <c r="AP128" i="1" s="1"/>
  <c r="AR128" i="1"/>
  <c r="AQ129" i="1"/>
  <c r="AP129" i="1" s="1"/>
  <c r="AR129" i="1"/>
  <c r="AQ130" i="1"/>
  <c r="AP130" i="1" s="1"/>
  <c r="AR130" i="1"/>
  <c r="AQ131" i="1"/>
  <c r="AP131" i="1" s="1"/>
  <c r="AR131" i="1"/>
  <c r="AQ132" i="1"/>
  <c r="AP132" i="1" s="1"/>
  <c r="AR132" i="1"/>
  <c r="AQ133" i="1"/>
  <c r="AP133" i="1" s="1"/>
  <c r="AR133" i="1"/>
  <c r="AQ134" i="1"/>
  <c r="AP134" i="1" s="1"/>
  <c r="AR134" i="1"/>
  <c r="AQ135" i="1"/>
  <c r="AP135" i="1" s="1"/>
  <c r="AR135" i="1"/>
  <c r="AQ136" i="1"/>
  <c r="AP136" i="1" s="1"/>
  <c r="AR136" i="1"/>
  <c r="AQ137" i="1"/>
  <c r="AP137" i="1" s="1"/>
  <c r="AR137" i="1"/>
  <c r="AQ138" i="1"/>
  <c r="AP138" i="1" s="1"/>
  <c r="AR138" i="1"/>
  <c r="AQ139" i="1"/>
  <c r="AP139" i="1" s="1"/>
  <c r="AR139" i="1"/>
  <c r="AQ140" i="1"/>
  <c r="AP140" i="1" s="1"/>
  <c r="AR140" i="1"/>
  <c r="AQ141" i="1"/>
  <c r="AP141" i="1" s="1"/>
  <c r="AR141" i="1"/>
  <c r="AQ142" i="1"/>
  <c r="AP142" i="1" s="1"/>
  <c r="AR142" i="1"/>
  <c r="AQ143" i="1"/>
  <c r="AP143" i="1" s="1"/>
  <c r="AR143" i="1"/>
  <c r="AQ144" i="1"/>
  <c r="AP144" i="1" s="1"/>
  <c r="AR144" i="1"/>
  <c r="AQ145" i="1"/>
  <c r="AP145" i="1" s="1"/>
  <c r="AR145" i="1"/>
  <c r="AQ146" i="1"/>
  <c r="AP146" i="1" s="1"/>
  <c r="AR146" i="1"/>
  <c r="AQ147" i="1"/>
  <c r="AP147" i="1" s="1"/>
  <c r="AR147" i="1"/>
  <c r="AQ148" i="1"/>
  <c r="AP148" i="1" s="1"/>
  <c r="AR148" i="1"/>
  <c r="AQ149" i="1"/>
  <c r="AP149" i="1" s="1"/>
  <c r="AR149" i="1"/>
  <c r="AQ150" i="1"/>
  <c r="AP150" i="1" s="1"/>
  <c r="AR150" i="1"/>
  <c r="AQ151" i="1"/>
  <c r="AP151" i="1" s="1"/>
  <c r="AR151" i="1"/>
  <c r="AQ152" i="1"/>
  <c r="AP152" i="1" s="1"/>
  <c r="AR152" i="1"/>
  <c r="AQ153" i="1"/>
  <c r="AP153" i="1" s="1"/>
  <c r="AR153" i="1"/>
  <c r="AQ154" i="1"/>
  <c r="AP154" i="1" s="1"/>
  <c r="AR154" i="1"/>
  <c r="AQ155" i="1"/>
  <c r="AP155" i="1" s="1"/>
  <c r="AR155" i="1"/>
  <c r="AQ156" i="1"/>
  <c r="AP156" i="1" s="1"/>
  <c r="AR156" i="1"/>
  <c r="AQ157" i="1"/>
  <c r="AP157" i="1" s="1"/>
  <c r="AR157" i="1"/>
  <c r="AQ158" i="1"/>
  <c r="AP158" i="1" s="1"/>
  <c r="AR158" i="1"/>
  <c r="AQ159" i="1"/>
  <c r="AP159" i="1" s="1"/>
  <c r="AR159" i="1"/>
  <c r="AQ160" i="1"/>
  <c r="AP160" i="1" s="1"/>
  <c r="AR160" i="1"/>
  <c r="AQ161" i="1"/>
  <c r="AP161" i="1" s="1"/>
  <c r="AR161" i="1"/>
  <c r="AQ162" i="1"/>
  <c r="AP162" i="1" s="1"/>
  <c r="AR162" i="1"/>
  <c r="AQ163" i="1"/>
  <c r="AP163" i="1" s="1"/>
  <c r="AR163" i="1"/>
  <c r="AQ164" i="1"/>
  <c r="AP164" i="1" s="1"/>
  <c r="AR164" i="1"/>
  <c r="AQ165" i="1"/>
  <c r="AP165" i="1" s="1"/>
  <c r="AR165" i="1"/>
  <c r="AQ166" i="1"/>
  <c r="AP166" i="1" s="1"/>
  <c r="AR166" i="1"/>
  <c r="AQ167" i="1"/>
  <c r="AP167" i="1" s="1"/>
  <c r="AR167" i="1"/>
  <c r="AQ168" i="1"/>
  <c r="AP168" i="1" s="1"/>
  <c r="AR168" i="1"/>
  <c r="AQ169" i="1"/>
  <c r="AP169" i="1" s="1"/>
  <c r="AR169" i="1"/>
  <c r="AQ170" i="1"/>
  <c r="AP170" i="1" s="1"/>
  <c r="AR170" i="1"/>
  <c r="AQ171" i="1"/>
  <c r="AP171" i="1" s="1"/>
  <c r="AR171" i="1"/>
  <c r="AQ172" i="1"/>
  <c r="AP172" i="1" s="1"/>
  <c r="AR172" i="1"/>
  <c r="AQ173" i="1"/>
  <c r="AP173" i="1" s="1"/>
  <c r="AR173" i="1"/>
  <c r="AQ174" i="1"/>
  <c r="AP174" i="1" s="1"/>
  <c r="AR174" i="1"/>
  <c r="AQ175" i="1"/>
  <c r="AP175" i="1" s="1"/>
  <c r="AR175" i="1"/>
  <c r="AQ176" i="1"/>
  <c r="AP176" i="1" s="1"/>
  <c r="AR176" i="1"/>
  <c r="AQ177" i="1"/>
  <c r="AP177" i="1" s="1"/>
  <c r="AR177" i="1"/>
  <c r="AQ178" i="1"/>
  <c r="AP178" i="1" s="1"/>
  <c r="AR178" i="1"/>
  <c r="AQ179" i="1"/>
  <c r="AP179" i="1" s="1"/>
  <c r="AR179" i="1"/>
  <c r="AQ180" i="1"/>
  <c r="AP180" i="1" s="1"/>
  <c r="AR180" i="1"/>
  <c r="AQ181" i="1"/>
  <c r="AP181" i="1" s="1"/>
  <c r="AR181" i="1"/>
  <c r="AQ182" i="1"/>
  <c r="AP182" i="1" s="1"/>
  <c r="AR182" i="1"/>
  <c r="AQ183" i="1"/>
  <c r="AP183" i="1" s="1"/>
  <c r="AR183" i="1"/>
  <c r="AQ184" i="1"/>
  <c r="AP184" i="1" s="1"/>
  <c r="AR184" i="1"/>
  <c r="AQ185" i="1"/>
  <c r="AP185" i="1" s="1"/>
  <c r="AR185" i="1"/>
  <c r="AQ186" i="1"/>
  <c r="AP186" i="1" s="1"/>
  <c r="AR186" i="1"/>
  <c r="AQ187" i="1"/>
  <c r="AP187" i="1" s="1"/>
  <c r="AR187" i="1"/>
  <c r="AQ188" i="1"/>
  <c r="AP188" i="1" s="1"/>
  <c r="AR188" i="1"/>
  <c r="AQ189" i="1"/>
  <c r="AP189" i="1" s="1"/>
  <c r="AR189" i="1"/>
  <c r="AQ190" i="1"/>
  <c r="AP190" i="1" s="1"/>
  <c r="AR190" i="1"/>
  <c r="AQ191" i="1"/>
  <c r="AP191" i="1" s="1"/>
  <c r="AR191" i="1"/>
  <c r="AQ192" i="1"/>
  <c r="AP192" i="1" s="1"/>
  <c r="AR192" i="1"/>
  <c r="AQ193" i="1"/>
  <c r="AP193" i="1" s="1"/>
  <c r="AR193" i="1"/>
  <c r="AQ194" i="1"/>
  <c r="AP194" i="1" s="1"/>
  <c r="AR194" i="1"/>
  <c r="AQ195" i="1"/>
  <c r="AP195" i="1" s="1"/>
  <c r="AR195" i="1"/>
  <c r="AQ196" i="1"/>
  <c r="AP196" i="1" s="1"/>
  <c r="AR196" i="1"/>
  <c r="AQ197" i="1"/>
  <c r="AP197" i="1" s="1"/>
  <c r="AR197" i="1"/>
  <c r="AQ198" i="1"/>
  <c r="AP198" i="1" s="1"/>
  <c r="AR198" i="1"/>
  <c r="AQ199" i="1"/>
  <c r="AP199" i="1" s="1"/>
  <c r="AR199" i="1"/>
  <c r="AQ200" i="1"/>
  <c r="AP200" i="1" s="1"/>
  <c r="AR200" i="1"/>
  <c r="AQ201" i="1"/>
  <c r="AP201" i="1" s="1"/>
  <c r="AR201" i="1"/>
  <c r="AQ202" i="1"/>
  <c r="AP202" i="1" s="1"/>
  <c r="AR202" i="1"/>
  <c r="AQ203" i="1"/>
  <c r="AP203" i="1" s="1"/>
  <c r="AR203" i="1"/>
  <c r="AQ204" i="1"/>
  <c r="AP204" i="1" s="1"/>
  <c r="AR204" i="1"/>
  <c r="AQ205" i="1"/>
  <c r="AP205" i="1" s="1"/>
  <c r="AR205" i="1"/>
  <c r="AQ206" i="1"/>
  <c r="AP206" i="1" s="1"/>
  <c r="AR206" i="1"/>
  <c r="AQ207" i="1"/>
  <c r="AP207" i="1" s="1"/>
  <c r="AR207" i="1"/>
  <c r="AQ208" i="1"/>
  <c r="AP208" i="1" s="1"/>
  <c r="AR208" i="1"/>
  <c r="AQ209" i="1"/>
  <c r="AP209" i="1" s="1"/>
  <c r="AR209" i="1"/>
  <c r="AQ210" i="1"/>
  <c r="AP210" i="1" s="1"/>
  <c r="AR210" i="1"/>
  <c r="AQ211" i="1"/>
  <c r="AP211" i="1" s="1"/>
  <c r="AR211" i="1"/>
  <c r="AQ212" i="1"/>
  <c r="AP212" i="1" s="1"/>
  <c r="AR212" i="1"/>
  <c r="AQ213" i="1"/>
  <c r="AP213" i="1" s="1"/>
  <c r="AR213" i="1"/>
  <c r="AQ214" i="1"/>
  <c r="AP214" i="1" s="1"/>
  <c r="AR214" i="1"/>
  <c r="AQ215" i="1"/>
  <c r="AP215" i="1" s="1"/>
  <c r="AR215" i="1"/>
  <c r="AQ216" i="1"/>
  <c r="AP216" i="1" s="1"/>
  <c r="AR216" i="1"/>
  <c r="AQ217" i="1"/>
  <c r="AP217" i="1" s="1"/>
  <c r="AR217" i="1"/>
  <c r="AQ218" i="1"/>
  <c r="AP218" i="1" s="1"/>
  <c r="AR218" i="1"/>
  <c r="AQ219" i="1"/>
  <c r="AP219" i="1" s="1"/>
  <c r="AR219" i="1"/>
  <c r="AQ220" i="1"/>
  <c r="AP220" i="1" s="1"/>
  <c r="AR220" i="1"/>
  <c r="AQ221" i="1"/>
  <c r="AP221" i="1" s="1"/>
  <c r="AR221" i="1"/>
  <c r="AQ222" i="1"/>
  <c r="AP222" i="1" s="1"/>
  <c r="AR222" i="1"/>
  <c r="AQ223" i="1"/>
  <c r="AP223" i="1" s="1"/>
  <c r="AR223" i="1"/>
  <c r="AQ224" i="1"/>
  <c r="AP224" i="1" s="1"/>
  <c r="AR224" i="1"/>
  <c r="AQ225" i="1"/>
  <c r="AP225" i="1" s="1"/>
  <c r="AR225" i="1"/>
  <c r="AQ226" i="1"/>
  <c r="AP226" i="1" s="1"/>
  <c r="AR226" i="1"/>
  <c r="AQ227" i="1"/>
  <c r="AP227" i="1" s="1"/>
  <c r="AR227" i="1"/>
  <c r="AQ81" i="1"/>
  <c r="AP81" i="1" s="1"/>
  <c r="AQ77" i="1"/>
  <c r="AR77" i="1"/>
  <c r="AQ78" i="1"/>
  <c r="AP78" i="1" s="1"/>
  <c r="AR78" i="1"/>
  <c r="AQ79" i="1"/>
  <c r="AR79" i="1"/>
  <c r="AQ80" i="1"/>
  <c r="AP80" i="1" s="1"/>
  <c r="AR80" i="1"/>
  <c r="AR81" i="1"/>
  <c r="AQ2" i="1"/>
  <c r="AP2" i="1" s="1"/>
  <c r="AC2" i="1"/>
  <c r="AC3" i="1"/>
  <c r="AC10" i="1"/>
  <c r="AC131" i="1" l="1"/>
  <c r="AC37" i="1"/>
  <c r="N2" i="1"/>
  <c r="F2" i="3" l="1"/>
  <c r="F3" i="3"/>
  <c r="F4" i="3"/>
  <c r="F5" i="3"/>
  <c r="G5" i="3" s="1"/>
  <c r="I5" i="3" s="1"/>
  <c r="J5" i="3" s="1"/>
  <c r="F6" i="3"/>
  <c r="F7" i="3"/>
  <c r="F8" i="3"/>
  <c r="F9" i="3"/>
  <c r="F10" i="3"/>
  <c r="F11" i="3"/>
  <c r="F12" i="3"/>
  <c r="F13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1" i="3"/>
  <c r="F213" i="3"/>
  <c r="F215" i="3"/>
  <c r="F217" i="3"/>
  <c r="F219" i="3"/>
  <c r="F221" i="3"/>
  <c r="F223" i="3"/>
  <c r="F225" i="3"/>
  <c r="F227" i="3"/>
  <c r="F229" i="3"/>
  <c r="F231" i="3"/>
  <c r="F233" i="3"/>
  <c r="F235" i="3"/>
  <c r="F237" i="3"/>
  <c r="F239" i="3"/>
  <c r="F241" i="3"/>
  <c r="F243" i="3"/>
  <c r="F245" i="3"/>
  <c r="F247" i="3"/>
  <c r="F249" i="3"/>
  <c r="F251" i="3"/>
  <c r="F253" i="3"/>
  <c r="F255" i="3"/>
  <c r="G133" i="3" l="1"/>
  <c r="I133" i="3" s="1"/>
  <c r="J133" i="3" s="1"/>
  <c r="G69" i="3"/>
  <c r="I69" i="3" s="1"/>
  <c r="J69" i="3" s="1"/>
  <c r="G165" i="3"/>
  <c r="I165" i="3" s="1"/>
  <c r="J165" i="3" s="1"/>
  <c r="G101" i="3"/>
  <c r="I101" i="3" s="1"/>
  <c r="J101" i="3" s="1"/>
  <c r="G37" i="3"/>
  <c r="I37" i="3" s="1"/>
  <c r="J37" i="3" s="1"/>
  <c r="G149" i="3"/>
  <c r="I149" i="3" s="1"/>
  <c r="J149" i="3" s="1"/>
  <c r="G117" i="3"/>
  <c r="G85" i="3"/>
  <c r="I85" i="3" s="1"/>
  <c r="J85" i="3" s="1"/>
  <c r="G53" i="3"/>
  <c r="I53" i="3" s="1"/>
  <c r="J53" i="3" s="1"/>
  <c r="G21" i="3"/>
  <c r="I21" i="3" s="1"/>
  <c r="J21" i="3" s="1"/>
  <c r="G157" i="3"/>
  <c r="I157" i="3" s="1"/>
  <c r="J157" i="3" s="1"/>
  <c r="G141" i="3"/>
  <c r="I141" i="3" s="1"/>
  <c r="J141" i="3" s="1"/>
  <c r="G125" i="3"/>
  <c r="I125" i="3" s="1"/>
  <c r="J125" i="3" s="1"/>
  <c r="G109" i="3"/>
  <c r="I109" i="3" s="1"/>
  <c r="J109" i="3" s="1"/>
  <c r="G93" i="3"/>
  <c r="I93" i="3" s="1"/>
  <c r="J93" i="3" s="1"/>
  <c r="G77" i="3"/>
  <c r="I77" i="3" s="1"/>
  <c r="J77" i="3" s="1"/>
  <c r="G61" i="3"/>
  <c r="I61" i="3" s="1"/>
  <c r="J61" i="3" s="1"/>
  <c r="G45" i="3"/>
  <c r="I45" i="3" s="1"/>
  <c r="J45" i="3" s="1"/>
  <c r="G29" i="3"/>
  <c r="I29" i="3" s="1"/>
  <c r="J29" i="3" s="1"/>
  <c r="G13" i="3"/>
  <c r="I13" i="3" s="1"/>
  <c r="J13" i="3" s="1"/>
  <c r="G169" i="3"/>
  <c r="I169" i="3" s="1"/>
  <c r="J169" i="3" s="1"/>
  <c r="G161" i="3"/>
  <c r="I161" i="3" s="1"/>
  <c r="J161" i="3" s="1"/>
  <c r="G153" i="3"/>
  <c r="I153" i="3" s="1"/>
  <c r="J153" i="3" s="1"/>
  <c r="G145" i="3"/>
  <c r="I145" i="3" s="1"/>
  <c r="J145" i="3" s="1"/>
  <c r="G137" i="3"/>
  <c r="I137" i="3" s="1"/>
  <c r="J137" i="3" s="1"/>
  <c r="G129" i="3"/>
  <c r="I129" i="3" s="1"/>
  <c r="J129" i="3" s="1"/>
  <c r="G121" i="3"/>
  <c r="I121" i="3" s="1"/>
  <c r="J121" i="3" s="1"/>
  <c r="G113" i="3"/>
  <c r="I113" i="3" s="1"/>
  <c r="J113" i="3" s="1"/>
  <c r="G105" i="3"/>
  <c r="I105" i="3" s="1"/>
  <c r="J105" i="3" s="1"/>
  <c r="G97" i="3"/>
  <c r="I97" i="3" s="1"/>
  <c r="J97" i="3" s="1"/>
  <c r="G89" i="3"/>
  <c r="I89" i="3" s="1"/>
  <c r="J89" i="3" s="1"/>
  <c r="G81" i="3"/>
  <c r="I81" i="3" s="1"/>
  <c r="J81" i="3" s="1"/>
  <c r="G73" i="3"/>
  <c r="I73" i="3" s="1"/>
  <c r="J73" i="3" s="1"/>
  <c r="G65" i="3"/>
  <c r="I65" i="3" s="1"/>
  <c r="J65" i="3" s="1"/>
  <c r="G57" i="3"/>
  <c r="I57" i="3" s="1"/>
  <c r="J57" i="3" s="1"/>
  <c r="G49" i="3"/>
  <c r="I49" i="3" s="1"/>
  <c r="J49" i="3" s="1"/>
  <c r="G41" i="3"/>
  <c r="I41" i="3" s="1"/>
  <c r="J41" i="3" s="1"/>
  <c r="G33" i="3"/>
  <c r="I33" i="3" s="1"/>
  <c r="J33" i="3" s="1"/>
  <c r="G25" i="3"/>
  <c r="I25" i="3" s="1"/>
  <c r="J25" i="3" s="1"/>
  <c r="G17" i="3"/>
  <c r="I17" i="3" s="1"/>
  <c r="J17" i="3" s="1"/>
  <c r="G9" i="3"/>
  <c r="I9" i="3" s="1"/>
  <c r="J9" i="3" s="1"/>
  <c r="G204" i="3"/>
  <c r="I204" i="3" s="1"/>
  <c r="J204" i="3" s="1"/>
  <c r="G172" i="3"/>
  <c r="I172" i="3" s="1"/>
  <c r="J172" i="3" s="1"/>
  <c r="G166" i="3"/>
  <c r="I166" i="3" s="1"/>
  <c r="J166" i="3" s="1"/>
  <c r="G164" i="3"/>
  <c r="I164" i="3" s="1"/>
  <c r="J164" i="3" s="1"/>
  <c r="G158" i="3"/>
  <c r="I158" i="3" s="1"/>
  <c r="J158" i="3" s="1"/>
  <c r="G156" i="3"/>
  <c r="I156" i="3" s="1"/>
  <c r="J156" i="3" s="1"/>
  <c r="G150" i="3"/>
  <c r="I150" i="3" s="1"/>
  <c r="J150" i="3" s="1"/>
  <c r="G148" i="3"/>
  <c r="I148" i="3" s="1"/>
  <c r="J148" i="3" s="1"/>
  <c r="G142" i="3"/>
  <c r="I142" i="3" s="1"/>
  <c r="J142" i="3" s="1"/>
  <c r="G140" i="3"/>
  <c r="I140" i="3" s="1"/>
  <c r="J140" i="3" s="1"/>
  <c r="G134" i="3"/>
  <c r="I134" i="3" s="1"/>
  <c r="J134" i="3" s="1"/>
  <c r="G132" i="3"/>
  <c r="G126" i="3"/>
  <c r="I126" i="3" s="1"/>
  <c r="J126" i="3" s="1"/>
  <c r="G124" i="3"/>
  <c r="I124" i="3" s="1"/>
  <c r="J124" i="3" s="1"/>
  <c r="G118" i="3"/>
  <c r="I118" i="3" s="1"/>
  <c r="J118" i="3" s="1"/>
  <c r="G116" i="3"/>
  <c r="I116" i="3" s="1"/>
  <c r="J116" i="3" s="1"/>
  <c r="G110" i="3"/>
  <c r="I110" i="3" s="1"/>
  <c r="J110" i="3" s="1"/>
  <c r="G108" i="3"/>
  <c r="I108" i="3" s="1"/>
  <c r="J108" i="3" s="1"/>
  <c r="G102" i="3"/>
  <c r="I102" i="3" s="1"/>
  <c r="J102" i="3" s="1"/>
  <c r="G100" i="3"/>
  <c r="I100" i="3" s="1"/>
  <c r="J100" i="3" s="1"/>
  <c r="G94" i="3"/>
  <c r="I94" i="3" s="1"/>
  <c r="J94" i="3" s="1"/>
  <c r="G92" i="3"/>
  <c r="I92" i="3" s="1"/>
  <c r="J92" i="3" s="1"/>
  <c r="G86" i="3"/>
  <c r="I86" i="3" s="1"/>
  <c r="J86" i="3" s="1"/>
  <c r="G84" i="3"/>
  <c r="I84" i="3" s="1"/>
  <c r="J84" i="3" s="1"/>
  <c r="G78" i="3"/>
  <c r="I78" i="3" s="1"/>
  <c r="J78" i="3" s="1"/>
  <c r="G76" i="3"/>
  <c r="I76" i="3" s="1"/>
  <c r="J76" i="3" s="1"/>
  <c r="G70" i="3"/>
  <c r="I70" i="3" s="1"/>
  <c r="J70" i="3" s="1"/>
  <c r="G68" i="3"/>
  <c r="I68" i="3" s="1"/>
  <c r="J68" i="3" s="1"/>
  <c r="G62" i="3"/>
  <c r="I62" i="3" s="1"/>
  <c r="J62" i="3" s="1"/>
  <c r="G60" i="3"/>
  <c r="I60" i="3" s="1"/>
  <c r="J60" i="3" s="1"/>
  <c r="G54" i="3"/>
  <c r="I54" i="3" s="1"/>
  <c r="J54" i="3" s="1"/>
  <c r="G52" i="3"/>
  <c r="I52" i="3" s="1"/>
  <c r="J52" i="3" s="1"/>
  <c r="G46" i="3"/>
  <c r="I46" i="3" s="1"/>
  <c r="J46" i="3" s="1"/>
  <c r="G44" i="3"/>
  <c r="I44" i="3" s="1"/>
  <c r="J44" i="3" s="1"/>
  <c r="G40" i="3"/>
  <c r="I40" i="3" s="1"/>
  <c r="J40" i="3" s="1"/>
  <c r="G34" i="3"/>
  <c r="I34" i="3" s="1"/>
  <c r="J34" i="3" s="1"/>
  <c r="G32" i="3"/>
  <c r="I32" i="3" s="1"/>
  <c r="J32" i="3" s="1"/>
  <c r="G26" i="3"/>
  <c r="I26" i="3" s="1"/>
  <c r="J26" i="3" s="1"/>
  <c r="G24" i="3"/>
  <c r="I24" i="3" s="1"/>
  <c r="J24" i="3" s="1"/>
  <c r="G18" i="3"/>
  <c r="I18" i="3" s="1"/>
  <c r="J18" i="3" s="1"/>
  <c r="G16" i="3"/>
  <c r="I16" i="3" s="1"/>
  <c r="J16" i="3" s="1"/>
  <c r="G10" i="3"/>
  <c r="I10" i="3" s="1"/>
  <c r="J10" i="3" s="1"/>
  <c r="G8" i="3"/>
  <c r="I8" i="3" s="1"/>
  <c r="J8" i="3" s="1"/>
  <c r="G2" i="3"/>
  <c r="I2" i="3" s="1"/>
  <c r="J2" i="3" s="1"/>
  <c r="G188" i="3"/>
  <c r="I188" i="3" s="1"/>
  <c r="J188" i="3" s="1"/>
  <c r="G196" i="3"/>
  <c r="I196" i="3" s="1"/>
  <c r="J196" i="3" s="1"/>
  <c r="G180" i="3"/>
  <c r="I180" i="3" s="1"/>
  <c r="J180" i="3" s="1"/>
  <c r="G208" i="3"/>
  <c r="I208" i="3" s="1"/>
  <c r="J208" i="3" s="1"/>
  <c r="G200" i="3"/>
  <c r="I200" i="3" s="1"/>
  <c r="J200" i="3" s="1"/>
  <c r="G192" i="3"/>
  <c r="I192" i="3" s="1"/>
  <c r="J192" i="3" s="1"/>
  <c r="G184" i="3"/>
  <c r="I184" i="3" s="1"/>
  <c r="J184" i="3" s="1"/>
  <c r="G176" i="3"/>
  <c r="I176" i="3" s="1"/>
  <c r="J176" i="3" s="1"/>
  <c r="F254" i="3"/>
  <c r="G254" i="3" s="1"/>
  <c r="I254" i="3" s="1"/>
  <c r="J254" i="3" s="1"/>
  <c r="F252" i="3"/>
  <c r="G252" i="3" s="1"/>
  <c r="I252" i="3" s="1"/>
  <c r="J252" i="3" s="1"/>
  <c r="F250" i="3"/>
  <c r="G250" i="3" s="1"/>
  <c r="I250" i="3" s="1"/>
  <c r="J250" i="3" s="1"/>
  <c r="F248" i="3"/>
  <c r="G248" i="3" s="1"/>
  <c r="I248" i="3" s="1"/>
  <c r="J248" i="3" s="1"/>
  <c r="F246" i="3"/>
  <c r="G246" i="3" s="1"/>
  <c r="I246" i="3" s="1"/>
  <c r="J246" i="3" s="1"/>
  <c r="F244" i="3"/>
  <c r="G244" i="3" s="1"/>
  <c r="I244" i="3" s="1"/>
  <c r="J244" i="3" s="1"/>
  <c r="F242" i="3"/>
  <c r="G242" i="3" s="1"/>
  <c r="I242" i="3" s="1"/>
  <c r="J242" i="3" s="1"/>
  <c r="F240" i="3"/>
  <c r="G240" i="3" s="1"/>
  <c r="I240" i="3" s="1"/>
  <c r="J240" i="3" s="1"/>
  <c r="F238" i="3"/>
  <c r="G238" i="3" s="1"/>
  <c r="I238" i="3" s="1"/>
  <c r="J238" i="3" s="1"/>
  <c r="F236" i="3"/>
  <c r="G236" i="3" s="1"/>
  <c r="I236" i="3" s="1"/>
  <c r="J236" i="3" s="1"/>
  <c r="F234" i="3"/>
  <c r="G234" i="3" s="1"/>
  <c r="I234" i="3" s="1"/>
  <c r="J234" i="3" s="1"/>
  <c r="F232" i="3"/>
  <c r="G232" i="3" s="1"/>
  <c r="I232" i="3" s="1"/>
  <c r="J232" i="3" s="1"/>
  <c r="F230" i="3"/>
  <c r="G230" i="3" s="1"/>
  <c r="I230" i="3" s="1"/>
  <c r="J230" i="3" s="1"/>
  <c r="F228" i="3"/>
  <c r="G228" i="3" s="1"/>
  <c r="I228" i="3" s="1"/>
  <c r="J228" i="3" s="1"/>
  <c r="F226" i="3"/>
  <c r="G226" i="3" s="1"/>
  <c r="I226" i="3" s="1"/>
  <c r="J226" i="3" s="1"/>
  <c r="F224" i="3"/>
  <c r="G224" i="3" s="1"/>
  <c r="I224" i="3" s="1"/>
  <c r="J224" i="3" s="1"/>
  <c r="F222" i="3"/>
  <c r="G222" i="3" s="1"/>
  <c r="I222" i="3" s="1"/>
  <c r="J222" i="3" s="1"/>
  <c r="F220" i="3"/>
  <c r="G220" i="3" s="1"/>
  <c r="I220" i="3" s="1"/>
  <c r="J220" i="3" s="1"/>
  <c r="F218" i="3"/>
  <c r="G218" i="3" s="1"/>
  <c r="I218" i="3" s="1"/>
  <c r="J218" i="3" s="1"/>
  <c r="F216" i="3"/>
  <c r="G216" i="3" s="1"/>
  <c r="I216" i="3" s="1"/>
  <c r="J216" i="3" s="1"/>
  <c r="F214" i="3"/>
  <c r="G214" i="3" s="1"/>
  <c r="I214" i="3" s="1"/>
  <c r="J214" i="3" s="1"/>
  <c r="F212" i="3"/>
  <c r="G212" i="3" s="1"/>
  <c r="I212" i="3" s="1"/>
  <c r="J212" i="3" s="1"/>
  <c r="F210" i="3"/>
  <c r="G210" i="3" s="1"/>
  <c r="I210" i="3" s="1"/>
  <c r="J210" i="3" s="1"/>
  <c r="G206" i="3"/>
  <c r="I206" i="3" s="1"/>
  <c r="J206" i="3" s="1"/>
  <c r="G202" i="3"/>
  <c r="I202" i="3" s="1"/>
  <c r="J202" i="3" s="1"/>
  <c r="G198" i="3"/>
  <c r="I198" i="3" s="1"/>
  <c r="J198" i="3" s="1"/>
  <c r="G194" i="3"/>
  <c r="I194" i="3" s="1"/>
  <c r="J194" i="3" s="1"/>
  <c r="G190" i="3"/>
  <c r="I190" i="3" s="1"/>
  <c r="J190" i="3" s="1"/>
  <c r="G186" i="3"/>
  <c r="I186" i="3" s="1"/>
  <c r="J186" i="3" s="1"/>
  <c r="G182" i="3"/>
  <c r="I182" i="3" s="1"/>
  <c r="J182" i="3" s="1"/>
  <c r="G178" i="3"/>
  <c r="I178" i="3" s="1"/>
  <c r="J178" i="3" s="1"/>
  <c r="G174" i="3"/>
  <c r="I174" i="3" s="1"/>
  <c r="J174" i="3" s="1"/>
  <c r="G170" i="3"/>
  <c r="I170" i="3" s="1"/>
  <c r="J170" i="3" s="1"/>
  <c r="G168" i="3"/>
  <c r="I168" i="3" s="1"/>
  <c r="J168" i="3" s="1"/>
  <c r="G162" i="3"/>
  <c r="I162" i="3" s="1"/>
  <c r="J162" i="3" s="1"/>
  <c r="G160" i="3"/>
  <c r="I160" i="3" s="1"/>
  <c r="J160" i="3" s="1"/>
  <c r="G154" i="3"/>
  <c r="I154" i="3" s="1"/>
  <c r="J154" i="3" s="1"/>
  <c r="G152" i="3"/>
  <c r="I152" i="3" s="1"/>
  <c r="J152" i="3" s="1"/>
  <c r="G146" i="3"/>
  <c r="I146" i="3" s="1"/>
  <c r="J146" i="3" s="1"/>
  <c r="G144" i="3"/>
  <c r="I144" i="3" s="1"/>
  <c r="J144" i="3" s="1"/>
  <c r="G138" i="3"/>
  <c r="I138" i="3" s="1"/>
  <c r="J138" i="3" s="1"/>
  <c r="G136" i="3"/>
  <c r="I136" i="3" s="1"/>
  <c r="J136" i="3" s="1"/>
  <c r="G130" i="3"/>
  <c r="I130" i="3" s="1"/>
  <c r="J130" i="3" s="1"/>
  <c r="G128" i="3"/>
  <c r="I128" i="3" s="1"/>
  <c r="J128" i="3" s="1"/>
  <c r="G122" i="3"/>
  <c r="I122" i="3" s="1"/>
  <c r="J122" i="3" s="1"/>
  <c r="G120" i="3"/>
  <c r="I120" i="3" s="1"/>
  <c r="J120" i="3" s="1"/>
  <c r="G114" i="3"/>
  <c r="I114" i="3" s="1"/>
  <c r="J114" i="3" s="1"/>
  <c r="G112" i="3"/>
  <c r="I112" i="3" s="1"/>
  <c r="J112" i="3" s="1"/>
  <c r="G106" i="3"/>
  <c r="I106" i="3" s="1"/>
  <c r="J106" i="3" s="1"/>
  <c r="G104" i="3"/>
  <c r="I104" i="3" s="1"/>
  <c r="J104" i="3" s="1"/>
  <c r="G98" i="3"/>
  <c r="I98" i="3" s="1"/>
  <c r="J98" i="3" s="1"/>
  <c r="G96" i="3"/>
  <c r="I96" i="3" s="1"/>
  <c r="J96" i="3" s="1"/>
  <c r="G90" i="3"/>
  <c r="I90" i="3" s="1"/>
  <c r="J90" i="3" s="1"/>
  <c r="G88" i="3"/>
  <c r="I88" i="3" s="1"/>
  <c r="J88" i="3" s="1"/>
  <c r="G82" i="3"/>
  <c r="I82" i="3" s="1"/>
  <c r="J82" i="3" s="1"/>
  <c r="G80" i="3"/>
  <c r="I80" i="3" s="1"/>
  <c r="J80" i="3" s="1"/>
  <c r="G74" i="3"/>
  <c r="I74" i="3" s="1"/>
  <c r="J74" i="3" s="1"/>
  <c r="G72" i="3"/>
  <c r="I72" i="3" s="1"/>
  <c r="J72" i="3" s="1"/>
  <c r="G66" i="3"/>
  <c r="I66" i="3" s="1"/>
  <c r="J66" i="3" s="1"/>
  <c r="G64" i="3"/>
  <c r="I64" i="3" s="1"/>
  <c r="J64" i="3" s="1"/>
  <c r="G58" i="3"/>
  <c r="I58" i="3" s="1"/>
  <c r="J58" i="3" s="1"/>
  <c r="G56" i="3"/>
  <c r="I56" i="3" s="1"/>
  <c r="J56" i="3" s="1"/>
  <c r="G50" i="3"/>
  <c r="I50" i="3" s="1"/>
  <c r="J50" i="3" s="1"/>
  <c r="G48" i="3"/>
  <c r="I48" i="3" s="1"/>
  <c r="J48" i="3" s="1"/>
  <c r="G38" i="3"/>
  <c r="I38" i="3" s="1"/>
  <c r="J38" i="3" s="1"/>
  <c r="G36" i="3"/>
  <c r="I36" i="3" s="1"/>
  <c r="J36" i="3" s="1"/>
  <c r="G30" i="3"/>
  <c r="I30" i="3" s="1"/>
  <c r="J30" i="3" s="1"/>
  <c r="G28" i="3"/>
  <c r="I28" i="3" s="1"/>
  <c r="J28" i="3" s="1"/>
  <c r="G22" i="3"/>
  <c r="I22" i="3" s="1"/>
  <c r="J22" i="3" s="1"/>
  <c r="G20" i="3"/>
  <c r="I20" i="3" s="1"/>
  <c r="J20" i="3" s="1"/>
  <c r="G14" i="3"/>
  <c r="I14" i="3" s="1"/>
  <c r="J14" i="3" s="1"/>
  <c r="G12" i="3"/>
  <c r="I12" i="3" s="1"/>
  <c r="J12" i="3" s="1"/>
  <c r="G6" i="3"/>
  <c r="I6" i="3" s="1"/>
  <c r="J6" i="3" s="1"/>
  <c r="G4" i="3"/>
  <c r="I4" i="3" s="1"/>
  <c r="J4" i="3" s="1"/>
  <c r="G42" i="3"/>
  <c r="I42" i="3" s="1"/>
  <c r="J42" i="3" s="1"/>
  <c r="G255" i="3"/>
  <c r="I255" i="3" s="1"/>
  <c r="J255" i="3" s="1"/>
  <c r="G249" i="3"/>
  <c r="I249" i="3" s="1"/>
  <c r="J249" i="3" s="1"/>
  <c r="G237" i="3"/>
  <c r="I237" i="3" s="1"/>
  <c r="J237" i="3" s="1"/>
  <c r="G233" i="3"/>
  <c r="I233" i="3" s="1"/>
  <c r="J233" i="3" s="1"/>
  <c r="G223" i="3"/>
  <c r="I223" i="3" s="1"/>
  <c r="J223" i="3" s="1"/>
  <c r="G217" i="3"/>
  <c r="I217" i="3" s="1"/>
  <c r="J217" i="3" s="1"/>
  <c r="G215" i="3"/>
  <c r="I215" i="3" s="1"/>
  <c r="J215" i="3" s="1"/>
  <c r="G207" i="3"/>
  <c r="I207" i="3" s="1"/>
  <c r="J207" i="3" s="1"/>
  <c r="G205" i="3"/>
  <c r="I205" i="3" s="1"/>
  <c r="J205" i="3" s="1"/>
  <c r="G203" i="3"/>
  <c r="I203" i="3" s="1"/>
  <c r="J203" i="3" s="1"/>
  <c r="G201" i="3"/>
  <c r="I201" i="3" s="1"/>
  <c r="J201" i="3" s="1"/>
  <c r="G199" i="3"/>
  <c r="I199" i="3" s="1"/>
  <c r="J199" i="3" s="1"/>
  <c r="G191" i="3"/>
  <c r="I191" i="3" s="1"/>
  <c r="J191" i="3" s="1"/>
  <c r="G189" i="3"/>
  <c r="I189" i="3" s="1"/>
  <c r="J189" i="3" s="1"/>
  <c r="G187" i="3"/>
  <c r="I187" i="3" s="1"/>
  <c r="J187" i="3" s="1"/>
  <c r="G185" i="3"/>
  <c r="I185" i="3" s="1"/>
  <c r="J185" i="3" s="1"/>
  <c r="G177" i="3"/>
  <c r="I177" i="3" s="1"/>
  <c r="J177" i="3" s="1"/>
  <c r="G175" i="3"/>
  <c r="I175" i="3" s="1"/>
  <c r="J175" i="3" s="1"/>
  <c r="G151" i="3"/>
  <c r="I151" i="3" s="1"/>
  <c r="J151" i="3" s="1"/>
  <c r="G103" i="3"/>
  <c r="I103" i="3" s="1"/>
  <c r="J103" i="3" s="1"/>
  <c r="G91" i="3"/>
  <c r="I91" i="3" s="1"/>
  <c r="J91" i="3" s="1"/>
  <c r="G87" i="3"/>
  <c r="I87" i="3" s="1"/>
  <c r="J87" i="3" s="1"/>
  <c r="G63" i="3"/>
  <c r="I63" i="3" s="1"/>
  <c r="J63" i="3" s="1"/>
  <c r="G59" i="3"/>
  <c r="I59" i="3" s="1"/>
  <c r="J59" i="3" s="1"/>
  <c r="G55" i="3"/>
  <c r="I55" i="3" s="1"/>
  <c r="J55" i="3" s="1"/>
  <c r="G23" i="3"/>
  <c r="I23" i="3" s="1"/>
  <c r="J23" i="3" s="1"/>
  <c r="G15" i="3"/>
  <c r="I15" i="3" s="1"/>
  <c r="J15" i="3" s="1"/>
  <c r="G7" i="3"/>
  <c r="I7" i="3" s="1"/>
  <c r="J7" i="3" s="1"/>
  <c r="G253" i="3"/>
  <c r="I253" i="3" s="1"/>
  <c r="J253" i="3" s="1"/>
  <c r="G241" i="3"/>
  <c r="I241" i="3" s="1"/>
  <c r="J241" i="3" s="1"/>
  <c r="G239" i="3"/>
  <c r="I239" i="3" s="1"/>
  <c r="J239" i="3" s="1"/>
  <c r="G231" i="3"/>
  <c r="I231" i="3" s="1"/>
  <c r="J231" i="3" s="1"/>
  <c r="G225" i="3"/>
  <c r="I225" i="3" s="1"/>
  <c r="J225" i="3" s="1"/>
  <c r="G219" i="3"/>
  <c r="I219" i="3" s="1"/>
  <c r="J219" i="3" s="1"/>
  <c r="G213" i="3"/>
  <c r="I213" i="3" s="1"/>
  <c r="J213" i="3" s="1"/>
  <c r="G211" i="3"/>
  <c r="I211" i="3" s="1"/>
  <c r="J211" i="3" s="1"/>
  <c r="G197" i="3"/>
  <c r="I197" i="3" s="1"/>
  <c r="J197" i="3" s="1"/>
  <c r="G195" i="3"/>
  <c r="I195" i="3" s="1"/>
  <c r="J195" i="3" s="1"/>
  <c r="G183" i="3"/>
  <c r="I183" i="3" s="1"/>
  <c r="J183" i="3" s="1"/>
  <c r="G179" i="3"/>
  <c r="I179" i="3" s="1"/>
  <c r="J179" i="3" s="1"/>
  <c r="G171" i="3"/>
  <c r="I171" i="3" s="1"/>
  <c r="J171" i="3" s="1"/>
  <c r="G159" i="3"/>
  <c r="I159" i="3" s="1"/>
  <c r="J159" i="3" s="1"/>
  <c r="G119" i="3"/>
  <c r="I119" i="3" s="1"/>
  <c r="J119" i="3" s="1"/>
  <c r="G115" i="3"/>
  <c r="I115" i="3" s="1"/>
  <c r="J115" i="3" s="1"/>
  <c r="G111" i="3"/>
  <c r="I111" i="3" s="1"/>
  <c r="J111" i="3" s="1"/>
  <c r="G107" i="3"/>
  <c r="I107" i="3" s="1"/>
  <c r="J107" i="3" s="1"/>
  <c r="G99" i="3"/>
  <c r="I99" i="3" s="1"/>
  <c r="J99" i="3" s="1"/>
  <c r="G95" i="3"/>
  <c r="I95" i="3" s="1"/>
  <c r="J95" i="3" s="1"/>
  <c r="G83" i="3"/>
  <c r="I83" i="3" s="1"/>
  <c r="J83" i="3" s="1"/>
  <c r="G67" i="3"/>
  <c r="I67" i="3" s="1"/>
  <c r="J67" i="3" s="1"/>
  <c r="G35" i="3"/>
  <c r="I35" i="3" s="1"/>
  <c r="J35" i="3" s="1"/>
  <c r="G27" i="3"/>
  <c r="I27" i="3" s="1"/>
  <c r="J27" i="3" s="1"/>
  <c r="G19" i="3"/>
  <c r="I19" i="3" s="1"/>
  <c r="J19" i="3" s="1"/>
  <c r="G3" i="3"/>
  <c r="I3" i="3" s="1"/>
  <c r="J3" i="3" s="1"/>
  <c r="G251" i="3"/>
  <c r="I251" i="3" s="1"/>
  <c r="J251" i="3" s="1"/>
  <c r="G247" i="3"/>
  <c r="I247" i="3" s="1"/>
  <c r="J247" i="3" s="1"/>
  <c r="G245" i="3"/>
  <c r="I245" i="3" s="1"/>
  <c r="J245" i="3" s="1"/>
  <c r="G243" i="3"/>
  <c r="I243" i="3" s="1"/>
  <c r="J243" i="3" s="1"/>
  <c r="G235" i="3"/>
  <c r="I235" i="3" s="1"/>
  <c r="J235" i="3" s="1"/>
  <c r="G229" i="3"/>
  <c r="I229" i="3" s="1"/>
  <c r="J229" i="3" s="1"/>
  <c r="G227" i="3"/>
  <c r="I227" i="3" s="1"/>
  <c r="J227" i="3" s="1"/>
  <c r="G221" i="3"/>
  <c r="I221" i="3" s="1"/>
  <c r="J221" i="3" s="1"/>
  <c r="G209" i="3"/>
  <c r="I209" i="3" s="1"/>
  <c r="J209" i="3" s="1"/>
  <c r="G193" i="3"/>
  <c r="I193" i="3" s="1"/>
  <c r="J193" i="3" s="1"/>
  <c r="G181" i="3"/>
  <c r="I181" i="3" s="1"/>
  <c r="J181" i="3" s="1"/>
  <c r="G173" i="3"/>
  <c r="I173" i="3" s="1"/>
  <c r="J173" i="3" s="1"/>
  <c r="G167" i="3"/>
  <c r="I167" i="3" s="1"/>
  <c r="J167" i="3" s="1"/>
  <c r="G163" i="3"/>
  <c r="I163" i="3" s="1"/>
  <c r="J163" i="3" s="1"/>
  <c r="G155" i="3"/>
  <c r="I155" i="3" s="1"/>
  <c r="J155" i="3" s="1"/>
  <c r="G147" i="3"/>
  <c r="I147" i="3" s="1"/>
  <c r="J147" i="3" s="1"/>
  <c r="G143" i="3"/>
  <c r="I143" i="3" s="1"/>
  <c r="J143" i="3" s="1"/>
  <c r="G139" i="3"/>
  <c r="I139" i="3" s="1"/>
  <c r="J139" i="3" s="1"/>
  <c r="G135" i="3"/>
  <c r="I135" i="3" s="1"/>
  <c r="J135" i="3" s="1"/>
  <c r="G131" i="3"/>
  <c r="I131" i="3" s="1"/>
  <c r="J131" i="3" s="1"/>
  <c r="G127" i="3"/>
  <c r="I127" i="3" s="1"/>
  <c r="J127" i="3" s="1"/>
  <c r="G123" i="3"/>
  <c r="I123" i="3" s="1"/>
  <c r="J123" i="3" s="1"/>
  <c r="G79" i="3"/>
  <c r="I79" i="3" s="1"/>
  <c r="J79" i="3" s="1"/>
  <c r="G75" i="3"/>
  <c r="I75" i="3" s="1"/>
  <c r="J75" i="3" s="1"/>
  <c r="G71" i="3"/>
  <c r="I71" i="3" s="1"/>
  <c r="J71" i="3" s="1"/>
  <c r="G51" i="3"/>
  <c r="I51" i="3" s="1"/>
  <c r="J51" i="3" s="1"/>
  <c r="G47" i="3"/>
  <c r="I47" i="3" s="1"/>
  <c r="J47" i="3" s="1"/>
  <c r="G43" i="3"/>
  <c r="I43" i="3" s="1"/>
  <c r="J43" i="3" s="1"/>
  <c r="G39" i="3"/>
  <c r="I39" i="3" s="1"/>
  <c r="J39" i="3" s="1"/>
  <c r="G31" i="3"/>
  <c r="I31" i="3" s="1"/>
  <c r="J31" i="3" s="1"/>
  <c r="G11" i="3"/>
  <c r="I11" i="3" s="1"/>
  <c r="J11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N182" i="1"/>
  <c r="O182" i="1"/>
  <c r="P182" i="1"/>
  <c r="Q182" i="1"/>
  <c r="W182" i="1"/>
  <c r="X182" i="1"/>
  <c r="Z182" i="1"/>
  <c r="AA182" i="1"/>
  <c r="AC182" i="1"/>
  <c r="AD182" i="1"/>
  <c r="AF182" i="1"/>
  <c r="AG182" i="1"/>
  <c r="AI182" i="1"/>
  <c r="BJ182" i="1" s="1"/>
  <c r="AJ182" i="1"/>
  <c r="AT182" i="1"/>
  <c r="AU182" i="1"/>
  <c r="AY182" i="1" s="1"/>
  <c r="BD182" i="1" s="1"/>
  <c r="AV182" i="1"/>
  <c r="AW182" i="1"/>
  <c r="BB182" i="1" s="1"/>
  <c r="BA182" i="1"/>
  <c r="BF182" i="1"/>
  <c r="BG182" i="1"/>
  <c r="BI182" i="1"/>
  <c r="N183" i="1"/>
  <c r="O183" i="1"/>
  <c r="P183" i="1"/>
  <c r="Q183" i="1"/>
  <c r="W183" i="1"/>
  <c r="X183" i="1"/>
  <c r="Z183" i="1"/>
  <c r="AA183" i="1"/>
  <c r="AC183" i="1"/>
  <c r="AD183" i="1"/>
  <c r="AF183" i="1"/>
  <c r="AG183" i="1"/>
  <c r="AI183" i="1"/>
  <c r="AJ183" i="1"/>
  <c r="AT183" i="1"/>
  <c r="AU183" i="1"/>
  <c r="AY183" i="1" s="1"/>
  <c r="BD183" i="1" s="1"/>
  <c r="AV183" i="1"/>
  <c r="AW183" i="1"/>
  <c r="BB183" i="1" s="1"/>
  <c r="BA183" i="1"/>
  <c r="BF183" i="1"/>
  <c r="BG183" i="1"/>
  <c r="BI183" i="1"/>
  <c r="BJ183" i="1"/>
  <c r="N184" i="1"/>
  <c r="O184" i="1"/>
  <c r="P184" i="1"/>
  <c r="Q184" i="1"/>
  <c r="W184" i="1"/>
  <c r="X184" i="1"/>
  <c r="Z184" i="1"/>
  <c r="AA184" i="1"/>
  <c r="AC184" i="1"/>
  <c r="AD184" i="1"/>
  <c r="AF184" i="1"/>
  <c r="AG184" i="1"/>
  <c r="AI184" i="1"/>
  <c r="BJ184" i="1" s="1"/>
  <c r="AJ184" i="1"/>
  <c r="BI184" i="1" s="1"/>
  <c r="AT184" i="1"/>
  <c r="AU184" i="1"/>
  <c r="AY184" i="1" s="1"/>
  <c r="BD184" i="1" s="1"/>
  <c r="AV184" i="1"/>
  <c r="BA184" i="1" s="1"/>
  <c r="AW184" i="1"/>
  <c r="BB184" i="1" s="1"/>
  <c r="BF184" i="1"/>
  <c r="BG184" i="1"/>
  <c r="N185" i="1"/>
  <c r="O185" i="1"/>
  <c r="P185" i="1"/>
  <c r="Q185" i="1"/>
  <c r="W185" i="1"/>
  <c r="X185" i="1"/>
  <c r="Z185" i="1"/>
  <c r="AA185" i="1"/>
  <c r="AC185" i="1"/>
  <c r="AD185" i="1"/>
  <c r="AF185" i="1"/>
  <c r="AG185" i="1"/>
  <c r="AI185" i="1"/>
  <c r="AJ185" i="1"/>
  <c r="BI185" i="1" s="1"/>
  <c r="AT185" i="1"/>
  <c r="AU185" i="1"/>
  <c r="AY185" i="1" s="1"/>
  <c r="BD185" i="1" s="1"/>
  <c r="AV185" i="1"/>
  <c r="BA185" i="1" s="1"/>
  <c r="AW185" i="1"/>
  <c r="BB185" i="1" s="1"/>
  <c r="BF185" i="1"/>
  <c r="BG185" i="1"/>
  <c r="BJ185" i="1"/>
  <c r="N186" i="1"/>
  <c r="O186" i="1"/>
  <c r="P186" i="1"/>
  <c r="Q186" i="1"/>
  <c r="W186" i="1"/>
  <c r="X186" i="1"/>
  <c r="Z186" i="1"/>
  <c r="AA186" i="1"/>
  <c r="AC186" i="1"/>
  <c r="AD186" i="1"/>
  <c r="AF186" i="1"/>
  <c r="AG186" i="1"/>
  <c r="AI186" i="1"/>
  <c r="BJ186" i="1" s="1"/>
  <c r="AJ186" i="1"/>
  <c r="BI186" i="1" s="1"/>
  <c r="AT186" i="1"/>
  <c r="AU186" i="1"/>
  <c r="AY186" i="1" s="1"/>
  <c r="BD186" i="1" s="1"/>
  <c r="AV186" i="1"/>
  <c r="AW186" i="1"/>
  <c r="BB186" i="1" s="1"/>
  <c r="BA186" i="1"/>
  <c r="BF186" i="1"/>
  <c r="BG186" i="1"/>
  <c r="N187" i="1"/>
  <c r="O187" i="1"/>
  <c r="P187" i="1"/>
  <c r="Q187" i="1"/>
  <c r="W187" i="1"/>
  <c r="X187" i="1"/>
  <c r="Z187" i="1"/>
  <c r="AA187" i="1"/>
  <c r="AC187" i="1"/>
  <c r="AD187" i="1"/>
  <c r="AF187" i="1"/>
  <c r="AG187" i="1"/>
  <c r="AI187" i="1"/>
  <c r="BJ187" i="1" s="1"/>
  <c r="AJ187" i="1"/>
  <c r="BI187" i="1" s="1"/>
  <c r="AT187" i="1"/>
  <c r="AU187" i="1"/>
  <c r="AY187" i="1" s="1"/>
  <c r="AV187" i="1"/>
  <c r="AW187" i="1"/>
  <c r="BB187" i="1" s="1"/>
  <c r="BA187" i="1"/>
  <c r="BD187" i="1"/>
  <c r="BF187" i="1"/>
  <c r="BG187" i="1"/>
  <c r="N188" i="1"/>
  <c r="O188" i="1"/>
  <c r="P188" i="1"/>
  <c r="Q188" i="1"/>
  <c r="W188" i="1"/>
  <c r="X188" i="1"/>
  <c r="Z188" i="1"/>
  <c r="AA188" i="1"/>
  <c r="AC188" i="1"/>
  <c r="AD188" i="1"/>
  <c r="AF188" i="1"/>
  <c r="AG188" i="1"/>
  <c r="AI188" i="1"/>
  <c r="BJ188" i="1" s="1"/>
  <c r="AJ188" i="1"/>
  <c r="BI188" i="1" s="1"/>
  <c r="AT188" i="1"/>
  <c r="AU188" i="1"/>
  <c r="AY188" i="1" s="1"/>
  <c r="BD188" i="1" s="1"/>
  <c r="AV188" i="1"/>
  <c r="BA188" i="1" s="1"/>
  <c r="AW188" i="1"/>
  <c r="BB188" i="1" s="1"/>
  <c r="BF188" i="1"/>
  <c r="BG188" i="1"/>
  <c r="N189" i="1"/>
  <c r="O189" i="1"/>
  <c r="P189" i="1"/>
  <c r="Q189" i="1"/>
  <c r="W189" i="1"/>
  <c r="X189" i="1"/>
  <c r="Z189" i="1"/>
  <c r="AA189" i="1"/>
  <c r="AC189" i="1"/>
  <c r="AD189" i="1"/>
  <c r="AF189" i="1"/>
  <c r="AG189" i="1"/>
  <c r="AI189" i="1"/>
  <c r="AJ189" i="1"/>
  <c r="BI189" i="1" s="1"/>
  <c r="AT189" i="1"/>
  <c r="AU189" i="1"/>
  <c r="AY189" i="1" s="1"/>
  <c r="AV189" i="1"/>
  <c r="AW189" i="1"/>
  <c r="BB189" i="1" s="1"/>
  <c r="BA189" i="1"/>
  <c r="BD189" i="1"/>
  <c r="BF189" i="1"/>
  <c r="BG189" i="1"/>
  <c r="BJ189" i="1"/>
  <c r="N190" i="1"/>
  <c r="O190" i="1"/>
  <c r="P190" i="1"/>
  <c r="Q190" i="1"/>
  <c r="W190" i="1"/>
  <c r="X190" i="1"/>
  <c r="Z190" i="1"/>
  <c r="AA190" i="1"/>
  <c r="AC190" i="1"/>
  <c r="AD190" i="1"/>
  <c r="AF190" i="1"/>
  <c r="AG190" i="1"/>
  <c r="AI190" i="1"/>
  <c r="AJ190" i="1"/>
  <c r="BI190" i="1" s="1"/>
  <c r="AT190" i="1"/>
  <c r="AU190" i="1"/>
  <c r="AY190" i="1" s="1"/>
  <c r="AV190" i="1"/>
  <c r="AW190" i="1"/>
  <c r="BB190" i="1" s="1"/>
  <c r="BA190" i="1"/>
  <c r="BD190" i="1"/>
  <c r="BF190" i="1"/>
  <c r="BG190" i="1"/>
  <c r="BJ190" i="1"/>
  <c r="N191" i="1"/>
  <c r="O191" i="1"/>
  <c r="P191" i="1"/>
  <c r="Q191" i="1"/>
  <c r="W191" i="1"/>
  <c r="X191" i="1"/>
  <c r="Z191" i="1"/>
  <c r="AA191" i="1"/>
  <c r="AC191" i="1"/>
  <c r="AD191" i="1"/>
  <c r="AF191" i="1"/>
  <c r="AG191" i="1"/>
  <c r="AI191" i="1"/>
  <c r="BJ191" i="1" s="1"/>
  <c r="AJ191" i="1"/>
  <c r="BI191" i="1" s="1"/>
  <c r="AT191" i="1"/>
  <c r="AU191" i="1"/>
  <c r="AY191" i="1" s="1"/>
  <c r="BD191" i="1" s="1"/>
  <c r="AV191" i="1"/>
  <c r="BA191" i="1" s="1"/>
  <c r="AW191" i="1"/>
  <c r="BB191" i="1" s="1"/>
  <c r="BF191" i="1"/>
  <c r="BG191" i="1"/>
  <c r="N192" i="1"/>
  <c r="O192" i="1"/>
  <c r="P192" i="1"/>
  <c r="Q192" i="1"/>
  <c r="W192" i="1"/>
  <c r="X192" i="1"/>
  <c r="Z192" i="1"/>
  <c r="AA192" i="1"/>
  <c r="AC192" i="1"/>
  <c r="AD192" i="1"/>
  <c r="AF192" i="1"/>
  <c r="AG192" i="1"/>
  <c r="AI192" i="1"/>
  <c r="AJ192" i="1"/>
  <c r="BI192" i="1" s="1"/>
  <c r="AT192" i="1"/>
  <c r="AU192" i="1"/>
  <c r="AY192" i="1" s="1"/>
  <c r="BD192" i="1" s="1"/>
  <c r="AV192" i="1"/>
  <c r="BA192" i="1" s="1"/>
  <c r="AW192" i="1"/>
  <c r="BB192" i="1" s="1"/>
  <c r="BF192" i="1"/>
  <c r="BG192" i="1"/>
  <c r="BJ192" i="1"/>
  <c r="N193" i="1"/>
  <c r="O193" i="1"/>
  <c r="P193" i="1"/>
  <c r="Q193" i="1"/>
  <c r="W193" i="1"/>
  <c r="X193" i="1"/>
  <c r="Z193" i="1"/>
  <c r="AA193" i="1"/>
  <c r="AC193" i="1"/>
  <c r="AD193" i="1"/>
  <c r="AF193" i="1"/>
  <c r="AG193" i="1"/>
  <c r="AI193" i="1"/>
  <c r="BJ193" i="1" s="1"/>
  <c r="AJ193" i="1"/>
  <c r="BI193" i="1" s="1"/>
  <c r="AT193" i="1"/>
  <c r="AU193" i="1"/>
  <c r="AY193" i="1" s="1"/>
  <c r="AV193" i="1"/>
  <c r="AW193" i="1"/>
  <c r="BB193" i="1" s="1"/>
  <c r="BA193" i="1"/>
  <c r="BD193" i="1"/>
  <c r="BF193" i="1"/>
  <c r="BG193" i="1"/>
  <c r="N194" i="1"/>
  <c r="O194" i="1"/>
  <c r="P194" i="1"/>
  <c r="Q194" i="1"/>
  <c r="W194" i="1"/>
  <c r="X194" i="1"/>
  <c r="Z194" i="1"/>
  <c r="AA194" i="1"/>
  <c r="AC194" i="1"/>
  <c r="AD194" i="1"/>
  <c r="AF194" i="1"/>
  <c r="AG194" i="1"/>
  <c r="AI194" i="1"/>
  <c r="BJ194" i="1" s="1"/>
  <c r="AJ194" i="1"/>
  <c r="BI194" i="1" s="1"/>
  <c r="AT194" i="1"/>
  <c r="AU194" i="1"/>
  <c r="AY194" i="1" s="1"/>
  <c r="AV194" i="1"/>
  <c r="AW194" i="1"/>
  <c r="BB194" i="1" s="1"/>
  <c r="BA194" i="1"/>
  <c r="BD194" i="1"/>
  <c r="BF194" i="1"/>
  <c r="BG194" i="1"/>
  <c r="N195" i="1"/>
  <c r="O195" i="1"/>
  <c r="P195" i="1"/>
  <c r="Q195" i="1"/>
  <c r="W195" i="1"/>
  <c r="X195" i="1"/>
  <c r="Z195" i="1"/>
  <c r="AA195" i="1"/>
  <c r="AC195" i="1"/>
  <c r="AD195" i="1"/>
  <c r="AF195" i="1"/>
  <c r="AG195" i="1"/>
  <c r="AI195" i="1"/>
  <c r="BJ195" i="1" s="1"/>
  <c r="AJ195" i="1"/>
  <c r="BI195" i="1" s="1"/>
  <c r="AT195" i="1"/>
  <c r="AZ195" i="1" s="1"/>
  <c r="BE195" i="1" s="1"/>
  <c r="AU195" i="1"/>
  <c r="AY195" i="1" s="1"/>
  <c r="BD195" i="1" s="1"/>
  <c r="AV195" i="1"/>
  <c r="BA195" i="1" s="1"/>
  <c r="AW195" i="1"/>
  <c r="BB195" i="1" s="1"/>
  <c r="BF195" i="1"/>
  <c r="BG195" i="1"/>
  <c r="N196" i="1"/>
  <c r="O196" i="1"/>
  <c r="P196" i="1"/>
  <c r="Q196" i="1"/>
  <c r="W196" i="1"/>
  <c r="X196" i="1"/>
  <c r="Z196" i="1"/>
  <c r="AA196" i="1"/>
  <c r="AC196" i="1"/>
  <c r="AD196" i="1"/>
  <c r="AF196" i="1"/>
  <c r="AG196" i="1"/>
  <c r="AI196" i="1"/>
  <c r="BJ196" i="1" s="1"/>
  <c r="AJ196" i="1"/>
  <c r="BI196" i="1" s="1"/>
  <c r="AT196" i="1"/>
  <c r="AU196" i="1"/>
  <c r="AY196" i="1" s="1"/>
  <c r="AV196" i="1"/>
  <c r="BA196" i="1" s="1"/>
  <c r="AW196" i="1"/>
  <c r="AZ196" i="1"/>
  <c r="BE196" i="1" s="1"/>
  <c r="BB196" i="1"/>
  <c r="BF196" i="1"/>
  <c r="BG196" i="1"/>
  <c r="N197" i="1"/>
  <c r="O197" i="1"/>
  <c r="P197" i="1"/>
  <c r="Q197" i="1"/>
  <c r="W197" i="1"/>
  <c r="X197" i="1"/>
  <c r="Z197" i="1"/>
  <c r="AA197" i="1"/>
  <c r="AC197" i="1"/>
  <c r="AD197" i="1"/>
  <c r="AF197" i="1"/>
  <c r="AG197" i="1"/>
  <c r="AI197" i="1"/>
  <c r="BJ197" i="1" s="1"/>
  <c r="AJ197" i="1"/>
  <c r="BI197" i="1" s="1"/>
  <c r="AT197" i="1"/>
  <c r="AU197" i="1"/>
  <c r="AY197" i="1" s="1"/>
  <c r="AV197" i="1"/>
  <c r="AW197" i="1"/>
  <c r="BB197" i="1" s="1"/>
  <c r="BA197" i="1"/>
  <c r="BD197" i="1"/>
  <c r="BF197" i="1"/>
  <c r="BG197" i="1"/>
  <c r="N198" i="1"/>
  <c r="O198" i="1"/>
  <c r="P198" i="1"/>
  <c r="Q198" i="1"/>
  <c r="W198" i="1"/>
  <c r="X198" i="1"/>
  <c r="Z198" i="1"/>
  <c r="AA198" i="1"/>
  <c r="AC198" i="1"/>
  <c r="AD198" i="1"/>
  <c r="AF198" i="1"/>
  <c r="AG198" i="1"/>
  <c r="AI198" i="1"/>
  <c r="BJ198" i="1" s="1"/>
  <c r="AJ198" i="1"/>
  <c r="BI198" i="1" s="1"/>
  <c r="AT198" i="1"/>
  <c r="AU198" i="1"/>
  <c r="AY198" i="1" s="1"/>
  <c r="AV198" i="1"/>
  <c r="BA198" i="1" s="1"/>
  <c r="AW198" i="1"/>
  <c r="BB198" i="1" s="1"/>
  <c r="AZ198" i="1"/>
  <c r="BE198" i="1" s="1"/>
  <c r="BF198" i="1"/>
  <c r="BG198" i="1"/>
  <c r="N199" i="1"/>
  <c r="O199" i="1"/>
  <c r="P199" i="1"/>
  <c r="Q199" i="1"/>
  <c r="W199" i="1"/>
  <c r="X199" i="1"/>
  <c r="Z199" i="1"/>
  <c r="AA199" i="1"/>
  <c r="AC199" i="1"/>
  <c r="AD199" i="1"/>
  <c r="AF199" i="1"/>
  <c r="AG199" i="1"/>
  <c r="AI199" i="1"/>
  <c r="BJ199" i="1" s="1"/>
  <c r="AJ199" i="1"/>
  <c r="BI199" i="1" s="1"/>
  <c r="AT199" i="1"/>
  <c r="AU199" i="1"/>
  <c r="AY199" i="1" s="1"/>
  <c r="AV199" i="1"/>
  <c r="AW199" i="1"/>
  <c r="BB199" i="1" s="1"/>
  <c r="BA199" i="1"/>
  <c r="BD199" i="1"/>
  <c r="BF199" i="1"/>
  <c r="BG199" i="1"/>
  <c r="N200" i="1"/>
  <c r="O200" i="1"/>
  <c r="P200" i="1"/>
  <c r="Q200" i="1"/>
  <c r="W200" i="1"/>
  <c r="X200" i="1"/>
  <c r="Z200" i="1"/>
  <c r="AA200" i="1"/>
  <c r="AC200" i="1"/>
  <c r="AD200" i="1"/>
  <c r="AF200" i="1"/>
  <c r="AG200" i="1"/>
  <c r="AI200" i="1"/>
  <c r="BJ200" i="1" s="1"/>
  <c r="AJ200" i="1"/>
  <c r="BI200" i="1" s="1"/>
  <c r="AT200" i="1"/>
  <c r="AU200" i="1"/>
  <c r="AY200" i="1" s="1"/>
  <c r="AV200" i="1"/>
  <c r="BA200" i="1" s="1"/>
  <c r="AW200" i="1"/>
  <c r="BB200" i="1" s="1"/>
  <c r="AZ200" i="1"/>
  <c r="BE200" i="1" s="1"/>
  <c r="BF200" i="1"/>
  <c r="BG200" i="1"/>
  <c r="N201" i="1"/>
  <c r="O201" i="1"/>
  <c r="P201" i="1"/>
  <c r="Q201" i="1"/>
  <c r="W201" i="1"/>
  <c r="X201" i="1"/>
  <c r="Z201" i="1"/>
  <c r="AA201" i="1"/>
  <c r="AC201" i="1"/>
  <c r="AD201" i="1"/>
  <c r="AF201" i="1"/>
  <c r="AG201" i="1"/>
  <c r="AI201" i="1"/>
  <c r="BJ201" i="1" s="1"/>
  <c r="AJ201" i="1"/>
  <c r="BI201" i="1" s="1"/>
  <c r="AT201" i="1"/>
  <c r="AU201" i="1"/>
  <c r="AY201" i="1" s="1"/>
  <c r="BD201" i="1" s="1"/>
  <c r="AV201" i="1"/>
  <c r="BA201" i="1" s="1"/>
  <c r="AW201" i="1"/>
  <c r="BB201" i="1" s="1"/>
  <c r="BF201" i="1"/>
  <c r="BG201" i="1"/>
  <c r="N202" i="1"/>
  <c r="O202" i="1"/>
  <c r="P202" i="1"/>
  <c r="Q202" i="1"/>
  <c r="W202" i="1"/>
  <c r="X202" i="1"/>
  <c r="Z202" i="1"/>
  <c r="AA202" i="1"/>
  <c r="AC202" i="1"/>
  <c r="AD202" i="1"/>
  <c r="AF202" i="1"/>
  <c r="AG202" i="1"/>
  <c r="AI202" i="1"/>
  <c r="AJ202" i="1"/>
  <c r="BI202" i="1" s="1"/>
  <c r="AT202" i="1"/>
  <c r="AU202" i="1"/>
  <c r="AY202" i="1" s="1"/>
  <c r="BD202" i="1" s="1"/>
  <c r="AV202" i="1"/>
  <c r="BA202" i="1" s="1"/>
  <c r="AW202" i="1"/>
  <c r="BB202" i="1" s="1"/>
  <c r="BF202" i="1"/>
  <c r="BG202" i="1"/>
  <c r="BJ202" i="1"/>
  <c r="N203" i="1"/>
  <c r="O203" i="1"/>
  <c r="P203" i="1"/>
  <c r="Q203" i="1"/>
  <c r="W203" i="1"/>
  <c r="X203" i="1"/>
  <c r="Z203" i="1"/>
  <c r="AA203" i="1"/>
  <c r="AC203" i="1"/>
  <c r="AD203" i="1"/>
  <c r="AF203" i="1"/>
  <c r="AG203" i="1"/>
  <c r="AI203" i="1"/>
  <c r="BJ203" i="1" s="1"/>
  <c r="AJ203" i="1"/>
  <c r="BI203" i="1" s="1"/>
  <c r="AT203" i="1"/>
  <c r="AU203" i="1"/>
  <c r="AY203" i="1" s="1"/>
  <c r="BD203" i="1" s="1"/>
  <c r="AV203" i="1"/>
  <c r="BA203" i="1" s="1"/>
  <c r="AW203" i="1"/>
  <c r="BB203" i="1" s="1"/>
  <c r="BF203" i="1"/>
  <c r="BG203" i="1"/>
  <c r="N204" i="1"/>
  <c r="O204" i="1"/>
  <c r="P204" i="1"/>
  <c r="Q204" i="1"/>
  <c r="W204" i="1"/>
  <c r="X204" i="1"/>
  <c r="Z204" i="1"/>
  <c r="AA204" i="1"/>
  <c r="AC204" i="1"/>
  <c r="AD204" i="1"/>
  <c r="AF204" i="1"/>
  <c r="AG204" i="1"/>
  <c r="AI204" i="1"/>
  <c r="BJ204" i="1" s="1"/>
  <c r="AJ204" i="1"/>
  <c r="BI204" i="1" s="1"/>
  <c r="AT204" i="1"/>
  <c r="AU204" i="1"/>
  <c r="AY204" i="1" s="1"/>
  <c r="AV204" i="1"/>
  <c r="BA204" i="1" s="1"/>
  <c r="AW204" i="1"/>
  <c r="BB204" i="1" s="1"/>
  <c r="AZ204" i="1"/>
  <c r="BE204" i="1" s="1"/>
  <c r="BF204" i="1"/>
  <c r="BG204" i="1"/>
  <c r="N205" i="1"/>
  <c r="O205" i="1"/>
  <c r="P205" i="1"/>
  <c r="Q205" i="1"/>
  <c r="W205" i="1"/>
  <c r="X205" i="1"/>
  <c r="Z205" i="1"/>
  <c r="AA205" i="1"/>
  <c r="AC205" i="1"/>
  <c r="AD205" i="1"/>
  <c r="AF205" i="1"/>
  <c r="AG205" i="1"/>
  <c r="AI205" i="1"/>
  <c r="BJ205" i="1" s="1"/>
  <c r="AJ205" i="1"/>
  <c r="BI205" i="1" s="1"/>
  <c r="AT205" i="1"/>
  <c r="AU205" i="1"/>
  <c r="AY205" i="1" s="1"/>
  <c r="AV205" i="1"/>
  <c r="AW205" i="1"/>
  <c r="BB205" i="1" s="1"/>
  <c r="BA205" i="1"/>
  <c r="BD205" i="1"/>
  <c r="BF205" i="1"/>
  <c r="BG205" i="1"/>
  <c r="N206" i="1"/>
  <c r="AI206" i="1" s="1"/>
  <c r="O206" i="1"/>
  <c r="AJ206" i="1" s="1"/>
  <c r="BI206" i="1" s="1"/>
  <c r="P206" i="1"/>
  <c r="Q206" i="1"/>
  <c r="W206" i="1"/>
  <c r="X206" i="1"/>
  <c r="Z206" i="1"/>
  <c r="AA206" i="1"/>
  <c r="AC206" i="1"/>
  <c r="AD206" i="1"/>
  <c r="AF206" i="1"/>
  <c r="AG206" i="1"/>
  <c r="AT206" i="1"/>
  <c r="AU206" i="1"/>
  <c r="AY206" i="1" s="1"/>
  <c r="AV206" i="1"/>
  <c r="BA206" i="1" s="1"/>
  <c r="AW206" i="1"/>
  <c r="BB206" i="1" s="1"/>
  <c r="AZ206" i="1"/>
  <c r="BE206" i="1" s="1"/>
  <c r="BF206" i="1"/>
  <c r="BG206" i="1"/>
  <c r="N207" i="1"/>
  <c r="O207" i="1"/>
  <c r="AJ207" i="1" s="1"/>
  <c r="BI207" i="1" s="1"/>
  <c r="P207" i="1"/>
  <c r="Q207" i="1"/>
  <c r="W207" i="1"/>
  <c r="X207" i="1"/>
  <c r="Z207" i="1"/>
  <c r="AA207" i="1"/>
  <c r="AC207" i="1"/>
  <c r="AD207" i="1"/>
  <c r="AF207" i="1"/>
  <c r="AG207" i="1"/>
  <c r="AI207" i="1"/>
  <c r="BJ207" i="1" s="1"/>
  <c r="AT207" i="1"/>
  <c r="AU207" i="1"/>
  <c r="AY207" i="1" s="1"/>
  <c r="BD207" i="1" s="1"/>
  <c r="AV207" i="1"/>
  <c r="BA207" i="1" s="1"/>
  <c r="AW207" i="1"/>
  <c r="BB207" i="1" s="1"/>
  <c r="BF207" i="1"/>
  <c r="BG207" i="1"/>
  <c r="N208" i="1"/>
  <c r="AI208" i="1" s="1"/>
  <c r="O208" i="1"/>
  <c r="AJ208" i="1" s="1"/>
  <c r="BI208" i="1" s="1"/>
  <c r="P208" i="1"/>
  <c r="Q208" i="1"/>
  <c r="W208" i="1"/>
  <c r="X208" i="1"/>
  <c r="Z208" i="1"/>
  <c r="AA208" i="1"/>
  <c r="AC208" i="1"/>
  <c r="AD208" i="1"/>
  <c r="AF208" i="1"/>
  <c r="AG208" i="1"/>
  <c r="AT208" i="1"/>
  <c r="AU208" i="1"/>
  <c r="AY208" i="1" s="1"/>
  <c r="AV208" i="1"/>
  <c r="BA208" i="1" s="1"/>
  <c r="AW208" i="1"/>
  <c r="AZ208" i="1"/>
  <c r="BB208" i="1"/>
  <c r="BE208" i="1"/>
  <c r="BF208" i="1"/>
  <c r="BG208" i="1"/>
  <c r="N209" i="1"/>
  <c r="O209" i="1"/>
  <c r="AJ209" i="1" s="1"/>
  <c r="BI209" i="1" s="1"/>
  <c r="P209" i="1"/>
  <c r="Q209" i="1"/>
  <c r="W209" i="1"/>
  <c r="X209" i="1"/>
  <c r="Z209" i="1"/>
  <c r="AA209" i="1"/>
  <c r="AC209" i="1"/>
  <c r="AD209" i="1"/>
  <c r="AF209" i="1"/>
  <c r="AG209" i="1"/>
  <c r="AI209" i="1"/>
  <c r="BJ209" i="1" s="1"/>
  <c r="AT209" i="1"/>
  <c r="AU209" i="1"/>
  <c r="AY209" i="1" s="1"/>
  <c r="BD209" i="1" s="1"/>
  <c r="AV209" i="1"/>
  <c r="BA209" i="1" s="1"/>
  <c r="AW209" i="1"/>
  <c r="BB209" i="1" s="1"/>
  <c r="BF209" i="1"/>
  <c r="BG209" i="1"/>
  <c r="N210" i="1"/>
  <c r="O210" i="1"/>
  <c r="P210" i="1"/>
  <c r="Q210" i="1"/>
  <c r="W210" i="1"/>
  <c r="X210" i="1"/>
  <c r="Z210" i="1"/>
  <c r="AA210" i="1"/>
  <c r="AC210" i="1"/>
  <c r="AD210" i="1"/>
  <c r="AF210" i="1"/>
  <c r="AG210" i="1"/>
  <c r="AI210" i="1"/>
  <c r="AJ210" i="1"/>
  <c r="BI210" i="1" s="1"/>
  <c r="AT210" i="1"/>
  <c r="AU210" i="1"/>
  <c r="AY210" i="1" s="1"/>
  <c r="AV210" i="1"/>
  <c r="BA210" i="1" s="1"/>
  <c r="AW210" i="1"/>
  <c r="BB210" i="1" s="1"/>
  <c r="BF210" i="1"/>
  <c r="BG210" i="1"/>
  <c r="N211" i="1"/>
  <c r="AI211" i="1" s="1"/>
  <c r="BJ211" i="1" s="1"/>
  <c r="O211" i="1"/>
  <c r="AJ211" i="1" s="1"/>
  <c r="BI211" i="1" s="1"/>
  <c r="P211" i="1"/>
  <c r="Q211" i="1"/>
  <c r="W211" i="1"/>
  <c r="X211" i="1"/>
  <c r="Z211" i="1"/>
  <c r="AA211" i="1"/>
  <c r="AC211" i="1"/>
  <c r="AD211" i="1"/>
  <c r="AF211" i="1"/>
  <c r="AG211" i="1"/>
  <c r="AT211" i="1"/>
  <c r="AU211" i="1"/>
  <c r="AY211" i="1" s="1"/>
  <c r="AV211" i="1"/>
  <c r="BA211" i="1" s="1"/>
  <c r="AW211" i="1"/>
  <c r="BB211" i="1" s="1"/>
  <c r="AZ211" i="1"/>
  <c r="BE211" i="1" s="1"/>
  <c r="BF211" i="1"/>
  <c r="BG211" i="1"/>
  <c r="N212" i="1"/>
  <c r="O212" i="1"/>
  <c r="AJ212" i="1" s="1"/>
  <c r="BI212" i="1" s="1"/>
  <c r="P212" i="1"/>
  <c r="Q212" i="1"/>
  <c r="W212" i="1"/>
  <c r="X212" i="1"/>
  <c r="Z212" i="1"/>
  <c r="AA212" i="1"/>
  <c r="AC212" i="1"/>
  <c r="AD212" i="1"/>
  <c r="AF212" i="1"/>
  <c r="AG212" i="1"/>
  <c r="AI212" i="1"/>
  <c r="AT212" i="1"/>
  <c r="AU212" i="1"/>
  <c r="AY212" i="1" s="1"/>
  <c r="BD212" i="1" s="1"/>
  <c r="AV212" i="1"/>
  <c r="AW212" i="1"/>
  <c r="BB212" i="1" s="1"/>
  <c r="BA212" i="1"/>
  <c r="BF212" i="1"/>
  <c r="BG212" i="1"/>
  <c r="N213" i="1"/>
  <c r="AI213" i="1" s="1"/>
  <c r="BJ213" i="1" s="1"/>
  <c r="O213" i="1"/>
  <c r="AJ213" i="1" s="1"/>
  <c r="BI213" i="1" s="1"/>
  <c r="P213" i="1"/>
  <c r="Q213" i="1"/>
  <c r="W213" i="1"/>
  <c r="X213" i="1"/>
  <c r="Z213" i="1"/>
  <c r="AA213" i="1"/>
  <c r="AC213" i="1"/>
  <c r="AD213" i="1"/>
  <c r="AF213" i="1"/>
  <c r="AG213" i="1"/>
  <c r="AT213" i="1"/>
  <c r="AU213" i="1"/>
  <c r="AY213" i="1" s="1"/>
  <c r="BD213" i="1" s="1"/>
  <c r="AV213" i="1"/>
  <c r="BA213" i="1" s="1"/>
  <c r="AW213" i="1"/>
  <c r="AZ213" i="1"/>
  <c r="BE213" i="1" s="1"/>
  <c r="BB213" i="1"/>
  <c r="BF213" i="1"/>
  <c r="BG213" i="1"/>
  <c r="N214" i="1"/>
  <c r="O214" i="1"/>
  <c r="AJ214" i="1" s="1"/>
  <c r="P214" i="1"/>
  <c r="Q214" i="1"/>
  <c r="W214" i="1"/>
  <c r="X214" i="1"/>
  <c r="Z214" i="1"/>
  <c r="AA214" i="1"/>
  <c r="AC214" i="1"/>
  <c r="AD214" i="1"/>
  <c r="AF214" i="1"/>
  <c r="AG214" i="1"/>
  <c r="AI214" i="1"/>
  <c r="BJ214" i="1" s="1"/>
  <c r="AT214" i="1"/>
  <c r="AU214" i="1"/>
  <c r="AY214" i="1" s="1"/>
  <c r="AV214" i="1"/>
  <c r="BA214" i="1" s="1"/>
  <c r="AW214" i="1"/>
  <c r="BB214" i="1" s="1"/>
  <c r="BF214" i="1"/>
  <c r="BG214" i="1"/>
  <c r="BI214" i="1"/>
  <c r="N215" i="1"/>
  <c r="AI215" i="1" s="1"/>
  <c r="BJ215" i="1" s="1"/>
  <c r="O215" i="1"/>
  <c r="AJ215" i="1" s="1"/>
  <c r="BI215" i="1" s="1"/>
  <c r="P215" i="1"/>
  <c r="Q215" i="1"/>
  <c r="W215" i="1"/>
  <c r="X215" i="1"/>
  <c r="Z215" i="1"/>
  <c r="AA215" i="1"/>
  <c r="AC215" i="1"/>
  <c r="AD215" i="1"/>
  <c r="AF215" i="1"/>
  <c r="AG215" i="1"/>
  <c r="AT215" i="1"/>
  <c r="AU215" i="1"/>
  <c r="AY215" i="1" s="1"/>
  <c r="AV215" i="1"/>
  <c r="BA215" i="1" s="1"/>
  <c r="AW215" i="1"/>
  <c r="BB215" i="1" s="1"/>
  <c r="AZ215" i="1"/>
  <c r="BE215" i="1" s="1"/>
  <c r="BF215" i="1"/>
  <c r="BG215" i="1"/>
  <c r="N216" i="1"/>
  <c r="O216" i="1"/>
  <c r="AJ216" i="1" s="1"/>
  <c r="BI216" i="1" s="1"/>
  <c r="P216" i="1"/>
  <c r="Q216" i="1"/>
  <c r="W216" i="1"/>
  <c r="X216" i="1"/>
  <c r="Z216" i="1"/>
  <c r="AA216" i="1"/>
  <c r="AC216" i="1"/>
  <c r="AD216" i="1"/>
  <c r="AF216" i="1"/>
  <c r="AG216" i="1"/>
  <c r="AI216" i="1"/>
  <c r="AT216" i="1"/>
  <c r="AU216" i="1"/>
  <c r="AY216" i="1" s="1"/>
  <c r="BD216" i="1" s="1"/>
  <c r="AV216" i="1"/>
  <c r="AW216" i="1"/>
  <c r="BB216" i="1" s="1"/>
  <c r="BA216" i="1"/>
  <c r="BF216" i="1"/>
  <c r="BG216" i="1"/>
  <c r="N217" i="1"/>
  <c r="AI217" i="1" s="1"/>
  <c r="O217" i="1"/>
  <c r="AJ217" i="1" s="1"/>
  <c r="BI217" i="1" s="1"/>
  <c r="P217" i="1"/>
  <c r="Q217" i="1"/>
  <c r="W217" i="1"/>
  <c r="X217" i="1"/>
  <c r="Z217" i="1"/>
  <c r="AA217" i="1"/>
  <c r="AC217" i="1"/>
  <c r="AD217" i="1"/>
  <c r="AF217" i="1"/>
  <c r="AG217" i="1"/>
  <c r="AT217" i="1"/>
  <c r="AU217" i="1"/>
  <c r="AY217" i="1" s="1"/>
  <c r="BD217" i="1" s="1"/>
  <c r="AV217" i="1"/>
  <c r="BA217" i="1" s="1"/>
  <c r="AW217" i="1"/>
  <c r="AZ217" i="1"/>
  <c r="BE217" i="1" s="1"/>
  <c r="BB217" i="1"/>
  <c r="BF217" i="1"/>
  <c r="BG217" i="1"/>
  <c r="N218" i="1"/>
  <c r="O218" i="1"/>
  <c r="AJ218" i="1" s="1"/>
  <c r="BI218" i="1" s="1"/>
  <c r="P218" i="1"/>
  <c r="Q218" i="1"/>
  <c r="W218" i="1"/>
  <c r="X218" i="1"/>
  <c r="Z218" i="1"/>
  <c r="AA218" i="1"/>
  <c r="AC218" i="1"/>
  <c r="AD218" i="1"/>
  <c r="AF218" i="1"/>
  <c r="AG218" i="1"/>
  <c r="AI218" i="1"/>
  <c r="BJ218" i="1" s="1"/>
  <c r="AT218" i="1"/>
  <c r="AU218" i="1"/>
  <c r="AY218" i="1" s="1"/>
  <c r="AV218" i="1"/>
  <c r="BA218" i="1" s="1"/>
  <c r="AW218" i="1"/>
  <c r="BB218" i="1" s="1"/>
  <c r="BF218" i="1"/>
  <c r="BG218" i="1"/>
  <c r="N219" i="1"/>
  <c r="AI219" i="1" s="1"/>
  <c r="O219" i="1"/>
  <c r="AJ219" i="1" s="1"/>
  <c r="BI219" i="1" s="1"/>
  <c r="P219" i="1"/>
  <c r="Q219" i="1"/>
  <c r="W219" i="1"/>
  <c r="X219" i="1"/>
  <c r="Z219" i="1"/>
  <c r="AA219" i="1"/>
  <c r="AC219" i="1"/>
  <c r="AD219" i="1"/>
  <c r="AF219" i="1"/>
  <c r="AG219" i="1"/>
  <c r="AT219" i="1"/>
  <c r="AU219" i="1"/>
  <c r="AY219" i="1" s="1"/>
  <c r="AV219" i="1"/>
  <c r="BA219" i="1" s="1"/>
  <c r="AW219" i="1"/>
  <c r="BB219" i="1" s="1"/>
  <c r="AZ219" i="1"/>
  <c r="BE219" i="1" s="1"/>
  <c r="BF219" i="1"/>
  <c r="BG219" i="1"/>
  <c r="N220" i="1"/>
  <c r="O220" i="1"/>
  <c r="AJ220" i="1" s="1"/>
  <c r="BI220" i="1" s="1"/>
  <c r="P220" i="1"/>
  <c r="Q220" i="1"/>
  <c r="W220" i="1"/>
  <c r="X220" i="1"/>
  <c r="Z220" i="1"/>
  <c r="AA220" i="1"/>
  <c r="AC220" i="1"/>
  <c r="AD220" i="1"/>
  <c r="AF220" i="1"/>
  <c r="AG220" i="1"/>
  <c r="AI220" i="1"/>
  <c r="AT220" i="1"/>
  <c r="AU220" i="1"/>
  <c r="AY220" i="1" s="1"/>
  <c r="BD220" i="1" s="1"/>
  <c r="AV220" i="1"/>
  <c r="BA220" i="1" s="1"/>
  <c r="AW220" i="1"/>
  <c r="BB220" i="1" s="1"/>
  <c r="BF220" i="1"/>
  <c r="BG220" i="1"/>
  <c r="N221" i="1"/>
  <c r="AI221" i="1" s="1"/>
  <c r="BJ221" i="1" s="1"/>
  <c r="O221" i="1"/>
  <c r="AJ221" i="1" s="1"/>
  <c r="BI221" i="1" s="1"/>
  <c r="P221" i="1"/>
  <c r="Q221" i="1"/>
  <c r="W221" i="1"/>
  <c r="X221" i="1"/>
  <c r="Z221" i="1"/>
  <c r="AA221" i="1"/>
  <c r="AC221" i="1"/>
  <c r="AD221" i="1"/>
  <c r="AF221" i="1"/>
  <c r="AG221" i="1"/>
  <c r="AT221" i="1"/>
  <c r="AU221" i="1"/>
  <c r="AY221" i="1" s="1"/>
  <c r="BD221" i="1" s="1"/>
  <c r="AV221" i="1"/>
  <c r="BA221" i="1" s="1"/>
  <c r="AW221" i="1"/>
  <c r="BB221" i="1" s="1"/>
  <c r="AZ221" i="1"/>
  <c r="BE221" i="1" s="1"/>
  <c r="BF221" i="1"/>
  <c r="BG221" i="1"/>
  <c r="N222" i="1"/>
  <c r="O222" i="1"/>
  <c r="AJ222" i="1" s="1"/>
  <c r="BI222" i="1" s="1"/>
  <c r="P222" i="1"/>
  <c r="Q222" i="1"/>
  <c r="W222" i="1"/>
  <c r="X222" i="1"/>
  <c r="Z222" i="1"/>
  <c r="AA222" i="1"/>
  <c r="AC222" i="1"/>
  <c r="AD222" i="1"/>
  <c r="AF222" i="1"/>
  <c r="AG222" i="1"/>
  <c r="AI222" i="1"/>
  <c r="BJ222" i="1" s="1"/>
  <c r="AT222" i="1"/>
  <c r="AU222" i="1"/>
  <c r="AY222" i="1" s="1"/>
  <c r="AV222" i="1"/>
  <c r="BA222" i="1" s="1"/>
  <c r="AW222" i="1"/>
  <c r="BB222" i="1" s="1"/>
  <c r="BF222" i="1"/>
  <c r="BG222" i="1"/>
  <c r="N223" i="1"/>
  <c r="AI223" i="1" s="1"/>
  <c r="BJ223" i="1" s="1"/>
  <c r="O223" i="1"/>
  <c r="AJ223" i="1" s="1"/>
  <c r="BI223" i="1" s="1"/>
  <c r="P223" i="1"/>
  <c r="Q223" i="1"/>
  <c r="W223" i="1"/>
  <c r="X223" i="1"/>
  <c r="Z223" i="1"/>
  <c r="AA223" i="1"/>
  <c r="AC223" i="1"/>
  <c r="AD223" i="1"/>
  <c r="AF223" i="1"/>
  <c r="AG223" i="1"/>
  <c r="AT223" i="1"/>
  <c r="AU223" i="1"/>
  <c r="AY223" i="1" s="1"/>
  <c r="BD223" i="1" s="1"/>
  <c r="AV223" i="1"/>
  <c r="BA223" i="1" s="1"/>
  <c r="AW223" i="1"/>
  <c r="BB223" i="1" s="1"/>
  <c r="AZ223" i="1"/>
  <c r="BE223" i="1" s="1"/>
  <c r="BF223" i="1"/>
  <c r="BG223" i="1"/>
  <c r="N224" i="1"/>
  <c r="O224" i="1"/>
  <c r="AJ224" i="1" s="1"/>
  <c r="BI224" i="1" s="1"/>
  <c r="P224" i="1"/>
  <c r="Q224" i="1"/>
  <c r="W224" i="1"/>
  <c r="X224" i="1"/>
  <c r="Z224" i="1"/>
  <c r="AA224" i="1"/>
  <c r="AC224" i="1"/>
  <c r="AD224" i="1"/>
  <c r="AF224" i="1"/>
  <c r="AG224" i="1"/>
  <c r="AI224" i="1"/>
  <c r="BJ224" i="1" s="1"/>
  <c r="AT224" i="1"/>
  <c r="AU224" i="1"/>
  <c r="AY224" i="1" s="1"/>
  <c r="BD224" i="1" s="1"/>
  <c r="AV224" i="1"/>
  <c r="AW224" i="1"/>
  <c r="BB224" i="1" s="1"/>
  <c r="BA224" i="1"/>
  <c r="BF224" i="1"/>
  <c r="BG224" i="1"/>
  <c r="N225" i="1"/>
  <c r="AI225" i="1" s="1"/>
  <c r="BJ225" i="1" s="1"/>
  <c r="O225" i="1"/>
  <c r="AJ225" i="1" s="1"/>
  <c r="BI225" i="1" s="1"/>
  <c r="P225" i="1"/>
  <c r="Q225" i="1"/>
  <c r="W225" i="1"/>
  <c r="X225" i="1"/>
  <c r="Z225" i="1"/>
  <c r="AA225" i="1"/>
  <c r="AC225" i="1"/>
  <c r="AD225" i="1"/>
  <c r="AF225" i="1"/>
  <c r="AG225" i="1"/>
  <c r="AT225" i="1"/>
  <c r="AU225" i="1"/>
  <c r="AY225" i="1" s="1"/>
  <c r="BD225" i="1" s="1"/>
  <c r="AV225" i="1"/>
  <c r="BA225" i="1" s="1"/>
  <c r="AW225" i="1"/>
  <c r="AZ225" i="1"/>
  <c r="BE225" i="1" s="1"/>
  <c r="BB225" i="1"/>
  <c r="BF225" i="1"/>
  <c r="BG225" i="1"/>
  <c r="N226" i="1"/>
  <c r="O226" i="1"/>
  <c r="AJ226" i="1" s="1"/>
  <c r="BI226" i="1" s="1"/>
  <c r="P226" i="1"/>
  <c r="Q226" i="1"/>
  <c r="W226" i="1"/>
  <c r="X226" i="1"/>
  <c r="Z226" i="1"/>
  <c r="AA226" i="1"/>
  <c r="AC226" i="1"/>
  <c r="AD226" i="1"/>
  <c r="AF226" i="1"/>
  <c r="AG226" i="1"/>
  <c r="AI226" i="1"/>
  <c r="BJ226" i="1" s="1"/>
  <c r="AT226" i="1"/>
  <c r="AU226" i="1"/>
  <c r="AY226" i="1" s="1"/>
  <c r="AV226" i="1"/>
  <c r="BA226" i="1" s="1"/>
  <c r="AW226" i="1"/>
  <c r="BB226" i="1" s="1"/>
  <c r="BF226" i="1"/>
  <c r="BG226" i="1"/>
  <c r="N227" i="1"/>
  <c r="AI227" i="1" s="1"/>
  <c r="BJ227" i="1" s="1"/>
  <c r="O227" i="1"/>
  <c r="AJ227" i="1" s="1"/>
  <c r="BI227" i="1" s="1"/>
  <c r="P227" i="1"/>
  <c r="Q227" i="1"/>
  <c r="W227" i="1"/>
  <c r="X227" i="1"/>
  <c r="Z227" i="1"/>
  <c r="AA227" i="1"/>
  <c r="AC227" i="1"/>
  <c r="AD227" i="1"/>
  <c r="AF227" i="1"/>
  <c r="AG227" i="1"/>
  <c r="AT227" i="1"/>
  <c r="AU227" i="1"/>
  <c r="AY227" i="1" s="1"/>
  <c r="BD227" i="1" s="1"/>
  <c r="AV227" i="1"/>
  <c r="BA227" i="1" s="1"/>
  <c r="AW227" i="1"/>
  <c r="BB227" i="1" s="1"/>
  <c r="AZ227" i="1"/>
  <c r="BE227" i="1" s="1"/>
  <c r="BF227" i="1"/>
  <c r="BG227" i="1"/>
  <c r="N228" i="1"/>
  <c r="O228" i="1"/>
  <c r="AJ228" i="1" s="1"/>
  <c r="BI228" i="1" s="1"/>
  <c r="P228" i="1"/>
  <c r="Q228" i="1"/>
  <c r="W228" i="1"/>
  <c r="X228" i="1"/>
  <c r="Z228" i="1"/>
  <c r="AA228" i="1"/>
  <c r="AC228" i="1"/>
  <c r="AD228" i="1"/>
  <c r="AF228" i="1"/>
  <c r="AG228" i="1"/>
  <c r="AI228" i="1"/>
  <c r="BJ228" i="1" s="1"/>
  <c r="AT228" i="1"/>
  <c r="AU228" i="1"/>
  <c r="AY228" i="1" s="1"/>
  <c r="BD228" i="1" s="1"/>
  <c r="AV228" i="1"/>
  <c r="AW228" i="1"/>
  <c r="BB228" i="1" s="1"/>
  <c r="BA228" i="1"/>
  <c r="BF228" i="1"/>
  <c r="BG228" i="1"/>
  <c r="N229" i="1"/>
  <c r="AI229" i="1" s="1"/>
  <c r="BJ229" i="1" s="1"/>
  <c r="O229" i="1"/>
  <c r="AJ229" i="1" s="1"/>
  <c r="BI229" i="1" s="1"/>
  <c r="P229" i="1"/>
  <c r="Q229" i="1"/>
  <c r="W229" i="1"/>
  <c r="X229" i="1"/>
  <c r="Z229" i="1"/>
  <c r="AA229" i="1"/>
  <c r="AC229" i="1"/>
  <c r="AD229" i="1"/>
  <c r="AF229" i="1"/>
  <c r="AG229" i="1"/>
  <c r="AT229" i="1"/>
  <c r="AU229" i="1"/>
  <c r="AY229" i="1" s="1"/>
  <c r="BD229" i="1" s="1"/>
  <c r="AV229" i="1"/>
  <c r="BA229" i="1" s="1"/>
  <c r="AW229" i="1"/>
  <c r="BB229" i="1" s="1"/>
  <c r="AZ229" i="1"/>
  <c r="BE229" i="1" s="1"/>
  <c r="BF229" i="1"/>
  <c r="BG229" i="1"/>
  <c r="N230" i="1"/>
  <c r="O230" i="1"/>
  <c r="AJ230" i="1" s="1"/>
  <c r="BI230" i="1" s="1"/>
  <c r="P230" i="1"/>
  <c r="Q230" i="1"/>
  <c r="W230" i="1"/>
  <c r="X230" i="1"/>
  <c r="Z230" i="1"/>
  <c r="AA230" i="1"/>
  <c r="AC230" i="1"/>
  <c r="AD230" i="1"/>
  <c r="AF230" i="1"/>
  <c r="AG230" i="1"/>
  <c r="AI230" i="1"/>
  <c r="BJ230" i="1" s="1"/>
  <c r="AT230" i="1"/>
  <c r="AU230" i="1"/>
  <c r="AY230" i="1" s="1"/>
  <c r="AV230" i="1"/>
  <c r="BA230" i="1" s="1"/>
  <c r="AW230" i="1"/>
  <c r="BB230" i="1" s="1"/>
  <c r="BF230" i="1"/>
  <c r="BG230" i="1"/>
  <c r="N231" i="1"/>
  <c r="AI231" i="1" s="1"/>
  <c r="O231" i="1"/>
  <c r="AJ231" i="1" s="1"/>
  <c r="BI231" i="1" s="1"/>
  <c r="P231" i="1"/>
  <c r="Q231" i="1"/>
  <c r="W231" i="1"/>
  <c r="X231" i="1"/>
  <c r="Z231" i="1"/>
  <c r="AA231" i="1"/>
  <c r="AC231" i="1"/>
  <c r="AD231" i="1"/>
  <c r="AF231" i="1"/>
  <c r="AG231" i="1"/>
  <c r="AT231" i="1"/>
  <c r="AZ231" i="1" s="1"/>
  <c r="BE231" i="1" s="1"/>
  <c r="AU231" i="1"/>
  <c r="AY231" i="1" s="1"/>
  <c r="BD231" i="1" s="1"/>
  <c r="AV231" i="1"/>
  <c r="BA231" i="1" s="1"/>
  <c r="AW231" i="1"/>
  <c r="BB231" i="1" s="1"/>
  <c r="BF231" i="1"/>
  <c r="BG231" i="1"/>
  <c r="BJ231" i="1"/>
  <c r="N232" i="1"/>
  <c r="O232" i="1"/>
  <c r="AJ232" i="1" s="1"/>
  <c r="P232" i="1"/>
  <c r="Q232" i="1"/>
  <c r="W232" i="1"/>
  <c r="X232" i="1"/>
  <c r="Z232" i="1"/>
  <c r="AA232" i="1"/>
  <c r="AC232" i="1"/>
  <c r="AD232" i="1"/>
  <c r="AF232" i="1"/>
  <c r="AG232" i="1"/>
  <c r="AI232" i="1"/>
  <c r="BJ232" i="1" s="1"/>
  <c r="AT232" i="1"/>
  <c r="AU232" i="1"/>
  <c r="AY232" i="1" s="1"/>
  <c r="BD232" i="1" s="1"/>
  <c r="AV232" i="1"/>
  <c r="BA232" i="1" s="1"/>
  <c r="AW232" i="1"/>
  <c r="BB232" i="1" s="1"/>
  <c r="BF232" i="1"/>
  <c r="BG232" i="1"/>
  <c r="BI232" i="1"/>
  <c r="N233" i="1"/>
  <c r="AI233" i="1" s="1"/>
  <c r="BJ233" i="1" s="1"/>
  <c r="O233" i="1"/>
  <c r="AJ233" i="1" s="1"/>
  <c r="BI233" i="1" s="1"/>
  <c r="P233" i="1"/>
  <c r="Q233" i="1"/>
  <c r="W233" i="1"/>
  <c r="X233" i="1"/>
  <c r="Z233" i="1"/>
  <c r="AA233" i="1"/>
  <c r="AC233" i="1"/>
  <c r="AD233" i="1"/>
  <c r="AF233" i="1"/>
  <c r="AG233" i="1"/>
  <c r="AT233" i="1"/>
  <c r="AU233" i="1"/>
  <c r="AY233" i="1" s="1"/>
  <c r="BD233" i="1" s="1"/>
  <c r="AV233" i="1"/>
  <c r="BA233" i="1" s="1"/>
  <c r="AW233" i="1"/>
  <c r="BB233" i="1" s="1"/>
  <c r="AZ233" i="1"/>
  <c r="BE233" i="1" s="1"/>
  <c r="BF233" i="1"/>
  <c r="BG233" i="1"/>
  <c r="N234" i="1"/>
  <c r="O234" i="1"/>
  <c r="AJ234" i="1" s="1"/>
  <c r="BI234" i="1" s="1"/>
  <c r="P234" i="1"/>
  <c r="Q234" i="1"/>
  <c r="W234" i="1"/>
  <c r="X234" i="1"/>
  <c r="Z234" i="1"/>
  <c r="AA234" i="1"/>
  <c r="AC234" i="1"/>
  <c r="AD234" i="1"/>
  <c r="AF234" i="1"/>
  <c r="AG234" i="1"/>
  <c r="AI234" i="1"/>
  <c r="BJ234" i="1" s="1"/>
  <c r="AT234" i="1"/>
  <c r="AU234" i="1"/>
  <c r="AY234" i="1" s="1"/>
  <c r="AV234" i="1"/>
  <c r="BA234" i="1" s="1"/>
  <c r="AW234" i="1"/>
  <c r="BB234" i="1" s="1"/>
  <c r="BF234" i="1"/>
  <c r="BG234" i="1"/>
  <c r="N235" i="1"/>
  <c r="AI235" i="1" s="1"/>
  <c r="BJ235" i="1" s="1"/>
  <c r="O235" i="1"/>
  <c r="AJ235" i="1" s="1"/>
  <c r="BI235" i="1" s="1"/>
  <c r="P235" i="1"/>
  <c r="Q235" i="1"/>
  <c r="W235" i="1"/>
  <c r="X235" i="1"/>
  <c r="Z235" i="1"/>
  <c r="AA235" i="1"/>
  <c r="AC235" i="1"/>
  <c r="AD235" i="1"/>
  <c r="AF235" i="1"/>
  <c r="AG235" i="1"/>
  <c r="AT235" i="1"/>
  <c r="AU235" i="1"/>
  <c r="AY235" i="1" s="1"/>
  <c r="BD235" i="1" s="1"/>
  <c r="AV235" i="1"/>
  <c r="BA235" i="1" s="1"/>
  <c r="AW235" i="1"/>
  <c r="BB235" i="1" s="1"/>
  <c r="AZ235" i="1"/>
  <c r="BE235" i="1" s="1"/>
  <c r="BF235" i="1"/>
  <c r="BG235" i="1"/>
  <c r="N236" i="1"/>
  <c r="O236" i="1"/>
  <c r="AJ236" i="1" s="1"/>
  <c r="P236" i="1"/>
  <c r="Q236" i="1"/>
  <c r="W236" i="1"/>
  <c r="X236" i="1"/>
  <c r="Z236" i="1"/>
  <c r="AA236" i="1"/>
  <c r="AC236" i="1"/>
  <c r="AD236" i="1"/>
  <c r="AF236" i="1"/>
  <c r="AG236" i="1"/>
  <c r="AI236" i="1"/>
  <c r="BJ236" i="1" s="1"/>
  <c r="AT236" i="1"/>
  <c r="AU236" i="1"/>
  <c r="AY236" i="1" s="1"/>
  <c r="BD236" i="1" s="1"/>
  <c r="AV236" i="1"/>
  <c r="BA236" i="1" s="1"/>
  <c r="AW236" i="1"/>
  <c r="BB236" i="1" s="1"/>
  <c r="BF236" i="1"/>
  <c r="BG236" i="1"/>
  <c r="BI236" i="1"/>
  <c r="N237" i="1"/>
  <c r="AI237" i="1" s="1"/>
  <c r="O237" i="1"/>
  <c r="AJ237" i="1" s="1"/>
  <c r="BI237" i="1" s="1"/>
  <c r="P237" i="1"/>
  <c r="Q237" i="1"/>
  <c r="W237" i="1"/>
  <c r="X237" i="1"/>
  <c r="Z237" i="1"/>
  <c r="AA237" i="1"/>
  <c r="AC237" i="1"/>
  <c r="AD237" i="1"/>
  <c r="AF237" i="1"/>
  <c r="AG237" i="1"/>
  <c r="AT237" i="1"/>
  <c r="AU237" i="1"/>
  <c r="AY237" i="1" s="1"/>
  <c r="BD237" i="1" s="1"/>
  <c r="AV237" i="1"/>
  <c r="BA237" i="1" s="1"/>
  <c r="AW237" i="1"/>
  <c r="AZ237" i="1"/>
  <c r="BE237" i="1" s="1"/>
  <c r="BB237" i="1"/>
  <c r="BF237" i="1"/>
  <c r="BG237" i="1"/>
  <c r="BJ237" i="1"/>
  <c r="N238" i="1"/>
  <c r="O238" i="1"/>
  <c r="AJ238" i="1" s="1"/>
  <c r="BI238" i="1" s="1"/>
  <c r="P238" i="1"/>
  <c r="Q238" i="1"/>
  <c r="W238" i="1"/>
  <c r="X238" i="1"/>
  <c r="Z238" i="1"/>
  <c r="AA238" i="1"/>
  <c r="AC238" i="1"/>
  <c r="AD238" i="1"/>
  <c r="AF238" i="1"/>
  <c r="AG238" i="1"/>
  <c r="AI238" i="1"/>
  <c r="BJ238" i="1" s="1"/>
  <c r="AT238" i="1"/>
  <c r="AU238" i="1"/>
  <c r="AY238" i="1" s="1"/>
  <c r="AV238" i="1"/>
  <c r="BA238" i="1" s="1"/>
  <c r="AW238" i="1"/>
  <c r="BB238" i="1" s="1"/>
  <c r="BF238" i="1"/>
  <c r="BG238" i="1"/>
  <c r="N239" i="1"/>
  <c r="AI239" i="1" s="1"/>
  <c r="BJ239" i="1" s="1"/>
  <c r="O239" i="1"/>
  <c r="AJ239" i="1" s="1"/>
  <c r="BI239" i="1" s="1"/>
  <c r="P239" i="1"/>
  <c r="Q239" i="1"/>
  <c r="W239" i="1"/>
  <c r="X239" i="1"/>
  <c r="Z239" i="1"/>
  <c r="AA239" i="1"/>
  <c r="AC239" i="1"/>
  <c r="AD239" i="1"/>
  <c r="AF239" i="1"/>
  <c r="AG239" i="1"/>
  <c r="AT239" i="1"/>
  <c r="AU239" i="1"/>
  <c r="AY239" i="1" s="1"/>
  <c r="BD239" i="1" s="1"/>
  <c r="AV239" i="1"/>
  <c r="BA239" i="1" s="1"/>
  <c r="AW239" i="1"/>
  <c r="BB239" i="1" s="1"/>
  <c r="AZ239" i="1"/>
  <c r="BE239" i="1" s="1"/>
  <c r="BF239" i="1"/>
  <c r="BG239" i="1"/>
  <c r="N240" i="1"/>
  <c r="O240" i="1"/>
  <c r="AJ240" i="1" s="1"/>
  <c r="BI240" i="1" s="1"/>
  <c r="P240" i="1"/>
  <c r="Q240" i="1"/>
  <c r="W240" i="1"/>
  <c r="X240" i="1"/>
  <c r="Z240" i="1"/>
  <c r="AA240" i="1"/>
  <c r="AC240" i="1"/>
  <c r="AD240" i="1"/>
  <c r="AF240" i="1"/>
  <c r="AG240" i="1"/>
  <c r="AI240" i="1"/>
  <c r="BJ240" i="1" s="1"/>
  <c r="AT240" i="1"/>
  <c r="AU240" i="1"/>
  <c r="AY240" i="1" s="1"/>
  <c r="BD240" i="1" s="1"/>
  <c r="AV240" i="1"/>
  <c r="AW240" i="1"/>
  <c r="BB240" i="1" s="1"/>
  <c r="BA240" i="1"/>
  <c r="BF240" i="1"/>
  <c r="BG240" i="1"/>
  <c r="N241" i="1"/>
  <c r="AI241" i="1" s="1"/>
  <c r="BJ241" i="1" s="1"/>
  <c r="O241" i="1"/>
  <c r="AJ241" i="1" s="1"/>
  <c r="BI241" i="1" s="1"/>
  <c r="P241" i="1"/>
  <c r="Q241" i="1"/>
  <c r="W241" i="1"/>
  <c r="X241" i="1"/>
  <c r="Z241" i="1"/>
  <c r="AA241" i="1"/>
  <c r="AC241" i="1"/>
  <c r="AD241" i="1"/>
  <c r="AF241" i="1"/>
  <c r="AG241" i="1"/>
  <c r="AT241" i="1"/>
  <c r="AU241" i="1"/>
  <c r="AY241" i="1" s="1"/>
  <c r="BD241" i="1" s="1"/>
  <c r="AV241" i="1"/>
  <c r="BA241" i="1" s="1"/>
  <c r="AW241" i="1"/>
  <c r="BB241" i="1" s="1"/>
  <c r="AZ241" i="1"/>
  <c r="BE241" i="1" s="1"/>
  <c r="BF241" i="1"/>
  <c r="BG241" i="1"/>
  <c r="N242" i="1"/>
  <c r="O242" i="1"/>
  <c r="AJ242" i="1" s="1"/>
  <c r="BI242" i="1" s="1"/>
  <c r="P242" i="1"/>
  <c r="Q242" i="1"/>
  <c r="W242" i="1"/>
  <c r="X242" i="1"/>
  <c r="Z242" i="1"/>
  <c r="AA242" i="1"/>
  <c r="AC242" i="1"/>
  <c r="AD242" i="1"/>
  <c r="AF242" i="1"/>
  <c r="AG242" i="1"/>
  <c r="AI242" i="1"/>
  <c r="BJ242" i="1" s="1"/>
  <c r="AT242" i="1"/>
  <c r="AU242" i="1"/>
  <c r="AY242" i="1" s="1"/>
  <c r="AV242" i="1"/>
  <c r="BA242" i="1" s="1"/>
  <c r="AW242" i="1"/>
  <c r="BB242" i="1" s="1"/>
  <c r="BF242" i="1"/>
  <c r="BG242" i="1"/>
  <c r="N243" i="1"/>
  <c r="AI243" i="1" s="1"/>
  <c r="O243" i="1"/>
  <c r="AJ243" i="1" s="1"/>
  <c r="BI243" i="1" s="1"/>
  <c r="P243" i="1"/>
  <c r="Q243" i="1"/>
  <c r="W243" i="1"/>
  <c r="X243" i="1"/>
  <c r="Z243" i="1"/>
  <c r="AA243" i="1"/>
  <c r="AC243" i="1"/>
  <c r="AD243" i="1"/>
  <c r="AF243" i="1"/>
  <c r="AG243" i="1"/>
  <c r="AT243" i="1"/>
  <c r="AU243" i="1"/>
  <c r="AY243" i="1" s="1"/>
  <c r="BD243" i="1" s="1"/>
  <c r="AV243" i="1"/>
  <c r="BA243" i="1" s="1"/>
  <c r="AW243" i="1"/>
  <c r="BB243" i="1" s="1"/>
  <c r="AZ243" i="1"/>
  <c r="BE243" i="1" s="1"/>
  <c r="BF243" i="1"/>
  <c r="BG243" i="1"/>
  <c r="N244" i="1"/>
  <c r="O244" i="1"/>
  <c r="AJ244" i="1" s="1"/>
  <c r="P244" i="1"/>
  <c r="Q244" i="1"/>
  <c r="W244" i="1"/>
  <c r="X244" i="1"/>
  <c r="Z244" i="1"/>
  <c r="AA244" i="1"/>
  <c r="AC244" i="1"/>
  <c r="AD244" i="1"/>
  <c r="AF244" i="1"/>
  <c r="AG244" i="1"/>
  <c r="AI244" i="1"/>
  <c r="BJ244" i="1" s="1"/>
  <c r="AT244" i="1"/>
  <c r="AU244" i="1"/>
  <c r="AY244" i="1" s="1"/>
  <c r="BD244" i="1" s="1"/>
  <c r="AV244" i="1"/>
  <c r="BA244" i="1" s="1"/>
  <c r="AW244" i="1"/>
  <c r="BB244" i="1" s="1"/>
  <c r="BF244" i="1"/>
  <c r="BG244" i="1"/>
  <c r="BI244" i="1"/>
  <c r="N245" i="1"/>
  <c r="AI245" i="1" s="1"/>
  <c r="BJ245" i="1" s="1"/>
  <c r="O245" i="1"/>
  <c r="AJ245" i="1" s="1"/>
  <c r="BI245" i="1" s="1"/>
  <c r="P245" i="1"/>
  <c r="Q245" i="1"/>
  <c r="W245" i="1"/>
  <c r="X245" i="1"/>
  <c r="Z245" i="1"/>
  <c r="AA245" i="1"/>
  <c r="AC245" i="1"/>
  <c r="AD245" i="1"/>
  <c r="AF245" i="1"/>
  <c r="AG245" i="1"/>
  <c r="AT245" i="1"/>
  <c r="AU245" i="1"/>
  <c r="AY245" i="1" s="1"/>
  <c r="BD245" i="1" s="1"/>
  <c r="AV245" i="1"/>
  <c r="BA245" i="1" s="1"/>
  <c r="AW245" i="1"/>
  <c r="BB245" i="1" s="1"/>
  <c r="AZ245" i="1"/>
  <c r="BE245" i="1" s="1"/>
  <c r="BF245" i="1"/>
  <c r="BG245" i="1"/>
  <c r="N246" i="1"/>
  <c r="AI246" i="1" s="1"/>
  <c r="BJ246" i="1" s="1"/>
  <c r="O246" i="1"/>
  <c r="AJ246" i="1" s="1"/>
  <c r="BI246" i="1" s="1"/>
  <c r="P246" i="1"/>
  <c r="Q246" i="1"/>
  <c r="W246" i="1"/>
  <c r="X246" i="1"/>
  <c r="Z246" i="1"/>
  <c r="AA246" i="1"/>
  <c r="AC246" i="1"/>
  <c r="AD246" i="1"/>
  <c r="AF246" i="1"/>
  <c r="AG246" i="1"/>
  <c r="AT246" i="1"/>
  <c r="AU246" i="1"/>
  <c r="AY246" i="1" s="1"/>
  <c r="AV246" i="1"/>
  <c r="BA246" i="1" s="1"/>
  <c r="AW246" i="1"/>
  <c r="BB246" i="1" s="1"/>
  <c r="BF246" i="1"/>
  <c r="BG246" i="1"/>
  <c r="N247" i="1"/>
  <c r="AI247" i="1" s="1"/>
  <c r="BJ247" i="1" s="1"/>
  <c r="O247" i="1"/>
  <c r="AJ247" i="1" s="1"/>
  <c r="BI247" i="1" s="1"/>
  <c r="P247" i="1"/>
  <c r="Q247" i="1"/>
  <c r="W247" i="1"/>
  <c r="X247" i="1"/>
  <c r="Z247" i="1"/>
  <c r="AA247" i="1"/>
  <c r="AC247" i="1"/>
  <c r="AD247" i="1"/>
  <c r="AF247" i="1"/>
  <c r="AG247" i="1"/>
  <c r="AT247" i="1"/>
  <c r="AU247" i="1"/>
  <c r="AY247" i="1" s="1"/>
  <c r="BD247" i="1" s="1"/>
  <c r="AV247" i="1"/>
  <c r="BA247" i="1" s="1"/>
  <c r="AW247" i="1"/>
  <c r="BB247" i="1" s="1"/>
  <c r="AZ247" i="1"/>
  <c r="BE247" i="1" s="1"/>
  <c r="BF247" i="1"/>
  <c r="BG247" i="1"/>
  <c r="N248" i="1"/>
  <c r="O248" i="1"/>
  <c r="AJ248" i="1" s="1"/>
  <c r="BI248" i="1" s="1"/>
  <c r="P248" i="1"/>
  <c r="Q248" i="1"/>
  <c r="W248" i="1"/>
  <c r="X248" i="1"/>
  <c r="Z248" i="1"/>
  <c r="AA248" i="1"/>
  <c r="AC248" i="1"/>
  <c r="AD248" i="1"/>
  <c r="AF248" i="1"/>
  <c r="AG248" i="1"/>
  <c r="AI248" i="1"/>
  <c r="BJ248" i="1" s="1"/>
  <c r="AT248" i="1"/>
  <c r="AU248" i="1"/>
  <c r="AY248" i="1" s="1"/>
  <c r="BD248" i="1" s="1"/>
  <c r="AV248" i="1"/>
  <c r="BA248" i="1" s="1"/>
  <c r="AW248" i="1"/>
  <c r="BB248" i="1" s="1"/>
  <c r="BF248" i="1"/>
  <c r="BG248" i="1"/>
  <c r="N249" i="1"/>
  <c r="AI249" i="1" s="1"/>
  <c r="O249" i="1"/>
  <c r="AJ249" i="1" s="1"/>
  <c r="BI249" i="1" s="1"/>
  <c r="P249" i="1"/>
  <c r="Q249" i="1"/>
  <c r="W249" i="1"/>
  <c r="X249" i="1"/>
  <c r="Z249" i="1"/>
  <c r="AA249" i="1"/>
  <c r="AC249" i="1"/>
  <c r="AD249" i="1"/>
  <c r="AF249" i="1"/>
  <c r="AG249" i="1"/>
  <c r="AT249" i="1"/>
  <c r="AZ249" i="1" s="1"/>
  <c r="BE249" i="1" s="1"/>
  <c r="AU249" i="1"/>
  <c r="AY249" i="1" s="1"/>
  <c r="BD249" i="1" s="1"/>
  <c r="AV249" i="1"/>
  <c r="BA249" i="1" s="1"/>
  <c r="AW249" i="1"/>
  <c r="BB249" i="1" s="1"/>
  <c r="BF249" i="1"/>
  <c r="BG249" i="1"/>
  <c r="N250" i="1"/>
  <c r="O250" i="1"/>
  <c r="AJ250" i="1" s="1"/>
  <c r="P250" i="1"/>
  <c r="Q250" i="1"/>
  <c r="W250" i="1"/>
  <c r="X250" i="1"/>
  <c r="Z250" i="1"/>
  <c r="AA250" i="1"/>
  <c r="AC250" i="1"/>
  <c r="AD250" i="1"/>
  <c r="AF250" i="1"/>
  <c r="AG250" i="1"/>
  <c r="AI250" i="1"/>
  <c r="AT250" i="1"/>
  <c r="AU250" i="1"/>
  <c r="AY250" i="1" s="1"/>
  <c r="BD250" i="1" s="1"/>
  <c r="AV250" i="1"/>
  <c r="BA250" i="1" s="1"/>
  <c r="AW250" i="1"/>
  <c r="BB250" i="1" s="1"/>
  <c r="BF250" i="1"/>
  <c r="BG250" i="1"/>
  <c r="N251" i="1"/>
  <c r="AI251" i="1" s="1"/>
  <c r="O251" i="1"/>
  <c r="AJ251" i="1" s="1"/>
  <c r="BI251" i="1" s="1"/>
  <c r="P251" i="1"/>
  <c r="Q251" i="1"/>
  <c r="W251" i="1"/>
  <c r="X251" i="1"/>
  <c r="Z251" i="1"/>
  <c r="AA251" i="1"/>
  <c r="AC251" i="1"/>
  <c r="AD251" i="1"/>
  <c r="AF251" i="1"/>
  <c r="AG251" i="1"/>
  <c r="AT251" i="1"/>
  <c r="AU251" i="1"/>
  <c r="AY251" i="1" s="1"/>
  <c r="AV251" i="1"/>
  <c r="BA251" i="1" s="1"/>
  <c r="AW251" i="1"/>
  <c r="AZ251" i="1"/>
  <c r="BE251" i="1" s="1"/>
  <c r="BB251" i="1"/>
  <c r="BF251" i="1"/>
  <c r="BG251" i="1"/>
  <c r="S14" i="3" l="1"/>
  <c r="S15" i="3"/>
  <c r="S26" i="3"/>
  <c r="S27" i="3"/>
  <c r="S1" i="3"/>
  <c r="BI250" i="1"/>
  <c r="BJ219" i="1"/>
  <c r="BJ243" i="1"/>
  <c r="AB249" i="1"/>
  <c r="AB243" i="1"/>
  <c r="AB225" i="1"/>
  <c r="AB206" i="1"/>
  <c r="AH239" i="1"/>
  <c r="AB229" i="1"/>
  <c r="AB213" i="1"/>
  <c r="AE202" i="1"/>
  <c r="S2" i="3"/>
  <c r="BJ250" i="1"/>
  <c r="BJ249" i="1"/>
  <c r="AE228" i="1"/>
  <c r="Y228" i="1"/>
  <c r="Y216" i="1"/>
  <c r="AE205" i="1"/>
  <c r="Y205" i="1"/>
  <c r="AH204" i="1"/>
  <c r="AB204" i="1"/>
  <c r="AH187" i="1"/>
  <c r="Y187" i="1"/>
  <c r="AH183" i="1"/>
  <c r="AB183" i="1"/>
  <c r="Y183" i="1"/>
  <c r="AE182" i="1"/>
  <c r="Y182" i="1"/>
  <c r="AH235" i="1"/>
  <c r="AB235" i="1"/>
  <c r="AB221" i="1"/>
  <c r="AH208" i="1"/>
  <c r="AB208" i="1"/>
  <c r="AH189" i="1"/>
  <c r="AB189" i="1"/>
  <c r="Y194" i="1"/>
  <c r="Y249" i="1"/>
  <c r="Y247" i="1"/>
  <c r="Y241" i="1"/>
  <c r="AE235" i="1"/>
  <c r="AE234" i="1"/>
  <c r="Y234" i="1"/>
  <c r="AE232" i="1"/>
  <c r="Y232" i="1"/>
  <c r="AE225" i="1"/>
  <c r="AE224" i="1"/>
  <c r="Y224" i="1"/>
  <c r="AE220" i="1"/>
  <c r="Y220" i="1"/>
  <c r="Y217" i="1"/>
  <c r="AE213" i="1"/>
  <c r="AE212" i="1"/>
  <c r="Y212" i="1"/>
  <c r="Y189" i="1"/>
  <c r="Y185" i="1"/>
  <c r="AH200" i="1"/>
  <c r="AH198" i="1"/>
  <c r="AB198" i="1"/>
  <c r="AH194" i="1"/>
  <c r="AB194" i="1"/>
  <c r="AB231" i="1"/>
  <c r="AH223" i="1"/>
  <c r="AB223" i="1"/>
  <c r="AB216" i="1"/>
  <c r="AH215" i="1"/>
  <c r="AB215" i="1"/>
  <c r="AE246" i="1"/>
  <c r="Y246" i="1"/>
  <c r="AH245" i="1"/>
  <c r="AE221" i="1"/>
  <c r="Y210" i="1"/>
  <c r="AE206" i="1"/>
  <c r="AE186" i="1"/>
  <c r="Y237" i="1"/>
  <c r="Y198" i="1"/>
  <c r="AE193" i="1"/>
  <c r="Y193" i="1"/>
  <c r="AE188" i="1"/>
  <c r="Y188" i="1"/>
  <c r="AE184" i="1"/>
  <c r="Y184" i="1"/>
  <c r="AB251" i="1"/>
  <c r="AH217" i="1"/>
  <c r="AH211" i="1"/>
  <c r="AB211" i="1"/>
  <c r="AH206" i="1"/>
  <c r="AH202" i="1"/>
  <c r="AB196" i="1"/>
  <c r="AB192" i="1"/>
  <c r="AB245" i="1"/>
  <c r="AB239" i="1"/>
  <c r="AH237" i="1"/>
  <c r="AB233" i="1"/>
  <c r="AH231" i="1"/>
  <c r="AH227" i="1"/>
  <c r="AB227" i="1"/>
  <c r="AH219" i="1"/>
  <c r="AB219" i="1"/>
  <c r="AH185" i="1"/>
  <c r="AE236" i="1"/>
  <c r="Y236" i="1"/>
  <c r="AE233" i="1"/>
  <c r="AE229" i="1"/>
  <c r="AE251" i="1"/>
  <c r="AE250" i="1"/>
  <c r="Y250" i="1"/>
  <c r="AH249" i="1"/>
  <c r="Y248" i="1"/>
  <c r="AH247" i="1"/>
  <c r="Y245" i="1"/>
  <c r="AE243" i="1"/>
  <c r="AE242" i="1"/>
  <c r="Y242" i="1"/>
  <c r="AH241" i="1"/>
  <c r="Y239" i="1"/>
  <c r="AE231" i="1"/>
  <c r="AE230" i="1"/>
  <c r="Y230" i="1"/>
  <c r="AE227" i="1"/>
  <c r="AE226" i="1"/>
  <c r="Y226" i="1"/>
  <c r="AE223" i="1"/>
  <c r="AE222" i="1"/>
  <c r="Y222" i="1"/>
  <c r="AE219" i="1"/>
  <c r="AE218" i="1"/>
  <c r="Y218" i="1"/>
  <c r="AE215" i="1"/>
  <c r="AE214" i="1"/>
  <c r="Y214" i="1"/>
  <c r="AE211" i="1"/>
  <c r="Y208" i="1"/>
  <c r="AE207" i="1"/>
  <c r="Y207" i="1"/>
  <c r="Y204" i="1"/>
  <c r="AE203" i="1"/>
  <c r="Y203" i="1"/>
  <c r="Y202" i="1"/>
  <c r="AE201" i="1"/>
  <c r="Y201" i="1"/>
  <c r="Y200" i="1"/>
  <c r="AE199" i="1"/>
  <c r="Y199" i="1"/>
  <c r="AE196" i="1"/>
  <c r="AE192" i="1"/>
  <c r="AB248" i="1"/>
  <c r="AB247" i="1"/>
  <c r="AB241" i="1"/>
  <c r="AB237" i="1"/>
  <c r="AH233" i="1"/>
  <c r="AH229" i="1"/>
  <c r="AH225" i="1"/>
  <c r="AH221" i="1"/>
  <c r="AB217" i="1"/>
  <c r="AH213" i="1"/>
  <c r="AB210" i="1"/>
  <c r="AB200" i="1"/>
  <c r="AB199" i="1"/>
  <c r="AH196" i="1"/>
  <c r="AH192" i="1"/>
  <c r="AB187" i="1"/>
  <c r="AB202" i="1"/>
  <c r="AB201" i="1"/>
  <c r="AB185" i="1"/>
  <c r="AH251" i="1"/>
  <c r="Y251" i="1"/>
  <c r="AE249" i="1"/>
  <c r="AE248" i="1"/>
  <c r="AE247" i="1"/>
  <c r="AE245" i="1"/>
  <c r="AE244" i="1"/>
  <c r="Y244" i="1"/>
  <c r="AH243" i="1"/>
  <c r="Y243" i="1"/>
  <c r="AE241" i="1"/>
  <c r="AE240" i="1"/>
  <c r="Y240" i="1"/>
  <c r="AE239" i="1"/>
  <c r="AE238" i="1"/>
  <c r="Y238" i="1"/>
  <c r="AE237" i="1"/>
  <c r="Y235" i="1"/>
  <c r="Y233" i="1"/>
  <c r="Y231" i="1"/>
  <c r="Y229" i="1"/>
  <c r="Y227" i="1"/>
  <c r="Y225" i="1"/>
  <c r="Y223" i="1"/>
  <c r="Y221" i="1"/>
  <c r="Y219" i="1"/>
  <c r="AE217" i="1"/>
  <c r="AE216" i="1"/>
  <c r="Y215" i="1"/>
  <c r="Y213" i="1"/>
  <c r="Y211" i="1"/>
  <c r="AE210" i="1"/>
  <c r="AE209" i="1"/>
  <c r="Y209" i="1"/>
  <c r="AE208" i="1"/>
  <c r="Y206" i="1"/>
  <c r="AE204" i="1"/>
  <c r="AE200" i="1"/>
  <c r="AE198" i="1"/>
  <c r="AE197" i="1"/>
  <c r="Y197" i="1"/>
  <c r="Y196" i="1"/>
  <c r="AE195" i="1"/>
  <c r="Y195" i="1"/>
  <c r="AE194" i="1"/>
  <c r="Y192" i="1"/>
  <c r="AE191" i="1"/>
  <c r="Y191" i="1"/>
  <c r="AE190" i="1"/>
  <c r="Y190" i="1"/>
  <c r="AE189" i="1"/>
  <c r="AE187" i="1"/>
  <c r="Y186" i="1"/>
  <c r="AE185" i="1"/>
  <c r="AE183" i="1"/>
  <c r="AB246" i="1"/>
  <c r="AB244" i="1"/>
  <c r="AB242" i="1"/>
  <c r="AH238" i="1"/>
  <c r="AH234" i="1"/>
  <c r="AH226" i="1"/>
  <c r="AH218" i="1"/>
  <c r="AB190" i="1"/>
  <c r="AH230" i="1"/>
  <c r="AH222" i="1"/>
  <c r="AB212" i="1"/>
  <c r="AH210" i="1"/>
  <c r="AH207" i="1"/>
  <c r="AB197" i="1"/>
  <c r="AB195" i="1"/>
  <c r="AB191" i="1"/>
  <c r="AB250" i="1"/>
  <c r="AH236" i="1"/>
  <c r="AH232" i="1"/>
  <c r="AH228" i="1"/>
  <c r="AH224" i="1"/>
  <c r="AH220" i="1"/>
  <c r="AB214" i="1"/>
  <c r="AB209" i="1"/>
  <c r="AB205" i="1"/>
  <c r="AB203" i="1"/>
  <c r="AH193" i="1"/>
  <c r="AH188" i="1"/>
  <c r="AH184" i="1"/>
  <c r="AH182" i="1"/>
  <c r="AH250" i="1"/>
  <c r="AH248" i="1"/>
  <c r="AH246" i="1"/>
  <c r="AH244" i="1"/>
  <c r="AH242" i="1"/>
  <c r="AH240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H216" i="1"/>
  <c r="AH214" i="1"/>
  <c r="AH212" i="1"/>
  <c r="AH209" i="1"/>
  <c r="AB207" i="1"/>
  <c r="AH205" i="1"/>
  <c r="AH203" i="1"/>
  <c r="AH201" i="1"/>
  <c r="AH199" i="1"/>
  <c r="AH197" i="1"/>
  <c r="AH195" i="1"/>
  <c r="AB193" i="1"/>
  <c r="AH191" i="1"/>
  <c r="AH190" i="1"/>
  <c r="AB188" i="1"/>
  <c r="AH186" i="1"/>
  <c r="AB184" i="1"/>
  <c r="AB186" i="1"/>
  <c r="AB182" i="1"/>
  <c r="BJ251" i="1"/>
  <c r="BD251" i="1"/>
  <c r="AZ246" i="1"/>
  <c r="BE246" i="1" s="1"/>
  <c r="AZ242" i="1"/>
  <c r="BE242" i="1" s="1"/>
  <c r="AZ238" i="1"/>
  <c r="BE238" i="1" s="1"/>
  <c r="AZ234" i="1"/>
  <c r="BE234" i="1" s="1"/>
  <c r="AZ230" i="1"/>
  <c r="BE230" i="1" s="1"/>
  <c r="AZ226" i="1"/>
  <c r="BE226" i="1" s="1"/>
  <c r="BD222" i="1"/>
  <c r="AZ222" i="1"/>
  <c r="BE222" i="1" s="1"/>
  <c r="BJ220" i="1"/>
  <c r="BD219" i="1"/>
  <c r="BD214" i="1"/>
  <c r="AZ214" i="1"/>
  <c r="BE214" i="1" s="1"/>
  <c r="BJ212" i="1"/>
  <c r="BD211" i="1"/>
  <c r="BJ210" i="1"/>
  <c r="BD208" i="1"/>
  <c r="BJ206" i="1"/>
  <c r="AZ250" i="1"/>
  <c r="BE250" i="1" s="1"/>
  <c r="AZ248" i="1"/>
  <c r="BE248" i="1" s="1"/>
  <c r="BD246" i="1"/>
  <c r="AZ244" i="1"/>
  <c r="BE244" i="1" s="1"/>
  <c r="BD242" i="1"/>
  <c r="AZ240" i="1"/>
  <c r="BE240" i="1" s="1"/>
  <c r="BD238" i="1"/>
  <c r="AZ236" i="1"/>
  <c r="BE236" i="1" s="1"/>
  <c r="BD234" i="1"/>
  <c r="AZ232" i="1"/>
  <c r="BE232" i="1" s="1"/>
  <c r="BD230" i="1"/>
  <c r="AZ228" i="1"/>
  <c r="BE228" i="1" s="1"/>
  <c r="BD226" i="1"/>
  <c r="AZ224" i="1"/>
  <c r="BE224" i="1" s="1"/>
  <c r="BD218" i="1"/>
  <c r="AZ218" i="1"/>
  <c r="BE218" i="1" s="1"/>
  <c r="BJ217" i="1"/>
  <c r="BJ216" i="1"/>
  <c r="BD215" i="1"/>
  <c r="BD210" i="1"/>
  <c r="AZ210" i="1"/>
  <c r="BE210" i="1" s="1"/>
  <c r="AZ220" i="1"/>
  <c r="BE220" i="1" s="1"/>
  <c r="AZ216" i="1"/>
  <c r="BE216" i="1" s="1"/>
  <c r="AZ212" i="1"/>
  <c r="BE212" i="1" s="1"/>
  <c r="BJ208" i="1"/>
  <c r="BD206" i="1"/>
  <c r="BD204" i="1"/>
  <c r="AZ209" i="1"/>
  <c r="BE209" i="1" s="1"/>
  <c r="AZ207" i="1"/>
  <c r="BE207" i="1" s="1"/>
  <c r="AZ205" i="1"/>
  <c r="BE205" i="1" s="1"/>
  <c r="AZ203" i="1"/>
  <c r="BE203" i="1" s="1"/>
  <c r="BD200" i="1"/>
  <c r="BD198" i="1"/>
  <c r="BD196" i="1"/>
  <c r="AZ201" i="1"/>
  <c r="BE201" i="1" s="1"/>
  <c r="AZ199" i="1"/>
  <c r="BE199" i="1" s="1"/>
  <c r="AZ197" i="1"/>
  <c r="BE197" i="1" s="1"/>
  <c r="AZ202" i="1"/>
  <c r="BE202" i="1" s="1"/>
  <c r="AZ193" i="1"/>
  <c r="BE193" i="1" s="1"/>
  <c r="AZ191" i="1"/>
  <c r="BE191" i="1" s="1"/>
  <c r="AZ189" i="1"/>
  <c r="BE189" i="1" s="1"/>
  <c r="AZ187" i="1"/>
  <c r="BE187" i="1" s="1"/>
  <c r="AZ185" i="1"/>
  <c r="BE185" i="1" s="1"/>
  <c r="AZ183" i="1"/>
  <c r="BE183" i="1" s="1"/>
  <c r="AZ194" i="1"/>
  <c r="BE194" i="1" s="1"/>
  <c r="AZ192" i="1"/>
  <c r="BE192" i="1" s="1"/>
  <c r="AZ190" i="1"/>
  <c r="BE190" i="1" s="1"/>
  <c r="AZ188" i="1"/>
  <c r="BE188" i="1" s="1"/>
  <c r="AZ186" i="1"/>
  <c r="BE186" i="1" s="1"/>
  <c r="AZ184" i="1"/>
  <c r="BE184" i="1" s="1"/>
  <c r="AZ1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AA2" i="1"/>
  <c r="Z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AC181" i="1"/>
  <c r="AD181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D2" i="1"/>
  <c r="X2" i="1"/>
  <c r="W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S16" i="3" l="1"/>
  <c r="T15" i="3" s="1"/>
  <c r="S28" i="3"/>
  <c r="S29" i="3" s="1"/>
  <c r="S3" i="3"/>
  <c r="BE182" i="1"/>
  <c r="Y77" i="1"/>
  <c r="AB77" i="1"/>
  <c r="AE77" i="1"/>
  <c r="AH77" i="1"/>
  <c r="Y78" i="1"/>
  <c r="AB78" i="1"/>
  <c r="AE78" i="1"/>
  <c r="AH78" i="1"/>
  <c r="Y79" i="1"/>
  <c r="AB79" i="1"/>
  <c r="AE79" i="1"/>
  <c r="AH79" i="1"/>
  <c r="Y80" i="1"/>
  <c r="AB80" i="1"/>
  <c r="AE80" i="1"/>
  <c r="AH80" i="1"/>
  <c r="Y81" i="1"/>
  <c r="AB81" i="1"/>
  <c r="AE81" i="1"/>
  <c r="AH81" i="1"/>
  <c r="Y82" i="1"/>
  <c r="AB82" i="1"/>
  <c r="AE82" i="1"/>
  <c r="AH82" i="1"/>
  <c r="Y83" i="1"/>
  <c r="AB83" i="1"/>
  <c r="AE83" i="1"/>
  <c r="AH83" i="1"/>
  <c r="Y84" i="1"/>
  <c r="AB84" i="1"/>
  <c r="AE84" i="1"/>
  <c r="AH84" i="1"/>
  <c r="Y85" i="1"/>
  <c r="AB85" i="1"/>
  <c r="AE85" i="1"/>
  <c r="AH85" i="1"/>
  <c r="Y86" i="1"/>
  <c r="AB86" i="1"/>
  <c r="AE86" i="1"/>
  <c r="AH86" i="1"/>
  <c r="Y87" i="1"/>
  <c r="AB87" i="1"/>
  <c r="AE87" i="1"/>
  <c r="AH87" i="1"/>
  <c r="Y88" i="1"/>
  <c r="AB88" i="1"/>
  <c r="AE88" i="1"/>
  <c r="AH88" i="1"/>
  <c r="Y89" i="1"/>
  <c r="AB89" i="1"/>
  <c r="AE89" i="1"/>
  <c r="AH89" i="1"/>
  <c r="Y90" i="1"/>
  <c r="AB90" i="1"/>
  <c r="AE90" i="1"/>
  <c r="AH90" i="1"/>
  <c r="Y91" i="1"/>
  <c r="AB91" i="1"/>
  <c r="AE91" i="1"/>
  <c r="AH91" i="1"/>
  <c r="Y92" i="1"/>
  <c r="AB92" i="1"/>
  <c r="AE92" i="1"/>
  <c r="AH92" i="1"/>
  <c r="Y93" i="1"/>
  <c r="AB93" i="1"/>
  <c r="AE93" i="1"/>
  <c r="AH93" i="1"/>
  <c r="Y94" i="1"/>
  <c r="AB94" i="1"/>
  <c r="AE94" i="1"/>
  <c r="AH94" i="1"/>
  <c r="Y95" i="1"/>
  <c r="AB95" i="1"/>
  <c r="AE95" i="1"/>
  <c r="AH95" i="1"/>
  <c r="Y96" i="1"/>
  <c r="AB96" i="1"/>
  <c r="AE96" i="1"/>
  <c r="AH96" i="1"/>
  <c r="Y97" i="1"/>
  <c r="AB97" i="1"/>
  <c r="AE97" i="1"/>
  <c r="AH97" i="1"/>
  <c r="Y98" i="1"/>
  <c r="AB98" i="1"/>
  <c r="AE98" i="1"/>
  <c r="AH98" i="1"/>
  <c r="Y99" i="1"/>
  <c r="AB99" i="1"/>
  <c r="AE99" i="1"/>
  <c r="AH99" i="1"/>
  <c r="Y100" i="1"/>
  <c r="AB100" i="1"/>
  <c r="AE100" i="1"/>
  <c r="AH100" i="1"/>
  <c r="Y101" i="1"/>
  <c r="AB101" i="1"/>
  <c r="AE101" i="1"/>
  <c r="AH101" i="1"/>
  <c r="Y102" i="1"/>
  <c r="AB102" i="1"/>
  <c r="AE102" i="1"/>
  <c r="AH102" i="1"/>
  <c r="Y103" i="1"/>
  <c r="AB103" i="1"/>
  <c r="AE103" i="1"/>
  <c r="AH103" i="1"/>
  <c r="Y104" i="1"/>
  <c r="AB104" i="1"/>
  <c r="AE104" i="1"/>
  <c r="AH104" i="1"/>
  <c r="Y105" i="1"/>
  <c r="AB105" i="1"/>
  <c r="AE105" i="1"/>
  <c r="AH105" i="1"/>
  <c r="Y106" i="1"/>
  <c r="AB106" i="1"/>
  <c r="AE106" i="1"/>
  <c r="AH106" i="1"/>
  <c r="Y107" i="1"/>
  <c r="AB107" i="1"/>
  <c r="AE107" i="1"/>
  <c r="AH107" i="1"/>
  <c r="Y108" i="1"/>
  <c r="AB108" i="1"/>
  <c r="AE108" i="1"/>
  <c r="AH108" i="1"/>
  <c r="Y109" i="1"/>
  <c r="AB109" i="1"/>
  <c r="AE109" i="1"/>
  <c r="AH109" i="1"/>
  <c r="Y110" i="1"/>
  <c r="AB110" i="1"/>
  <c r="AE110" i="1"/>
  <c r="AH110" i="1"/>
  <c r="Y111" i="1"/>
  <c r="AB111" i="1"/>
  <c r="AE111" i="1"/>
  <c r="AH111" i="1"/>
  <c r="Y112" i="1"/>
  <c r="AB112" i="1"/>
  <c r="AE112" i="1"/>
  <c r="AH112" i="1"/>
  <c r="Y113" i="1"/>
  <c r="AB113" i="1"/>
  <c r="AE113" i="1"/>
  <c r="AH113" i="1"/>
  <c r="Y114" i="1"/>
  <c r="AB114" i="1"/>
  <c r="AE114" i="1"/>
  <c r="AH114" i="1"/>
  <c r="Y115" i="1"/>
  <c r="AB115" i="1"/>
  <c r="AE115" i="1"/>
  <c r="AH115" i="1"/>
  <c r="Y116" i="1"/>
  <c r="AB116" i="1"/>
  <c r="AE116" i="1"/>
  <c r="AH116" i="1"/>
  <c r="Y117" i="1"/>
  <c r="AB117" i="1"/>
  <c r="AE117" i="1"/>
  <c r="AH117" i="1"/>
  <c r="Y118" i="1"/>
  <c r="AB118" i="1"/>
  <c r="AE118" i="1"/>
  <c r="AH118" i="1"/>
  <c r="Y119" i="1"/>
  <c r="AB119" i="1"/>
  <c r="AE119" i="1"/>
  <c r="AH119" i="1"/>
  <c r="Y120" i="1"/>
  <c r="AB120" i="1"/>
  <c r="AE120" i="1"/>
  <c r="AH120" i="1"/>
  <c r="Y121" i="1"/>
  <c r="AB121" i="1"/>
  <c r="AE121" i="1"/>
  <c r="AH121" i="1"/>
  <c r="Y122" i="1"/>
  <c r="AB122" i="1"/>
  <c r="AE122" i="1"/>
  <c r="AH122" i="1"/>
  <c r="Y123" i="1"/>
  <c r="AB123" i="1"/>
  <c r="AE123" i="1"/>
  <c r="AH123" i="1"/>
  <c r="Y124" i="1"/>
  <c r="AB124" i="1"/>
  <c r="AE124" i="1"/>
  <c r="AH124" i="1"/>
  <c r="Y125" i="1"/>
  <c r="AB125" i="1"/>
  <c r="AE125" i="1"/>
  <c r="AH125" i="1"/>
  <c r="Y126" i="1"/>
  <c r="AB126" i="1"/>
  <c r="AE126" i="1"/>
  <c r="AH126" i="1"/>
  <c r="Y127" i="1"/>
  <c r="AB127" i="1"/>
  <c r="AE127" i="1"/>
  <c r="AH127" i="1"/>
  <c r="Y128" i="1"/>
  <c r="AB128" i="1"/>
  <c r="AE128" i="1"/>
  <c r="AH128" i="1"/>
  <c r="Y129" i="1"/>
  <c r="AB129" i="1"/>
  <c r="AE129" i="1"/>
  <c r="AH129" i="1"/>
  <c r="Y130" i="1"/>
  <c r="AB130" i="1"/>
  <c r="AE130" i="1"/>
  <c r="AH130" i="1"/>
  <c r="Y131" i="1"/>
  <c r="AB131" i="1"/>
  <c r="AE131" i="1"/>
  <c r="AH131" i="1"/>
  <c r="Y132" i="1"/>
  <c r="AB132" i="1"/>
  <c r="AE132" i="1"/>
  <c r="AH132" i="1"/>
  <c r="Y133" i="1"/>
  <c r="AB133" i="1"/>
  <c r="AE133" i="1"/>
  <c r="AH133" i="1"/>
  <c r="Y134" i="1"/>
  <c r="AB134" i="1"/>
  <c r="AE134" i="1"/>
  <c r="AH134" i="1"/>
  <c r="Y135" i="1"/>
  <c r="AB135" i="1"/>
  <c r="AE135" i="1"/>
  <c r="AH135" i="1"/>
  <c r="Y136" i="1"/>
  <c r="AB136" i="1"/>
  <c r="AE136" i="1"/>
  <c r="AH136" i="1"/>
  <c r="Y137" i="1"/>
  <c r="AB137" i="1"/>
  <c r="AE137" i="1"/>
  <c r="AH137" i="1"/>
  <c r="Y138" i="1"/>
  <c r="AB138" i="1"/>
  <c r="AE138" i="1"/>
  <c r="AH138" i="1"/>
  <c r="Y139" i="1"/>
  <c r="AB139" i="1"/>
  <c r="AE139" i="1"/>
  <c r="AH139" i="1"/>
  <c r="Y140" i="1"/>
  <c r="AB140" i="1"/>
  <c r="AE140" i="1"/>
  <c r="AH140" i="1"/>
  <c r="Y141" i="1"/>
  <c r="AB141" i="1"/>
  <c r="AE141" i="1"/>
  <c r="AH141" i="1"/>
  <c r="Y142" i="1"/>
  <c r="AB142" i="1"/>
  <c r="AE142" i="1"/>
  <c r="AH142" i="1"/>
  <c r="Y143" i="1"/>
  <c r="AB143" i="1"/>
  <c r="AE143" i="1"/>
  <c r="AH143" i="1"/>
  <c r="Y144" i="1"/>
  <c r="AB144" i="1"/>
  <c r="AE144" i="1"/>
  <c r="AH144" i="1"/>
  <c r="Y145" i="1"/>
  <c r="AB145" i="1"/>
  <c r="AE145" i="1"/>
  <c r="AH145" i="1"/>
  <c r="Y146" i="1"/>
  <c r="AB146" i="1"/>
  <c r="AE146" i="1"/>
  <c r="AH146" i="1"/>
  <c r="Y147" i="1"/>
  <c r="AB147" i="1"/>
  <c r="AE147" i="1"/>
  <c r="AH147" i="1"/>
  <c r="Y148" i="1"/>
  <c r="AB148" i="1"/>
  <c r="AE148" i="1"/>
  <c r="AH148" i="1"/>
  <c r="Y149" i="1"/>
  <c r="AB149" i="1"/>
  <c r="AE149" i="1"/>
  <c r="AH149" i="1"/>
  <c r="Y150" i="1"/>
  <c r="AB150" i="1"/>
  <c r="AE150" i="1"/>
  <c r="AH150" i="1"/>
  <c r="Y151" i="1"/>
  <c r="AB151" i="1"/>
  <c r="AE151" i="1"/>
  <c r="AH151" i="1"/>
  <c r="Y152" i="1"/>
  <c r="AB152" i="1"/>
  <c r="AE152" i="1"/>
  <c r="AH152" i="1"/>
  <c r="Y153" i="1"/>
  <c r="AB153" i="1"/>
  <c r="AE153" i="1"/>
  <c r="AH153" i="1"/>
  <c r="Y154" i="1"/>
  <c r="AB154" i="1"/>
  <c r="AE154" i="1"/>
  <c r="AH154" i="1"/>
  <c r="Y155" i="1"/>
  <c r="AB155" i="1"/>
  <c r="AE155" i="1"/>
  <c r="AH155" i="1"/>
  <c r="Y156" i="1"/>
  <c r="AB156" i="1"/>
  <c r="AE156" i="1"/>
  <c r="AH156" i="1"/>
  <c r="Y157" i="1"/>
  <c r="AB157" i="1"/>
  <c r="AE157" i="1"/>
  <c r="AH157" i="1"/>
  <c r="Y158" i="1"/>
  <c r="AB158" i="1"/>
  <c r="AE158" i="1"/>
  <c r="AH158" i="1"/>
  <c r="Y159" i="1"/>
  <c r="AB159" i="1"/>
  <c r="AE159" i="1"/>
  <c r="AH159" i="1"/>
  <c r="Y160" i="1"/>
  <c r="AB160" i="1"/>
  <c r="AE160" i="1"/>
  <c r="AH160" i="1"/>
  <c r="Y161" i="1"/>
  <c r="AB161" i="1"/>
  <c r="AE161" i="1"/>
  <c r="AH161" i="1"/>
  <c r="Y162" i="1"/>
  <c r="AB162" i="1"/>
  <c r="AE162" i="1"/>
  <c r="AH162" i="1"/>
  <c r="Y163" i="1"/>
  <c r="AB163" i="1"/>
  <c r="AE163" i="1"/>
  <c r="AH163" i="1"/>
  <c r="Y164" i="1"/>
  <c r="AB164" i="1"/>
  <c r="AE164" i="1"/>
  <c r="AH164" i="1"/>
  <c r="Y165" i="1"/>
  <c r="AB165" i="1"/>
  <c r="AE165" i="1"/>
  <c r="AH165" i="1"/>
  <c r="Y166" i="1"/>
  <c r="AB166" i="1"/>
  <c r="AE166" i="1"/>
  <c r="AH166" i="1"/>
  <c r="Y167" i="1"/>
  <c r="AB167" i="1"/>
  <c r="AE167" i="1"/>
  <c r="AH167" i="1"/>
  <c r="Y168" i="1"/>
  <c r="AB168" i="1"/>
  <c r="AE168" i="1"/>
  <c r="AH168" i="1"/>
  <c r="Y169" i="1"/>
  <c r="AB169" i="1"/>
  <c r="AE169" i="1"/>
  <c r="AH169" i="1"/>
  <c r="Y170" i="1"/>
  <c r="AB170" i="1"/>
  <c r="AE170" i="1"/>
  <c r="AH170" i="1"/>
  <c r="Y171" i="1"/>
  <c r="AB171" i="1"/>
  <c r="AE171" i="1"/>
  <c r="AH171" i="1"/>
  <c r="Y172" i="1"/>
  <c r="AB172" i="1"/>
  <c r="AE172" i="1"/>
  <c r="AH172" i="1"/>
  <c r="Y173" i="1"/>
  <c r="AB173" i="1"/>
  <c r="AE173" i="1"/>
  <c r="AH173" i="1"/>
  <c r="Y174" i="1"/>
  <c r="AB174" i="1"/>
  <c r="AE174" i="1"/>
  <c r="AH174" i="1"/>
  <c r="Y175" i="1"/>
  <c r="AB175" i="1"/>
  <c r="AE175" i="1"/>
  <c r="AH175" i="1"/>
  <c r="Y176" i="1"/>
  <c r="AB176" i="1"/>
  <c r="AE176" i="1"/>
  <c r="AH176" i="1"/>
  <c r="Y177" i="1"/>
  <c r="AB177" i="1"/>
  <c r="AE177" i="1"/>
  <c r="AH177" i="1"/>
  <c r="Y178" i="1"/>
  <c r="AB178" i="1"/>
  <c r="AE178" i="1"/>
  <c r="AH178" i="1"/>
  <c r="Y179" i="1"/>
  <c r="AB179" i="1"/>
  <c r="AE179" i="1"/>
  <c r="AH179" i="1"/>
  <c r="Y180" i="1"/>
  <c r="AB180" i="1"/>
  <c r="AE180" i="1"/>
  <c r="AH180" i="1"/>
  <c r="Y181" i="1"/>
  <c r="AB181" i="1"/>
  <c r="AE181" i="1"/>
  <c r="AH181" i="1"/>
  <c r="N181" i="1"/>
  <c r="AI181" i="1" s="1"/>
  <c r="O181" i="1"/>
  <c r="AJ181" i="1" s="1"/>
  <c r="BI181" i="1" s="1"/>
  <c r="P181" i="1"/>
  <c r="AV181" i="1"/>
  <c r="BA181" i="1" s="1"/>
  <c r="BG181" i="1"/>
  <c r="N180" i="1"/>
  <c r="O180" i="1"/>
  <c r="AJ180" i="1" s="1"/>
  <c r="BI180" i="1" s="1"/>
  <c r="P180" i="1"/>
  <c r="AV180" i="1"/>
  <c r="BA180" i="1" s="1"/>
  <c r="BG180" i="1"/>
  <c r="N179" i="1"/>
  <c r="AI179" i="1" s="1"/>
  <c r="O179" i="1"/>
  <c r="AJ179" i="1" s="1"/>
  <c r="BI179" i="1" s="1"/>
  <c r="P179" i="1"/>
  <c r="AV179" i="1"/>
  <c r="BA179" i="1" s="1"/>
  <c r="BG179" i="1"/>
  <c r="N178" i="1"/>
  <c r="O178" i="1"/>
  <c r="AJ178" i="1" s="1"/>
  <c r="BI178" i="1" s="1"/>
  <c r="P178" i="1"/>
  <c r="AV178" i="1"/>
  <c r="BA178" i="1" s="1"/>
  <c r="BG178" i="1"/>
  <c r="N177" i="1"/>
  <c r="O177" i="1"/>
  <c r="AJ177" i="1" s="1"/>
  <c r="BI177" i="1" s="1"/>
  <c r="P177" i="1"/>
  <c r="AV177" i="1"/>
  <c r="BA177" i="1" s="1"/>
  <c r="BG177" i="1"/>
  <c r="N176" i="1"/>
  <c r="O176" i="1"/>
  <c r="AJ176" i="1" s="1"/>
  <c r="BI176" i="1" s="1"/>
  <c r="P176" i="1"/>
  <c r="AV176" i="1"/>
  <c r="BA176" i="1" s="1"/>
  <c r="BG176" i="1"/>
  <c r="N175" i="1"/>
  <c r="O175" i="1"/>
  <c r="AJ175" i="1" s="1"/>
  <c r="BI175" i="1" s="1"/>
  <c r="P175" i="1"/>
  <c r="AV175" i="1"/>
  <c r="BA175" i="1" s="1"/>
  <c r="BG175" i="1"/>
  <c r="N174" i="1"/>
  <c r="O174" i="1"/>
  <c r="AJ174" i="1" s="1"/>
  <c r="BI174" i="1" s="1"/>
  <c r="P174" i="1"/>
  <c r="AV174" i="1"/>
  <c r="BA174" i="1" s="1"/>
  <c r="BG174" i="1"/>
  <c r="N173" i="1"/>
  <c r="AI173" i="1" s="1"/>
  <c r="O173" i="1"/>
  <c r="P173" i="1"/>
  <c r="AV173" i="1"/>
  <c r="BA173" i="1" s="1"/>
  <c r="BG173" i="1"/>
  <c r="N172" i="1"/>
  <c r="O172" i="1"/>
  <c r="AJ172" i="1" s="1"/>
  <c r="BI172" i="1" s="1"/>
  <c r="P172" i="1"/>
  <c r="AV172" i="1"/>
  <c r="BA172" i="1" s="1"/>
  <c r="BG172" i="1"/>
  <c r="N171" i="1"/>
  <c r="AI171" i="1" s="1"/>
  <c r="O171" i="1"/>
  <c r="AJ171" i="1" s="1"/>
  <c r="BI171" i="1" s="1"/>
  <c r="P171" i="1"/>
  <c r="AV171" i="1"/>
  <c r="BA171" i="1" s="1"/>
  <c r="BG171" i="1"/>
  <c r="N170" i="1"/>
  <c r="O170" i="1"/>
  <c r="AJ170" i="1" s="1"/>
  <c r="BI170" i="1" s="1"/>
  <c r="P170" i="1"/>
  <c r="AV170" i="1"/>
  <c r="BA170" i="1" s="1"/>
  <c r="BG170" i="1"/>
  <c r="N169" i="1"/>
  <c r="AI169" i="1" s="1"/>
  <c r="O169" i="1"/>
  <c r="AJ169" i="1" s="1"/>
  <c r="BI169" i="1" s="1"/>
  <c r="P169" i="1"/>
  <c r="AV169" i="1"/>
  <c r="BA169" i="1" s="1"/>
  <c r="BG169" i="1"/>
  <c r="N168" i="1"/>
  <c r="O168" i="1"/>
  <c r="AJ168" i="1" s="1"/>
  <c r="BI168" i="1" s="1"/>
  <c r="P168" i="1"/>
  <c r="AV168" i="1"/>
  <c r="BA168" i="1" s="1"/>
  <c r="BG168" i="1"/>
  <c r="N167" i="1"/>
  <c r="AI167" i="1" s="1"/>
  <c r="O167" i="1"/>
  <c r="AJ167" i="1" s="1"/>
  <c r="BI167" i="1" s="1"/>
  <c r="P167" i="1"/>
  <c r="AV167" i="1"/>
  <c r="BA167" i="1" s="1"/>
  <c r="BG167" i="1"/>
  <c r="AW181" i="1"/>
  <c r="BB181" i="1" s="1"/>
  <c r="BF181" i="1"/>
  <c r="AW180" i="1"/>
  <c r="BB180" i="1" s="1"/>
  <c r="BF180" i="1"/>
  <c r="AW179" i="1"/>
  <c r="BB179" i="1" s="1"/>
  <c r="BF179" i="1"/>
  <c r="AW178" i="1"/>
  <c r="BB178" i="1" s="1"/>
  <c r="BF178" i="1"/>
  <c r="AW177" i="1"/>
  <c r="BB177" i="1" s="1"/>
  <c r="BF177" i="1"/>
  <c r="AW176" i="1"/>
  <c r="BB176" i="1" s="1"/>
  <c r="BF176" i="1"/>
  <c r="AW175" i="1"/>
  <c r="BB175" i="1" s="1"/>
  <c r="BF175" i="1"/>
  <c r="AW174" i="1"/>
  <c r="BB174" i="1" s="1"/>
  <c r="BF174" i="1"/>
  <c r="AW173" i="1"/>
  <c r="BB173" i="1" s="1"/>
  <c r="BF173" i="1"/>
  <c r="AW172" i="1"/>
  <c r="BB172" i="1" s="1"/>
  <c r="BF172" i="1"/>
  <c r="AW171" i="1"/>
  <c r="BB171" i="1" s="1"/>
  <c r="BF171" i="1"/>
  <c r="AW170" i="1"/>
  <c r="BB170" i="1" s="1"/>
  <c r="BF170" i="1"/>
  <c r="AW169" i="1"/>
  <c r="BB169" i="1" s="1"/>
  <c r="BF169" i="1"/>
  <c r="AW168" i="1"/>
  <c r="BB168" i="1" s="1"/>
  <c r="BF168" i="1"/>
  <c r="AW167" i="1"/>
  <c r="BB167" i="1" s="1"/>
  <c r="BF167" i="1"/>
  <c r="AU181" i="1"/>
  <c r="AY181" i="1" s="1"/>
  <c r="AU180" i="1"/>
  <c r="AY180" i="1" s="1"/>
  <c r="AU179" i="1"/>
  <c r="AY179" i="1" s="1"/>
  <c r="AU178" i="1"/>
  <c r="AY178" i="1" s="1"/>
  <c r="AU177" i="1"/>
  <c r="AY177" i="1" s="1"/>
  <c r="AU176" i="1"/>
  <c r="AY176" i="1" s="1"/>
  <c r="AU175" i="1"/>
  <c r="AY175" i="1" s="1"/>
  <c r="AU174" i="1"/>
  <c r="AY174" i="1" s="1"/>
  <c r="AU173" i="1"/>
  <c r="AY173" i="1" s="1"/>
  <c r="AU172" i="1"/>
  <c r="AY172" i="1" s="1"/>
  <c r="AU171" i="1"/>
  <c r="AY171" i="1" s="1"/>
  <c r="AU170" i="1"/>
  <c r="AY170" i="1" s="1"/>
  <c r="AU169" i="1"/>
  <c r="AY169" i="1" s="1"/>
  <c r="AU168" i="1"/>
  <c r="AY168" i="1" s="1"/>
  <c r="AU167" i="1"/>
  <c r="AY167" i="1" s="1"/>
  <c r="AT181" i="1"/>
  <c r="AZ181" i="1" s="1"/>
  <c r="BE181" i="1" s="1"/>
  <c r="AT180" i="1"/>
  <c r="AZ180" i="1" s="1"/>
  <c r="BE180" i="1" s="1"/>
  <c r="AT179" i="1"/>
  <c r="AZ179" i="1" s="1"/>
  <c r="BE179" i="1" s="1"/>
  <c r="AT178" i="1"/>
  <c r="AZ178" i="1" s="1"/>
  <c r="BE178" i="1" s="1"/>
  <c r="AT177" i="1"/>
  <c r="AZ177" i="1" s="1"/>
  <c r="BE177" i="1" s="1"/>
  <c r="AT176" i="1"/>
  <c r="AZ176" i="1" s="1"/>
  <c r="BE176" i="1" s="1"/>
  <c r="AT175" i="1"/>
  <c r="AZ175" i="1" s="1"/>
  <c r="BE175" i="1" s="1"/>
  <c r="AT174" i="1"/>
  <c r="AZ174" i="1" s="1"/>
  <c r="BE174" i="1" s="1"/>
  <c r="AT173" i="1"/>
  <c r="AZ173" i="1" s="1"/>
  <c r="BE173" i="1" s="1"/>
  <c r="AT172" i="1"/>
  <c r="AZ172" i="1" s="1"/>
  <c r="BE172" i="1" s="1"/>
  <c r="AT171" i="1"/>
  <c r="AZ171" i="1" s="1"/>
  <c r="BE171" i="1" s="1"/>
  <c r="AT170" i="1"/>
  <c r="AZ170" i="1" s="1"/>
  <c r="BE170" i="1" s="1"/>
  <c r="AT169" i="1"/>
  <c r="AZ169" i="1" s="1"/>
  <c r="BE169" i="1" s="1"/>
  <c r="AT168" i="1"/>
  <c r="AZ168" i="1" s="1"/>
  <c r="BE168" i="1" s="1"/>
  <c r="AT167" i="1"/>
  <c r="AZ167" i="1" s="1"/>
  <c r="BE167" i="1" s="1"/>
  <c r="N166" i="1"/>
  <c r="AI166" i="1" s="1"/>
  <c r="O166" i="1"/>
  <c r="AJ166" i="1" s="1"/>
  <c r="P166" i="1"/>
  <c r="AV166" i="1"/>
  <c r="BA166" i="1" s="1"/>
  <c r="BG166" i="1"/>
  <c r="N165" i="1"/>
  <c r="AI165" i="1" s="1"/>
  <c r="O165" i="1"/>
  <c r="AJ165" i="1" s="1"/>
  <c r="BI165" i="1" s="1"/>
  <c r="P165" i="1"/>
  <c r="AV165" i="1"/>
  <c r="BA165" i="1" s="1"/>
  <c r="BG165" i="1"/>
  <c r="N164" i="1"/>
  <c r="O164" i="1"/>
  <c r="AJ164" i="1" s="1"/>
  <c r="BI164" i="1" s="1"/>
  <c r="P164" i="1"/>
  <c r="AV164" i="1"/>
  <c r="BA164" i="1" s="1"/>
  <c r="BG164" i="1"/>
  <c r="N163" i="1"/>
  <c r="AI163" i="1" s="1"/>
  <c r="O163" i="1"/>
  <c r="AJ163" i="1" s="1"/>
  <c r="BI163" i="1" s="1"/>
  <c r="P163" i="1"/>
  <c r="AV163" i="1"/>
  <c r="BA163" i="1" s="1"/>
  <c r="BG163" i="1"/>
  <c r="N162" i="1"/>
  <c r="O162" i="1"/>
  <c r="AJ162" i="1" s="1"/>
  <c r="BI162" i="1" s="1"/>
  <c r="P162" i="1"/>
  <c r="AV162" i="1"/>
  <c r="BA162" i="1" s="1"/>
  <c r="BG162" i="1"/>
  <c r="N161" i="1"/>
  <c r="AI161" i="1" s="1"/>
  <c r="O161" i="1"/>
  <c r="AJ161" i="1" s="1"/>
  <c r="BI161" i="1" s="1"/>
  <c r="P161" i="1"/>
  <c r="AV161" i="1"/>
  <c r="BA161" i="1" s="1"/>
  <c r="BG161" i="1"/>
  <c r="N160" i="1"/>
  <c r="O160" i="1"/>
  <c r="AJ160" i="1" s="1"/>
  <c r="BI160" i="1" s="1"/>
  <c r="P160" i="1"/>
  <c r="AV160" i="1"/>
  <c r="BA160" i="1" s="1"/>
  <c r="BG160" i="1"/>
  <c r="N159" i="1"/>
  <c r="AI159" i="1" s="1"/>
  <c r="O159" i="1"/>
  <c r="AJ159" i="1" s="1"/>
  <c r="BI159" i="1" s="1"/>
  <c r="P159" i="1"/>
  <c r="AV159" i="1"/>
  <c r="BA159" i="1" s="1"/>
  <c r="BG159" i="1"/>
  <c r="N158" i="1"/>
  <c r="AI158" i="1" s="1"/>
  <c r="O158" i="1"/>
  <c r="P158" i="1"/>
  <c r="AV158" i="1"/>
  <c r="BA158" i="1" s="1"/>
  <c r="BG158" i="1"/>
  <c r="N157" i="1"/>
  <c r="O157" i="1"/>
  <c r="AJ157" i="1" s="1"/>
  <c r="BI157" i="1" s="1"/>
  <c r="P157" i="1"/>
  <c r="AV157" i="1"/>
  <c r="BA157" i="1" s="1"/>
  <c r="BG157" i="1"/>
  <c r="N156" i="1"/>
  <c r="O156" i="1"/>
  <c r="AJ156" i="1" s="1"/>
  <c r="BI156" i="1" s="1"/>
  <c r="P156" i="1"/>
  <c r="AV156" i="1"/>
  <c r="BA156" i="1" s="1"/>
  <c r="BG156" i="1"/>
  <c r="N155" i="1"/>
  <c r="O155" i="1"/>
  <c r="AJ155" i="1" s="1"/>
  <c r="BI155" i="1" s="1"/>
  <c r="P155" i="1"/>
  <c r="AV155" i="1"/>
  <c r="BA155" i="1" s="1"/>
  <c r="BG155" i="1"/>
  <c r="N154" i="1"/>
  <c r="O154" i="1"/>
  <c r="AJ154" i="1" s="1"/>
  <c r="BI154" i="1" s="1"/>
  <c r="P154" i="1"/>
  <c r="AV154" i="1"/>
  <c r="BA154" i="1" s="1"/>
  <c r="BG154" i="1"/>
  <c r="N153" i="1"/>
  <c r="O153" i="1"/>
  <c r="AJ153" i="1" s="1"/>
  <c r="BI153" i="1" s="1"/>
  <c r="P153" i="1"/>
  <c r="AV153" i="1"/>
  <c r="BA153" i="1" s="1"/>
  <c r="BG153" i="1"/>
  <c r="N152" i="1"/>
  <c r="O152" i="1"/>
  <c r="AJ152" i="1" s="1"/>
  <c r="BI152" i="1" s="1"/>
  <c r="P152" i="1"/>
  <c r="AV152" i="1"/>
  <c r="BA152" i="1" s="1"/>
  <c r="BG152" i="1"/>
  <c r="AW166" i="1"/>
  <c r="BB166" i="1" s="1"/>
  <c r="BF166" i="1"/>
  <c r="AW165" i="1"/>
  <c r="BB165" i="1" s="1"/>
  <c r="BF165" i="1"/>
  <c r="AW164" i="1"/>
  <c r="BB164" i="1" s="1"/>
  <c r="BF164" i="1"/>
  <c r="AW163" i="1"/>
  <c r="BB163" i="1" s="1"/>
  <c r="BF163" i="1"/>
  <c r="AW162" i="1"/>
  <c r="BB162" i="1" s="1"/>
  <c r="BF162" i="1"/>
  <c r="AW161" i="1"/>
  <c r="BB161" i="1" s="1"/>
  <c r="BF161" i="1"/>
  <c r="AW160" i="1"/>
  <c r="BB160" i="1" s="1"/>
  <c r="BF160" i="1"/>
  <c r="AW159" i="1"/>
  <c r="BB159" i="1" s="1"/>
  <c r="BF159" i="1"/>
  <c r="AW158" i="1"/>
  <c r="BB158" i="1" s="1"/>
  <c r="BF158" i="1"/>
  <c r="AW157" i="1"/>
  <c r="BB157" i="1" s="1"/>
  <c r="BF157" i="1"/>
  <c r="AW156" i="1"/>
  <c r="BB156" i="1" s="1"/>
  <c r="BF156" i="1"/>
  <c r="AW155" i="1"/>
  <c r="BB155" i="1" s="1"/>
  <c r="BF155" i="1"/>
  <c r="AW154" i="1"/>
  <c r="BB154" i="1" s="1"/>
  <c r="BF154" i="1"/>
  <c r="AW153" i="1"/>
  <c r="BB153" i="1" s="1"/>
  <c r="BF153" i="1"/>
  <c r="AW152" i="1"/>
  <c r="BB152" i="1" s="1"/>
  <c r="BF152" i="1"/>
  <c r="AU166" i="1"/>
  <c r="AY166" i="1" s="1"/>
  <c r="AU165" i="1"/>
  <c r="AY165" i="1" s="1"/>
  <c r="AU164" i="1"/>
  <c r="AY164" i="1" s="1"/>
  <c r="AU163" i="1"/>
  <c r="AY163" i="1" s="1"/>
  <c r="AU162" i="1"/>
  <c r="AY162" i="1" s="1"/>
  <c r="AU161" i="1"/>
  <c r="AY161" i="1" s="1"/>
  <c r="AU160" i="1"/>
  <c r="AY160" i="1" s="1"/>
  <c r="AU159" i="1"/>
  <c r="AY159" i="1" s="1"/>
  <c r="AU158" i="1"/>
  <c r="AY158" i="1" s="1"/>
  <c r="AU157" i="1"/>
  <c r="AY157" i="1" s="1"/>
  <c r="AU156" i="1"/>
  <c r="AY156" i="1" s="1"/>
  <c r="AU155" i="1"/>
  <c r="AY155" i="1" s="1"/>
  <c r="AU154" i="1"/>
  <c r="AY154" i="1" s="1"/>
  <c r="AU153" i="1"/>
  <c r="AY153" i="1" s="1"/>
  <c r="AU152" i="1"/>
  <c r="AY152" i="1" s="1"/>
  <c r="AT166" i="1"/>
  <c r="AZ166" i="1" s="1"/>
  <c r="BE166" i="1" s="1"/>
  <c r="AT165" i="1"/>
  <c r="AZ165" i="1" s="1"/>
  <c r="BE165" i="1" s="1"/>
  <c r="AT164" i="1"/>
  <c r="AZ164" i="1" s="1"/>
  <c r="BE164" i="1" s="1"/>
  <c r="AT163" i="1"/>
  <c r="AZ163" i="1" s="1"/>
  <c r="BE163" i="1" s="1"/>
  <c r="AT162" i="1"/>
  <c r="AZ162" i="1" s="1"/>
  <c r="BE162" i="1" s="1"/>
  <c r="AT161" i="1"/>
  <c r="AZ161" i="1" s="1"/>
  <c r="BE161" i="1" s="1"/>
  <c r="AT160" i="1"/>
  <c r="AZ160" i="1" s="1"/>
  <c r="BE160" i="1" s="1"/>
  <c r="AT159" i="1"/>
  <c r="AZ159" i="1" s="1"/>
  <c r="BE159" i="1" s="1"/>
  <c r="AT158" i="1"/>
  <c r="AZ158" i="1" s="1"/>
  <c r="BE158" i="1" s="1"/>
  <c r="AT157" i="1"/>
  <c r="AZ157" i="1" s="1"/>
  <c r="BE157" i="1" s="1"/>
  <c r="AT156" i="1"/>
  <c r="AZ156" i="1" s="1"/>
  <c r="BE156" i="1" s="1"/>
  <c r="AT155" i="1"/>
  <c r="AZ155" i="1" s="1"/>
  <c r="BE155" i="1" s="1"/>
  <c r="AT154" i="1"/>
  <c r="AZ154" i="1" s="1"/>
  <c r="BE154" i="1" s="1"/>
  <c r="AT153" i="1"/>
  <c r="AZ153" i="1" s="1"/>
  <c r="BE153" i="1" s="1"/>
  <c r="AT152" i="1"/>
  <c r="AZ152" i="1" s="1"/>
  <c r="BE152" i="1" s="1"/>
  <c r="N151" i="1"/>
  <c r="O151" i="1"/>
  <c r="AJ151" i="1" s="1"/>
  <c r="BI151" i="1" s="1"/>
  <c r="P151" i="1"/>
  <c r="AV151" i="1"/>
  <c r="BA151" i="1" s="1"/>
  <c r="BG151" i="1"/>
  <c r="N150" i="1"/>
  <c r="AI150" i="1" s="1"/>
  <c r="BJ150" i="1" s="1"/>
  <c r="O150" i="1"/>
  <c r="P150" i="1"/>
  <c r="AV150" i="1"/>
  <c r="BA150" i="1" s="1"/>
  <c r="BG150" i="1"/>
  <c r="N149" i="1"/>
  <c r="O149" i="1"/>
  <c r="AJ149" i="1" s="1"/>
  <c r="BI149" i="1" s="1"/>
  <c r="P149" i="1"/>
  <c r="AV149" i="1"/>
  <c r="BA149" i="1" s="1"/>
  <c r="BG149" i="1"/>
  <c r="N148" i="1"/>
  <c r="O148" i="1"/>
  <c r="AJ148" i="1" s="1"/>
  <c r="BI148" i="1" s="1"/>
  <c r="P148" i="1"/>
  <c r="AV148" i="1"/>
  <c r="BA148" i="1" s="1"/>
  <c r="BG148" i="1"/>
  <c r="N147" i="1"/>
  <c r="O147" i="1"/>
  <c r="AJ147" i="1" s="1"/>
  <c r="BI147" i="1" s="1"/>
  <c r="P147" i="1"/>
  <c r="AV147" i="1"/>
  <c r="BA147" i="1" s="1"/>
  <c r="BG147" i="1"/>
  <c r="N146" i="1"/>
  <c r="O146" i="1"/>
  <c r="AJ146" i="1" s="1"/>
  <c r="BI146" i="1" s="1"/>
  <c r="P146" i="1"/>
  <c r="AV146" i="1"/>
  <c r="BA146" i="1" s="1"/>
  <c r="BG146" i="1"/>
  <c r="N145" i="1"/>
  <c r="O145" i="1"/>
  <c r="AJ145" i="1" s="1"/>
  <c r="BI145" i="1" s="1"/>
  <c r="P145" i="1"/>
  <c r="AV145" i="1"/>
  <c r="BA145" i="1" s="1"/>
  <c r="BG145" i="1"/>
  <c r="N144" i="1"/>
  <c r="O144" i="1"/>
  <c r="AJ144" i="1" s="1"/>
  <c r="BI144" i="1" s="1"/>
  <c r="P144" i="1"/>
  <c r="AV144" i="1"/>
  <c r="BA144" i="1" s="1"/>
  <c r="BG144" i="1"/>
  <c r="N143" i="1"/>
  <c r="O143" i="1"/>
  <c r="AJ143" i="1" s="1"/>
  <c r="BI143" i="1" s="1"/>
  <c r="P143" i="1"/>
  <c r="AV143" i="1"/>
  <c r="BA143" i="1" s="1"/>
  <c r="BG143" i="1"/>
  <c r="N142" i="1"/>
  <c r="O142" i="1"/>
  <c r="AJ142" i="1" s="1"/>
  <c r="BI142" i="1" s="1"/>
  <c r="P142" i="1"/>
  <c r="AV142" i="1"/>
  <c r="BA142" i="1" s="1"/>
  <c r="BG142" i="1"/>
  <c r="AW151" i="1"/>
  <c r="BB151" i="1" s="1"/>
  <c r="BF151" i="1"/>
  <c r="AW150" i="1"/>
  <c r="BB150" i="1" s="1"/>
  <c r="BF150" i="1"/>
  <c r="AW149" i="1"/>
  <c r="BB149" i="1" s="1"/>
  <c r="BF149" i="1"/>
  <c r="AW148" i="1"/>
  <c r="BB148" i="1" s="1"/>
  <c r="BF148" i="1"/>
  <c r="AW147" i="1"/>
  <c r="BB147" i="1" s="1"/>
  <c r="BF147" i="1"/>
  <c r="AW146" i="1"/>
  <c r="BB146" i="1" s="1"/>
  <c r="BF146" i="1"/>
  <c r="AW145" i="1"/>
  <c r="BB145" i="1" s="1"/>
  <c r="BF145" i="1"/>
  <c r="AW144" i="1"/>
  <c r="BB144" i="1" s="1"/>
  <c r="BF144" i="1"/>
  <c r="AW143" i="1"/>
  <c r="BB143" i="1" s="1"/>
  <c r="BF143" i="1"/>
  <c r="AW142" i="1"/>
  <c r="BB142" i="1" s="1"/>
  <c r="BF142" i="1"/>
  <c r="AU151" i="1"/>
  <c r="AY151" i="1" s="1"/>
  <c r="AU150" i="1"/>
  <c r="AY150" i="1" s="1"/>
  <c r="AU149" i="1"/>
  <c r="AY149" i="1" s="1"/>
  <c r="AU148" i="1"/>
  <c r="AY148" i="1" s="1"/>
  <c r="AU147" i="1"/>
  <c r="AY147" i="1" s="1"/>
  <c r="AU146" i="1"/>
  <c r="AY146" i="1" s="1"/>
  <c r="AU145" i="1"/>
  <c r="AY145" i="1" s="1"/>
  <c r="AU144" i="1"/>
  <c r="AY144" i="1" s="1"/>
  <c r="AU143" i="1"/>
  <c r="AY143" i="1" s="1"/>
  <c r="AU142" i="1"/>
  <c r="AY142" i="1" s="1"/>
  <c r="AT151" i="1"/>
  <c r="AZ151" i="1" s="1"/>
  <c r="BE151" i="1" s="1"/>
  <c r="AT150" i="1"/>
  <c r="AZ150" i="1" s="1"/>
  <c r="BE150" i="1" s="1"/>
  <c r="AT149" i="1"/>
  <c r="AZ149" i="1" s="1"/>
  <c r="BE149" i="1" s="1"/>
  <c r="AT148" i="1"/>
  <c r="AZ148" i="1" s="1"/>
  <c r="BE148" i="1" s="1"/>
  <c r="AT147" i="1"/>
  <c r="AZ147" i="1" s="1"/>
  <c r="BE147" i="1" s="1"/>
  <c r="AT146" i="1"/>
  <c r="AZ146" i="1" s="1"/>
  <c r="BE146" i="1" s="1"/>
  <c r="AT145" i="1"/>
  <c r="AZ145" i="1" s="1"/>
  <c r="BE145" i="1" s="1"/>
  <c r="AT144" i="1"/>
  <c r="AZ144" i="1" s="1"/>
  <c r="BE144" i="1" s="1"/>
  <c r="AT143" i="1"/>
  <c r="AZ143" i="1" s="1"/>
  <c r="BE143" i="1" s="1"/>
  <c r="AT142" i="1"/>
  <c r="AZ142" i="1" s="1"/>
  <c r="BE142" i="1" s="1"/>
  <c r="N141" i="1"/>
  <c r="O141" i="1"/>
  <c r="AJ141" i="1" s="1"/>
  <c r="BI141" i="1" s="1"/>
  <c r="P141" i="1"/>
  <c r="AV141" i="1"/>
  <c r="BA141" i="1" s="1"/>
  <c r="BG141" i="1"/>
  <c r="N140" i="1"/>
  <c r="O140" i="1"/>
  <c r="AJ140" i="1" s="1"/>
  <c r="P140" i="1"/>
  <c r="AV140" i="1"/>
  <c r="BA140" i="1" s="1"/>
  <c r="BG140" i="1"/>
  <c r="N139" i="1"/>
  <c r="O139" i="1"/>
  <c r="AJ139" i="1" s="1"/>
  <c r="BI139" i="1" s="1"/>
  <c r="P139" i="1"/>
  <c r="AV139" i="1"/>
  <c r="BA139" i="1" s="1"/>
  <c r="BG139" i="1"/>
  <c r="N138" i="1"/>
  <c r="AI138" i="1" s="1"/>
  <c r="BJ138" i="1" s="1"/>
  <c r="O138" i="1"/>
  <c r="P138" i="1"/>
  <c r="AV138" i="1"/>
  <c r="BA138" i="1" s="1"/>
  <c r="BG138" i="1"/>
  <c r="N137" i="1"/>
  <c r="O137" i="1"/>
  <c r="AJ137" i="1" s="1"/>
  <c r="BI137" i="1" s="1"/>
  <c r="P137" i="1"/>
  <c r="AV137" i="1"/>
  <c r="BA137" i="1" s="1"/>
  <c r="BG137" i="1"/>
  <c r="N136" i="1"/>
  <c r="O136" i="1"/>
  <c r="AJ136" i="1" s="1"/>
  <c r="BI136" i="1" s="1"/>
  <c r="P136" i="1"/>
  <c r="AV136" i="1"/>
  <c r="BA136" i="1" s="1"/>
  <c r="BG136" i="1"/>
  <c r="N135" i="1"/>
  <c r="O135" i="1"/>
  <c r="AJ135" i="1" s="1"/>
  <c r="BI135" i="1" s="1"/>
  <c r="P135" i="1"/>
  <c r="AV135" i="1"/>
  <c r="BA135" i="1" s="1"/>
  <c r="BG135" i="1"/>
  <c r="N134" i="1"/>
  <c r="O134" i="1"/>
  <c r="AJ134" i="1" s="1"/>
  <c r="P134" i="1"/>
  <c r="AV134" i="1"/>
  <c r="BA134" i="1" s="1"/>
  <c r="BG134" i="1"/>
  <c r="N133" i="1"/>
  <c r="O133" i="1"/>
  <c r="AJ133" i="1" s="1"/>
  <c r="BI133" i="1" s="1"/>
  <c r="P133" i="1"/>
  <c r="AV133" i="1"/>
  <c r="BA133" i="1" s="1"/>
  <c r="BG133" i="1"/>
  <c r="N132" i="1"/>
  <c r="AI132" i="1" s="1"/>
  <c r="BJ132" i="1" s="1"/>
  <c r="O132" i="1"/>
  <c r="P132" i="1"/>
  <c r="AV132" i="1"/>
  <c r="BA132" i="1" s="1"/>
  <c r="BG132" i="1"/>
  <c r="AW141" i="1"/>
  <c r="BB141" i="1" s="1"/>
  <c r="BF141" i="1"/>
  <c r="AW140" i="1"/>
  <c r="BB140" i="1" s="1"/>
  <c r="BF140" i="1"/>
  <c r="AW139" i="1"/>
  <c r="BB139" i="1" s="1"/>
  <c r="BF139" i="1"/>
  <c r="AW138" i="1"/>
  <c r="BB138" i="1" s="1"/>
  <c r="BF138" i="1"/>
  <c r="AW137" i="1"/>
  <c r="BB137" i="1" s="1"/>
  <c r="BF137" i="1"/>
  <c r="AW136" i="1"/>
  <c r="BB136" i="1" s="1"/>
  <c r="BF136" i="1"/>
  <c r="AW135" i="1"/>
  <c r="BB135" i="1" s="1"/>
  <c r="BF135" i="1"/>
  <c r="AW134" i="1"/>
  <c r="BB134" i="1" s="1"/>
  <c r="BF134" i="1"/>
  <c r="AW133" i="1"/>
  <c r="BB133" i="1" s="1"/>
  <c r="BF133" i="1"/>
  <c r="AW132" i="1"/>
  <c r="BB132" i="1" s="1"/>
  <c r="BF132" i="1"/>
  <c r="AU141" i="1"/>
  <c r="AY141" i="1" s="1"/>
  <c r="AU140" i="1"/>
  <c r="AY140" i="1" s="1"/>
  <c r="AU139" i="1"/>
  <c r="AY139" i="1" s="1"/>
  <c r="AU138" i="1"/>
  <c r="AY138" i="1" s="1"/>
  <c r="AU137" i="1"/>
  <c r="AY137" i="1" s="1"/>
  <c r="AU136" i="1"/>
  <c r="AY136" i="1" s="1"/>
  <c r="AU135" i="1"/>
  <c r="AY135" i="1" s="1"/>
  <c r="AU134" i="1"/>
  <c r="AY134" i="1" s="1"/>
  <c r="AU133" i="1"/>
  <c r="AY133" i="1" s="1"/>
  <c r="AU132" i="1"/>
  <c r="AY132" i="1" s="1"/>
  <c r="AT141" i="1"/>
  <c r="AT140" i="1"/>
  <c r="AZ140" i="1" s="1"/>
  <c r="BE140" i="1" s="1"/>
  <c r="AT139" i="1"/>
  <c r="AZ139" i="1" s="1"/>
  <c r="BE139" i="1" s="1"/>
  <c r="AT138" i="1"/>
  <c r="AZ138" i="1" s="1"/>
  <c r="BE138" i="1" s="1"/>
  <c r="AT137" i="1"/>
  <c r="AZ137" i="1" s="1"/>
  <c r="BE137" i="1" s="1"/>
  <c r="AT136" i="1"/>
  <c r="AZ136" i="1" s="1"/>
  <c r="BE136" i="1" s="1"/>
  <c r="AT135" i="1"/>
  <c r="AZ135" i="1" s="1"/>
  <c r="BE135" i="1" s="1"/>
  <c r="AT134" i="1"/>
  <c r="AZ134" i="1" s="1"/>
  <c r="BE134" i="1" s="1"/>
  <c r="AT133" i="1"/>
  <c r="AZ133" i="1" s="1"/>
  <c r="BE133" i="1" s="1"/>
  <c r="AT132" i="1"/>
  <c r="AZ132" i="1" s="1"/>
  <c r="BE132" i="1" s="1"/>
  <c r="N131" i="1"/>
  <c r="O131" i="1"/>
  <c r="AJ131" i="1" s="1"/>
  <c r="BI131" i="1" s="1"/>
  <c r="P131" i="1"/>
  <c r="AV131" i="1"/>
  <c r="BA131" i="1" s="1"/>
  <c r="BG131" i="1"/>
  <c r="N130" i="1"/>
  <c r="O130" i="1"/>
  <c r="AJ130" i="1" s="1"/>
  <c r="BI130" i="1" s="1"/>
  <c r="P130" i="1"/>
  <c r="AV130" i="1"/>
  <c r="BA130" i="1" s="1"/>
  <c r="BG130" i="1"/>
  <c r="N129" i="1"/>
  <c r="O129" i="1"/>
  <c r="AJ129" i="1" s="1"/>
  <c r="BI129" i="1" s="1"/>
  <c r="P129" i="1"/>
  <c r="AV129" i="1"/>
  <c r="BA129" i="1" s="1"/>
  <c r="BG129" i="1"/>
  <c r="N128" i="1"/>
  <c r="O128" i="1"/>
  <c r="AJ128" i="1" s="1"/>
  <c r="BI128" i="1" s="1"/>
  <c r="P128" i="1"/>
  <c r="AV128" i="1"/>
  <c r="BA128" i="1" s="1"/>
  <c r="BG128" i="1"/>
  <c r="N127" i="1"/>
  <c r="O127" i="1"/>
  <c r="AJ127" i="1" s="1"/>
  <c r="BI127" i="1" s="1"/>
  <c r="P127" i="1"/>
  <c r="AV127" i="1"/>
  <c r="BA127" i="1" s="1"/>
  <c r="BG127" i="1"/>
  <c r="N126" i="1"/>
  <c r="AI126" i="1" s="1"/>
  <c r="BJ126" i="1" s="1"/>
  <c r="O126" i="1"/>
  <c r="P126" i="1"/>
  <c r="AV126" i="1"/>
  <c r="BA126" i="1" s="1"/>
  <c r="BG126" i="1"/>
  <c r="N125" i="1"/>
  <c r="O125" i="1"/>
  <c r="AJ125" i="1" s="1"/>
  <c r="BI125" i="1" s="1"/>
  <c r="P125" i="1"/>
  <c r="AV125" i="1"/>
  <c r="BA125" i="1" s="1"/>
  <c r="BG125" i="1"/>
  <c r="N124" i="1"/>
  <c r="O124" i="1"/>
  <c r="AJ124" i="1" s="1"/>
  <c r="BI124" i="1" s="1"/>
  <c r="P124" i="1"/>
  <c r="AV124" i="1"/>
  <c r="BA124" i="1" s="1"/>
  <c r="BG124" i="1"/>
  <c r="N123" i="1"/>
  <c r="O123" i="1"/>
  <c r="AJ123" i="1" s="1"/>
  <c r="BI123" i="1" s="1"/>
  <c r="P123" i="1"/>
  <c r="AV123" i="1"/>
  <c r="BA123" i="1" s="1"/>
  <c r="BG123" i="1"/>
  <c r="N122" i="1"/>
  <c r="O122" i="1"/>
  <c r="AJ122" i="1" s="1"/>
  <c r="BI122" i="1" s="1"/>
  <c r="P122" i="1"/>
  <c r="AV122" i="1"/>
  <c r="BA122" i="1" s="1"/>
  <c r="BG122" i="1"/>
  <c r="AW131" i="1"/>
  <c r="BB131" i="1" s="1"/>
  <c r="BF131" i="1"/>
  <c r="AW130" i="1"/>
  <c r="BB130" i="1" s="1"/>
  <c r="BF130" i="1"/>
  <c r="AW129" i="1"/>
  <c r="BB129" i="1" s="1"/>
  <c r="BF129" i="1"/>
  <c r="AW128" i="1"/>
  <c r="BB128" i="1" s="1"/>
  <c r="BF128" i="1"/>
  <c r="AW127" i="1"/>
  <c r="BB127" i="1" s="1"/>
  <c r="BF127" i="1"/>
  <c r="AW126" i="1"/>
  <c r="BB126" i="1" s="1"/>
  <c r="BF126" i="1"/>
  <c r="AW125" i="1"/>
  <c r="BB125" i="1" s="1"/>
  <c r="BF125" i="1"/>
  <c r="AW124" i="1"/>
  <c r="BB124" i="1" s="1"/>
  <c r="BF124" i="1"/>
  <c r="AW123" i="1"/>
  <c r="BB123" i="1" s="1"/>
  <c r="BF123" i="1"/>
  <c r="AW122" i="1"/>
  <c r="BB122" i="1" s="1"/>
  <c r="BF122" i="1"/>
  <c r="AU131" i="1"/>
  <c r="AY131" i="1" s="1"/>
  <c r="AU130" i="1"/>
  <c r="AY130" i="1" s="1"/>
  <c r="AU129" i="1"/>
  <c r="AY129" i="1" s="1"/>
  <c r="AU128" i="1"/>
  <c r="AY128" i="1" s="1"/>
  <c r="AU127" i="1"/>
  <c r="AY127" i="1" s="1"/>
  <c r="AU126" i="1"/>
  <c r="AY126" i="1" s="1"/>
  <c r="AU125" i="1"/>
  <c r="AY125" i="1" s="1"/>
  <c r="AU124" i="1"/>
  <c r="AY124" i="1" s="1"/>
  <c r="AU123" i="1"/>
  <c r="AY123" i="1" s="1"/>
  <c r="AU122" i="1"/>
  <c r="AY122" i="1" s="1"/>
  <c r="AT131" i="1"/>
  <c r="AZ131" i="1" s="1"/>
  <c r="BE131" i="1" s="1"/>
  <c r="AT130" i="1"/>
  <c r="AZ130" i="1" s="1"/>
  <c r="BE130" i="1" s="1"/>
  <c r="AT129" i="1"/>
  <c r="AZ129" i="1" s="1"/>
  <c r="BE129" i="1" s="1"/>
  <c r="AT128" i="1"/>
  <c r="AZ128" i="1" s="1"/>
  <c r="BE128" i="1" s="1"/>
  <c r="AT127" i="1"/>
  <c r="AZ127" i="1" s="1"/>
  <c r="BE127" i="1" s="1"/>
  <c r="AT126" i="1"/>
  <c r="AZ126" i="1" s="1"/>
  <c r="BE126" i="1" s="1"/>
  <c r="AT125" i="1"/>
  <c r="AZ125" i="1" s="1"/>
  <c r="BE125" i="1" s="1"/>
  <c r="AT124" i="1"/>
  <c r="AT123" i="1"/>
  <c r="AZ123" i="1" s="1"/>
  <c r="BE123" i="1" s="1"/>
  <c r="AT122" i="1"/>
  <c r="AZ122" i="1" s="1"/>
  <c r="BE122" i="1" s="1"/>
  <c r="N121" i="1"/>
  <c r="O121" i="1"/>
  <c r="AJ121" i="1" s="1"/>
  <c r="BI121" i="1" s="1"/>
  <c r="P121" i="1"/>
  <c r="AV121" i="1"/>
  <c r="BA121" i="1" s="1"/>
  <c r="BG121" i="1"/>
  <c r="N120" i="1"/>
  <c r="O120" i="1"/>
  <c r="AJ120" i="1" s="1"/>
  <c r="BI120" i="1" s="1"/>
  <c r="P120" i="1"/>
  <c r="AV120" i="1"/>
  <c r="BA120" i="1" s="1"/>
  <c r="BG120" i="1"/>
  <c r="N119" i="1"/>
  <c r="AI119" i="1" s="1"/>
  <c r="BJ119" i="1" s="1"/>
  <c r="O119" i="1"/>
  <c r="P119" i="1"/>
  <c r="AV119" i="1"/>
  <c r="BA119" i="1" s="1"/>
  <c r="BG119" i="1"/>
  <c r="N118" i="1"/>
  <c r="AI118" i="1" s="1"/>
  <c r="BJ118" i="1" s="1"/>
  <c r="O118" i="1"/>
  <c r="P118" i="1"/>
  <c r="AV118" i="1"/>
  <c r="BA118" i="1" s="1"/>
  <c r="BG118" i="1"/>
  <c r="N117" i="1"/>
  <c r="O117" i="1"/>
  <c r="AJ117" i="1" s="1"/>
  <c r="BI117" i="1" s="1"/>
  <c r="P117" i="1"/>
  <c r="AV117" i="1"/>
  <c r="BA117" i="1" s="1"/>
  <c r="BG117" i="1"/>
  <c r="AW121" i="1"/>
  <c r="BB121" i="1" s="1"/>
  <c r="BF121" i="1"/>
  <c r="AW120" i="1"/>
  <c r="BB120" i="1" s="1"/>
  <c r="BF120" i="1"/>
  <c r="AW119" i="1"/>
  <c r="BB119" i="1" s="1"/>
  <c r="BF119" i="1"/>
  <c r="AW118" i="1"/>
  <c r="BB118" i="1" s="1"/>
  <c r="BF118" i="1"/>
  <c r="AW117" i="1"/>
  <c r="BB117" i="1" s="1"/>
  <c r="BF117" i="1"/>
  <c r="AU121" i="1"/>
  <c r="AY121" i="1" s="1"/>
  <c r="AU120" i="1"/>
  <c r="AY120" i="1" s="1"/>
  <c r="AU119" i="1"/>
  <c r="AY119" i="1" s="1"/>
  <c r="AU118" i="1"/>
  <c r="AY118" i="1" s="1"/>
  <c r="AU117" i="1"/>
  <c r="AY117" i="1" s="1"/>
  <c r="AT121" i="1"/>
  <c r="AZ121" i="1" s="1"/>
  <c r="BE121" i="1" s="1"/>
  <c r="AT120" i="1"/>
  <c r="AZ120" i="1" s="1"/>
  <c r="BE120" i="1" s="1"/>
  <c r="AT119" i="1"/>
  <c r="AZ119" i="1" s="1"/>
  <c r="BE119" i="1" s="1"/>
  <c r="AT118" i="1"/>
  <c r="AZ118" i="1" s="1"/>
  <c r="BE118" i="1" s="1"/>
  <c r="AT117" i="1"/>
  <c r="AZ117" i="1" s="1"/>
  <c r="BE117" i="1" s="1"/>
  <c r="N116" i="1"/>
  <c r="AI116" i="1" s="1"/>
  <c r="BJ116" i="1" s="1"/>
  <c r="O116" i="1"/>
  <c r="P116" i="1"/>
  <c r="AV116" i="1"/>
  <c r="BA116" i="1" s="1"/>
  <c r="BG116" i="1"/>
  <c r="N115" i="1"/>
  <c r="O115" i="1"/>
  <c r="AJ115" i="1" s="1"/>
  <c r="BI115" i="1" s="1"/>
  <c r="P115" i="1"/>
  <c r="AV115" i="1"/>
  <c r="BA115" i="1" s="1"/>
  <c r="BG115" i="1"/>
  <c r="N114" i="1"/>
  <c r="AI114" i="1" s="1"/>
  <c r="BJ114" i="1" s="1"/>
  <c r="O114" i="1"/>
  <c r="P114" i="1"/>
  <c r="AV114" i="1"/>
  <c r="BA114" i="1" s="1"/>
  <c r="BG114" i="1"/>
  <c r="N113" i="1"/>
  <c r="O113" i="1"/>
  <c r="AJ113" i="1" s="1"/>
  <c r="BI113" i="1" s="1"/>
  <c r="P113" i="1"/>
  <c r="AV113" i="1"/>
  <c r="BA113" i="1" s="1"/>
  <c r="BG113" i="1"/>
  <c r="N112" i="1"/>
  <c r="AI112" i="1" s="1"/>
  <c r="BJ112" i="1" s="1"/>
  <c r="O112" i="1"/>
  <c r="P112" i="1"/>
  <c r="AV112" i="1"/>
  <c r="BA112" i="1" s="1"/>
  <c r="BG112" i="1"/>
  <c r="N111" i="1"/>
  <c r="O111" i="1"/>
  <c r="AJ111" i="1" s="1"/>
  <c r="BI111" i="1" s="1"/>
  <c r="P111" i="1"/>
  <c r="AV111" i="1"/>
  <c r="BA111" i="1" s="1"/>
  <c r="BG111" i="1"/>
  <c r="N110" i="1"/>
  <c r="AI110" i="1" s="1"/>
  <c r="BJ110" i="1" s="1"/>
  <c r="O110" i="1"/>
  <c r="P110" i="1"/>
  <c r="AV110" i="1"/>
  <c r="BA110" i="1" s="1"/>
  <c r="BG110" i="1"/>
  <c r="N109" i="1"/>
  <c r="O109" i="1"/>
  <c r="AJ109" i="1" s="1"/>
  <c r="BI109" i="1" s="1"/>
  <c r="P109" i="1"/>
  <c r="AV109" i="1"/>
  <c r="BA109" i="1" s="1"/>
  <c r="BG109" i="1"/>
  <c r="N108" i="1"/>
  <c r="O108" i="1"/>
  <c r="AJ108" i="1" s="1"/>
  <c r="BI108" i="1" s="1"/>
  <c r="P108" i="1"/>
  <c r="AV108" i="1"/>
  <c r="BA108" i="1" s="1"/>
  <c r="BG108" i="1"/>
  <c r="N107" i="1"/>
  <c r="O107" i="1"/>
  <c r="AJ107" i="1" s="1"/>
  <c r="BI107" i="1" s="1"/>
  <c r="P107" i="1"/>
  <c r="AV107" i="1"/>
  <c r="BA107" i="1" s="1"/>
  <c r="BG107" i="1"/>
  <c r="AW116" i="1"/>
  <c r="BB116" i="1" s="1"/>
  <c r="BF116" i="1"/>
  <c r="AW115" i="1"/>
  <c r="BB115" i="1" s="1"/>
  <c r="BF115" i="1"/>
  <c r="AW114" i="1"/>
  <c r="BB114" i="1" s="1"/>
  <c r="BF114" i="1"/>
  <c r="AW113" i="1"/>
  <c r="BB113" i="1" s="1"/>
  <c r="BF113" i="1"/>
  <c r="AW112" i="1"/>
  <c r="BB112" i="1" s="1"/>
  <c r="BF112" i="1"/>
  <c r="AW111" i="1"/>
  <c r="BB111" i="1" s="1"/>
  <c r="BF111" i="1"/>
  <c r="AW110" i="1"/>
  <c r="BB110" i="1" s="1"/>
  <c r="BF110" i="1"/>
  <c r="AW109" i="1"/>
  <c r="BB109" i="1" s="1"/>
  <c r="BF109" i="1"/>
  <c r="AW108" i="1"/>
  <c r="BB108" i="1" s="1"/>
  <c r="BF108" i="1"/>
  <c r="AW107" i="1"/>
  <c r="BB107" i="1" s="1"/>
  <c r="BF107" i="1"/>
  <c r="AU116" i="1"/>
  <c r="AY116" i="1" s="1"/>
  <c r="AU115" i="1"/>
  <c r="AY115" i="1" s="1"/>
  <c r="AU114" i="1"/>
  <c r="AY114" i="1" s="1"/>
  <c r="AU113" i="1"/>
  <c r="AY113" i="1" s="1"/>
  <c r="AU112" i="1"/>
  <c r="AY112" i="1" s="1"/>
  <c r="AU111" i="1"/>
  <c r="AY111" i="1" s="1"/>
  <c r="AU110" i="1"/>
  <c r="AY110" i="1" s="1"/>
  <c r="AU109" i="1"/>
  <c r="AY109" i="1" s="1"/>
  <c r="AU108" i="1"/>
  <c r="AY108" i="1" s="1"/>
  <c r="AU107" i="1"/>
  <c r="AY107" i="1" s="1"/>
  <c r="AT116" i="1"/>
  <c r="AZ116" i="1" s="1"/>
  <c r="BE116" i="1" s="1"/>
  <c r="AT115" i="1"/>
  <c r="AZ115" i="1" s="1"/>
  <c r="BE115" i="1" s="1"/>
  <c r="AT114" i="1"/>
  <c r="AZ114" i="1" s="1"/>
  <c r="BE114" i="1" s="1"/>
  <c r="AT113" i="1"/>
  <c r="AZ113" i="1" s="1"/>
  <c r="BE113" i="1" s="1"/>
  <c r="AT112" i="1"/>
  <c r="AZ112" i="1" s="1"/>
  <c r="BE112" i="1" s="1"/>
  <c r="AT111" i="1"/>
  <c r="AZ111" i="1" s="1"/>
  <c r="BE111" i="1" s="1"/>
  <c r="AT110" i="1"/>
  <c r="AZ110" i="1" s="1"/>
  <c r="BE110" i="1" s="1"/>
  <c r="AT109" i="1"/>
  <c r="AZ109" i="1" s="1"/>
  <c r="BE109" i="1" s="1"/>
  <c r="AT108" i="1"/>
  <c r="AZ108" i="1" s="1"/>
  <c r="BE108" i="1" s="1"/>
  <c r="AT107" i="1"/>
  <c r="AZ107" i="1" s="1"/>
  <c r="BE107" i="1" s="1"/>
  <c r="N106" i="1"/>
  <c r="O106" i="1"/>
  <c r="AJ106" i="1" s="1"/>
  <c r="BI106" i="1" s="1"/>
  <c r="P106" i="1"/>
  <c r="AV106" i="1"/>
  <c r="BA106" i="1" s="1"/>
  <c r="BG106" i="1"/>
  <c r="N105" i="1"/>
  <c r="AI105" i="1" s="1"/>
  <c r="BJ105" i="1" s="1"/>
  <c r="O105" i="1"/>
  <c r="P105" i="1"/>
  <c r="AV105" i="1"/>
  <c r="BA105" i="1" s="1"/>
  <c r="BG105" i="1"/>
  <c r="N104" i="1"/>
  <c r="O104" i="1"/>
  <c r="AJ104" i="1" s="1"/>
  <c r="BI104" i="1" s="1"/>
  <c r="P104" i="1"/>
  <c r="AV104" i="1"/>
  <c r="BA104" i="1" s="1"/>
  <c r="BG104" i="1"/>
  <c r="N103" i="1"/>
  <c r="O103" i="1"/>
  <c r="AJ103" i="1" s="1"/>
  <c r="BI103" i="1" s="1"/>
  <c r="P103" i="1"/>
  <c r="AV103" i="1"/>
  <c r="BA103" i="1" s="1"/>
  <c r="BG103" i="1"/>
  <c r="N102" i="1"/>
  <c r="O102" i="1"/>
  <c r="AJ102" i="1" s="1"/>
  <c r="BI102" i="1" s="1"/>
  <c r="P102" i="1"/>
  <c r="AV102" i="1"/>
  <c r="BA102" i="1" s="1"/>
  <c r="BG102" i="1"/>
  <c r="N101" i="1"/>
  <c r="O101" i="1"/>
  <c r="AJ101" i="1" s="1"/>
  <c r="BI101" i="1" s="1"/>
  <c r="P101" i="1"/>
  <c r="AV101" i="1"/>
  <c r="BA101" i="1" s="1"/>
  <c r="BG101" i="1"/>
  <c r="N100" i="1"/>
  <c r="O100" i="1"/>
  <c r="AJ100" i="1" s="1"/>
  <c r="BI100" i="1" s="1"/>
  <c r="P100" i="1"/>
  <c r="AV100" i="1"/>
  <c r="BA100" i="1" s="1"/>
  <c r="BG100" i="1"/>
  <c r="N99" i="1"/>
  <c r="O99" i="1"/>
  <c r="AJ99" i="1" s="1"/>
  <c r="BI99" i="1" s="1"/>
  <c r="P99" i="1"/>
  <c r="AV99" i="1"/>
  <c r="BA99" i="1" s="1"/>
  <c r="BG99" i="1"/>
  <c r="N98" i="1"/>
  <c r="O98" i="1"/>
  <c r="AJ98" i="1" s="1"/>
  <c r="BI98" i="1" s="1"/>
  <c r="P98" i="1"/>
  <c r="AV98" i="1"/>
  <c r="BA98" i="1" s="1"/>
  <c r="BG98" i="1"/>
  <c r="N97" i="1"/>
  <c r="O97" i="1"/>
  <c r="AJ97" i="1" s="1"/>
  <c r="BI97" i="1" s="1"/>
  <c r="P97" i="1"/>
  <c r="AV97" i="1"/>
  <c r="BA97" i="1" s="1"/>
  <c r="BG97" i="1"/>
  <c r="AW106" i="1"/>
  <c r="BB106" i="1" s="1"/>
  <c r="BF106" i="1"/>
  <c r="AW105" i="1"/>
  <c r="BB105" i="1" s="1"/>
  <c r="BF105" i="1"/>
  <c r="AW104" i="1"/>
  <c r="BB104" i="1" s="1"/>
  <c r="BF104" i="1"/>
  <c r="AW103" i="1"/>
  <c r="BB103" i="1" s="1"/>
  <c r="BF103" i="1"/>
  <c r="AW102" i="1"/>
  <c r="BB102" i="1" s="1"/>
  <c r="BF102" i="1"/>
  <c r="AW101" i="1"/>
  <c r="BB101" i="1" s="1"/>
  <c r="BF101" i="1"/>
  <c r="AW100" i="1"/>
  <c r="BB100" i="1" s="1"/>
  <c r="BF100" i="1"/>
  <c r="AW99" i="1"/>
  <c r="BB99" i="1" s="1"/>
  <c r="BF99" i="1"/>
  <c r="AW98" i="1"/>
  <c r="BB98" i="1" s="1"/>
  <c r="BF98" i="1"/>
  <c r="AW97" i="1"/>
  <c r="BB97" i="1" s="1"/>
  <c r="BF97" i="1"/>
  <c r="AU106" i="1"/>
  <c r="AY106" i="1" s="1"/>
  <c r="AU105" i="1"/>
  <c r="AY105" i="1" s="1"/>
  <c r="AU104" i="1"/>
  <c r="AY104" i="1" s="1"/>
  <c r="AU103" i="1"/>
  <c r="AY103" i="1" s="1"/>
  <c r="AU102" i="1"/>
  <c r="AY102" i="1" s="1"/>
  <c r="AU101" i="1"/>
  <c r="AY101" i="1" s="1"/>
  <c r="AU100" i="1"/>
  <c r="AY100" i="1" s="1"/>
  <c r="AU99" i="1"/>
  <c r="AY99" i="1" s="1"/>
  <c r="AU98" i="1"/>
  <c r="AY98" i="1" s="1"/>
  <c r="AU97" i="1"/>
  <c r="AY97" i="1" s="1"/>
  <c r="AT106" i="1"/>
  <c r="AZ106" i="1" s="1"/>
  <c r="BE106" i="1" s="1"/>
  <c r="AT105" i="1"/>
  <c r="AZ105" i="1" s="1"/>
  <c r="BE105" i="1" s="1"/>
  <c r="AT104" i="1"/>
  <c r="AZ104" i="1" s="1"/>
  <c r="BE104" i="1" s="1"/>
  <c r="AT103" i="1"/>
  <c r="AZ103" i="1" s="1"/>
  <c r="BE103" i="1" s="1"/>
  <c r="AT102" i="1"/>
  <c r="AZ102" i="1" s="1"/>
  <c r="BE102" i="1" s="1"/>
  <c r="AT101" i="1"/>
  <c r="AZ101" i="1" s="1"/>
  <c r="BE101" i="1" s="1"/>
  <c r="AT100" i="1"/>
  <c r="AZ100" i="1" s="1"/>
  <c r="BE100" i="1" s="1"/>
  <c r="AT99" i="1"/>
  <c r="AZ99" i="1" s="1"/>
  <c r="BE99" i="1" s="1"/>
  <c r="AT98" i="1"/>
  <c r="AZ98" i="1" s="1"/>
  <c r="BE98" i="1" s="1"/>
  <c r="AT97" i="1"/>
  <c r="AZ97" i="1" s="1"/>
  <c r="BE97" i="1" s="1"/>
  <c r="N96" i="1"/>
  <c r="O96" i="1"/>
  <c r="AJ96" i="1" s="1"/>
  <c r="BI96" i="1" s="1"/>
  <c r="P96" i="1"/>
  <c r="AV96" i="1"/>
  <c r="BA96" i="1" s="1"/>
  <c r="BG96" i="1"/>
  <c r="N95" i="1"/>
  <c r="O95" i="1"/>
  <c r="AJ95" i="1" s="1"/>
  <c r="BI95" i="1" s="1"/>
  <c r="P95" i="1"/>
  <c r="AV95" i="1"/>
  <c r="BA95" i="1" s="1"/>
  <c r="BG95" i="1"/>
  <c r="N94" i="1"/>
  <c r="O94" i="1"/>
  <c r="AJ94" i="1" s="1"/>
  <c r="BI94" i="1" s="1"/>
  <c r="P94" i="1"/>
  <c r="AV94" i="1"/>
  <c r="BA94" i="1" s="1"/>
  <c r="BG94" i="1"/>
  <c r="N93" i="1"/>
  <c r="O93" i="1"/>
  <c r="AJ93" i="1" s="1"/>
  <c r="BI93" i="1" s="1"/>
  <c r="P93" i="1"/>
  <c r="AV93" i="1"/>
  <c r="BA93" i="1" s="1"/>
  <c r="BG93" i="1"/>
  <c r="N92" i="1"/>
  <c r="O92" i="1"/>
  <c r="AJ92" i="1" s="1"/>
  <c r="BI92" i="1" s="1"/>
  <c r="P92" i="1"/>
  <c r="AV92" i="1"/>
  <c r="BA92" i="1" s="1"/>
  <c r="BG92" i="1"/>
  <c r="N91" i="1"/>
  <c r="AI91" i="1" s="1"/>
  <c r="BJ91" i="1" s="1"/>
  <c r="O91" i="1"/>
  <c r="P91" i="1"/>
  <c r="AV91" i="1"/>
  <c r="BA91" i="1" s="1"/>
  <c r="BG91" i="1"/>
  <c r="N90" i="1"/>
  <c r="O90" i="1"/>
  <c r="AJ90" i="1" s="1"/>
  <c r="BI90" i="1" s="1"/>
  <c r="P90" i="1"/>
  <c r="AV90" i="1"/>
  <c r="BA90" i="1" s="1"/>
  <c r="BG90" i="1"/>
  <c r="N89" i="1"/>
  <c r="O89" i="1"/>
  <c r="AJ89" i="1" s="1"/>
  <c r="BI89" i="1" s="1"/>
  <c r="P89" i="1"/>
  <c r="AV89" i="1"/>
  <c r="BA89" i="1" s="1"/>
  <c r="BG89" i="1"/>
  <c r="N88" i="1"/>
  <c r="O88" i="1"/>
  <c r="AJ88" i="1" s="1"/>
  <c r="BI88" i="1" s="1"/>
  <c r="P88" i="1"/>
  <c r="AV88" i="1"/>
  <c r="BA88" i="1" s="1"/>
  <c r="BG88" i="1"/>
  <c r="N87" i="1"/>
  <c r="O87" i="1"/>
  <c r="AJ87" i="1" s="1"/>
  <c r="BI87" i="1" s="1"/>
  <c r="P87" i="1"/>
  <c r="AV87" i="1"/>
  <c r="BA87" i="1" s="1"/>
  <c r="BG87" i="1"/>
  <c r="AW96" i="1"/>
  <c r="BB96" i="1" s="1"/>
  <c r="BF96" i="1"/>
  <c r="AW95" i="1"/>
  <c r="BB95" i="1" s="1"/>
  <c r="BF95" i="1"/>
  <c r="AW94" i="1"/>
  <c r="BB94" i="1" s="1"/>
  <c r="BF94" i="1"/>
  <c r="AW93" i="1"/>
  <c r="BB93" i="1" s="1"/>
  <c r="BF93" i="1"/>
  <c r="AW92" i="1"/>
  <c r="BB92" i="1" s="1"/>
  <c r="BF92" i="1"/>
  <c r="AW91" i="1"/>
  <c r="BB91" i="1" s="1"/>
  <c r="BF91" i="1"/>
  <c r="AW90" i="1"/>
  <c r="BB90" i="1" s="1"/>
  <c r="BF90" i="1"/>
  <c r="AW89" i="1"/>
  <c r="BB89" i="1" s="1"/>
  <c r="BF89" i="1"/>
  <c r="AW88" i="1"/>
  <c r="BB88" i="1" s="1"/>
  <c r="BF88" i="1"/>
  <c r="AW87" i="1"/>
  <c r="BB87" i="1" s="1"/>
  <c r="BF87" i="1"/>
  <c r="AU96" i="1"/>
  <c r="AY96" i="1" s="1"/>
  <c r="AU95" i="1"/>
  <c r="AY95" i="1" s="1"/>
  <c r="AU94" i="1"/>
  <c r="AY94" i="1" s="1"/>
  <c r="AU93" i="1"/>
  <c r="AY93" i="1" s="1"/>
  <c r="AU92" i="1"/>
  <c r="AY92" i="1" s="1"/>
  <c r="AU91" i="1"/>
  <c r="AY91" i="1" s="1"/>
  <c r="AU90" i="1"/>
  <c r="AY90" i="1" s="1"/>
  <c r="AU89" i="1"/>
  <c r="AY89" i="1" s="1"/>
  <c r="AU88" i="1"/>
  <c r="AY88" i="1" s="1"/>
  <c r="AU87" i="1"/>
  <c r="AY87" i="1" s="1"/>
  <c r="AT96" i="1"/>
  <c r="AZ96" i="1" s="1"/>
  <c r="BE96" i="1" s="1"/>
  <c r="AT95" i="1"/>
  <c r="AZ95" i="1" s="1"/>
  <c r="BE95" i="1" s="1"/>
  <c r="AT94" i="1"/>
  <c r="AZ94" i="1" s="1"/>
  <c r="BE94" i="1" s="1"/>
  <c r="AT93" i="1"/>
  <c r="AZ93" i="1" s="1"/>
  <c r="BE93" i="1" s="1"/>
  <c r="AT92" i="1"/>
  <c r="AZ92" i="1" s="1"/>
  <c r="BE92" i="1" s="1"/>
  <c r="AT91" i="1"/>
  <c r="AZ91" i="1" s="1"/>
  <c r="BE91" i="1" s="1"/>
  <c r="AT90" i="1"/>
  <c r="AZ90" i="1" s="1"/>
  <c r="BE90" i="1" s="1"/>
  <c r="AT89" i="1"/>
  <c r="AZ89" i="1" s="1"/>
  <c r="BE89" i="1" s="1"/>
  <c r="AT88" i="1"/>
  <c r="AZ88" i="1" s="1"/>
  <c r="BE88" i="1" s="1"/>
  <c r="AT87" i="1"/>
  <c r="AZ87" i="1" s="1"/>
  <c r="BE87" i="1" s="1"/>
  <c r="N86" i="1"/>
  <c r="O86" i="1"/>
  <c r="AJ86" i="1" s="1"/>
  <c r="BI86" i="1" s="1"/>
  <c r="P86" i="1"/>
  <c r="AV86" i="1"/>
  <c r="BA86" i="1" s="1"/>
  <c r="BG86" i="1"/>
  <c r="N85" i="1"/>
  <c r="O85" i="1"/>
  <c r="AJ85" i="1" s="1"/>
  <c r="BI85" i="1" s="1"/>
  <c r="P85" i="1"/>
  <c r="AV85" i="1"/>
  <c r="BA85" i="1" s="1"/>
  <c r="BG85" i="1"/>
  <c r="N84" i="1"/>
  <c r="O84" i="1"/>
  <c r="AJ84" i="1" s="1"/>
  <c r="BI84" i="1" s="1"/>
  <c r="P84" i="1"/>
  <c r="AV84" i="1"/>
  <c r="BA84" i="1" s="1"/>
  <c r="BG84" i="1"/>
  <c r="N83" i="1"/>
  <c r="O83" i="1"/>
  <c r="AJ83" i="1" s="1"/>
  <c r="BI83" i="1" s="1"/>
  <c r="P83" i="1"/>
  <c r="AV83" i="1"/>
  <c r="BA83" i="1" s="1"/>
  <c r="BG83" i="1"/>
  <c r="N82" i="1"/>
  <c r="O82" i="1"/>
  <c r="AJ82" i="1" s="1"/>
  <c r="BI82" i="1" s="1"/>
  <c r="P82" i="1"/>
  <c r="AV82" i="1"/>
  <c r="BA82" i="1" s="1"/>
  <c r="BG82" i="1"/>
  <c r="N81" i="1"/>
  <c r="O81" i="1"/>
  <c r="AJ81" i="1" s="1"/>
  <c r="BI81" i="1" s="1"/>
  <c r="P81" i="1"/>
  <c r="AV81" i="1"/>
  <c r="BA81" i="1" s="1"/>
  <c r="BG81" i="1"/>
  <c r="N80" i="1"/>
  <c r="O80" i="1"/>
  <c r="AJ80" i="1" s="1"/>
  <c r="BI80" i="1" s="1"/>
  <c r="P80" i="1"/>
  <c r="AV80" i="1"/>
  <c r="BA80" i="1" s="1"/>
  <c r="BG80" i="1"/>
  <c r="N79" i="1"/>
  <c r="AI79" i="1" s="1"/>
  <c r="BJ79" i="1" s="1"/>
  <c r="O79" i="1"/>
  <c r="P79" i="1"/>
  <c r="AV79" i="1"/>
  <c r="BA79" i="1" s="1"/>
  <c r="BG79" i="1"/>
  <c r="N78" i="1"/>
  <c r="O78" i="1"/>
  <c r="AJ78" i="1" s="1"/>
  <c r="BI78" i="1" s="1"/>
  <c r="P78" i="1"/>
  <c r="AV78" i="1"/>
  <c r="BA78" i="1" s="1"/>
  <c r="BG78" i="1"/>
  <c r="N77" i="1"/>
  <c r="O77" i="1"/>
  <c r="AJ77" i="1" s="1"/>
  <c r="BI77" i="1" s="1"/>
  <c r="P77" i="1"/>
  <c r="AV77" i="1"/>
  <c r="BA77" i="1" s="1"/>
  <c r="BG77" i="1"/>
  <c r="AW86" i="1"/>
  <c r="BB86" i="1" s="1"/>
  <c r="BF86" i="1"/>
  <c r="AW85" i="1"/>
  <c r="BB85" i="1" s="1"/>
  <c r="BF85" i="1"/>
  <c r="AW84" i="1"/>
  <c r="BB84" i="1" s="1"/>
  <c r="BF84" i="1"/>
  <c r="AW83" i="1"/>
  <c r="BB83" i="1" s="1"/>
  <c r="BF83" i="1"/>
  <c r="AW82" i="1"/>
  <c r="BB82" i="1" s="1"/>
  <c r="BF82" i="1"/>
  <c r="AW81" i="1"/>
  <c r="BB81" i="1" s="1"/>
  <c r="BF81" i="1"/>
  <c r="AW80" i="1"/>
  <c r="BB80" i="1" s="1"/>
  <c r="BF80" i="1"/>
  <c r="AW79" i="1"/>
  <c r="BB79" i="1" s="1"/>
  <c r="BF79" i="1"/>
  <c r="AW78" i="1"/>
  <c r="BB78" i="1" s="1"/>
  <c r="BF78" i="1"/>
  <c r="AW77" i="1"/>
  <c r="BB77" i="1" s="1"/>
  <c r="BF77" i="1"/>
  <c r="AU86" i="1"/>
  <c r="AY86" i="1" s="1"/>
  <c r="AU85" i="1"/>
  <c r="AY85" i="1" s="1"/>
  <c r="AU84" i="1"/>
  <c r="AY84" i="1" s="1"/>
  <c r="AU83" i="1"/>
  <c r="AY83" i="1" s="1"/>
  <c r="AU82" i="1"/>
  <c r="AY82" i="1" s="1"/>
  <c r="AU81" i="1"/>
  <c r="AY81" i="1" s="1"/>
  <c r="AU80" i="1"/>
  <c r="AY80" i="1" s="1"/>
  <c r="AU79" i="1"/>
  <c r="AY79" i="1" s="1"/>
  <c r="AU78" i="1"/>
  <c r="AY78" i="1" s="1"/>
  <c r="AU77" i="1"/>
  <c r="AY77" i="1" s="1"/>
  <c r="AT86" i="1"/>
  <c r="AZ86" i="1" s="1"/>
  <c r="BE86" i="1" s="1"/>
  <c r="AT85" i="1"/>
  <c r="AZ85" i="1" s="1"/>
  <c r="BE85" i="1" s="1"/>
  <c r="AT84" i="1"/>
  <c r="AZ84" i="1" s="1"/>
  <c r="BE84" i="1" s="1"/>
  <c r="AT83" i="1"/>
  <c r="AZ83" i="1" s="1"/>
  <c r="BE83" i="1" s="1"/>
  <c r="AT82" i="1"/>
  <c r="AZ82" i="1" s="1"/>
  <c r="BE82" i="1" s="1"/>
  <c r="AT81" i="1"/>
  <c r="AZ81" i="1" s="1"/>
  <c r="BE81" i="1" s="1"/>
  <c r="AT80" i="1"/>
  <c r="AZ80" i="1" s="1"/>
  <c r="BE80" i="1" s="1"/>
  <c r="AT79" i="1"/>
  <c r="AZ79" i="1" s="1"/>
  <c r="BE79" i="1" s="1"/>
  <c r="AT78" i="1"/>
  <c r="AZ78" i="1" s="1"/>
  <c r="BE78" i="1" s="1"/>
  <c r="AT77" i="1"/>
  <c r="AZ77" i="1" s="1"/>
  <c r="BE77" i="1" s="1"/>
  <c r="T14" i="3" l="1"/>
  <c r="T1" i="3"/>
  <c r="S24" i="3"/>
  <c r="T261" i="1"/>
  <c r="T262" i="1"/>
  <c r="T265" i="1"/>
  <c r="T266" i="1"/>
  <c r="T263" i="1"/>
  <c r="T264" i="1"/>
  <c r="AL264" i="1"/>
  <c r="AN264" i="1" s="1"/>
  <c r="AL261" i="1"/>
  <c r="AN261" i="1" s="1"/>
  <c r="AL265" i="1"/>
  <c r="AN265" i="1" s="1"/>
  <c r="AL266" i="1"/>
  <c r="AN266" i="1" s="1"/>
  <c r="AL263" i="1"/>
  <c r="AN263" i="1" s="1"/>
  <c r="AL262" i="1"/>
  <c r="AN262" i="1" s="1"/>
  <c r="T255" i="1"/>
  <c r="AL258" i="1"/>
  <c r="AN258" i="1" s="1"/>
  <c r="AL255" i="1"/>
  <c r="AN255" i="1" s="1"/>
  <c r="T257" i="1"/>
  <c r="AL259" i="1"/>
  <c r="AN259" i="1" s="1"/>
  <c r="T256" i="1"/>
  <c r="AL260" i="1"/>
  <c r="AN260" i="1" s="1"/>
  <c r="T258" i="1"/>
  <c r="T259" i="1"/>
  <c r="T260" i="1"/>
  <c r="AL256" i="1"/>
  <c r="AN256" i="1" s="1"/>
  <c r="AL257" i="1"/>
  <c r="AN257" i="1" s="1"/>
  <c r="T2" i="3"/>
  <c r="BI134" i="1"/>
  <c r="BI140" i="1"/>
  <c r="BD85" i="1"/>
  <c r="BD84" i="1"/>
  <c r="BD86" i="1"/>
  <c r="BD88" i="1"/>
  <c r="BD90" i="1"/>
  <c r="BD92" i="1"/>
  <c r="BD94" i="1"/>
  <c r="BD96" i="1"/>
  <c r="BD117" i="1"/>
  <c r="BD119" i="1"/>
  <c r="BD121" i="1"/>
  <c r="BD123" i="1"/>
  <c r="BD125" i="1"/>
  <c r="BD127" i="1"/>
  <c r="BD129" i="1"/>
  <c r="BD131" i="1"/>
  <c r="BD151" i="1"/>
  <c r="BD89" i="1"/>
  <c r="BD91" i="1"/>
  <c r="BD93" i="1"/>
  <c r="BD95" i="1"/>
  <c r="BD116" i="1"/>
  <c r="BD118" i="1"/>
  <c r="BD120" i="1"/>
  <c r="BD122" i="1"/>
  <c r="BD124" i="1"/>
  <c r="BD126" i="1"/>
  <c r="BD128" i="1"/>
  <c r="BD130" i="1"/>
  <c r="BD150" i="1"/>
  <c r="BD77" i="1"/>
  <c r="BD79" i="1"/>
  <c r="BD81" i="1"/>
  <c r="AI77" i="1"/>
  <c r="BJ77" i="1" s="1"/>
  <c r="AI80" i="1"/>
  <c r="AI82" i="1"/>
  <c r="AI84" i="1"/>
  <c r="AI86" i="1"/>
  <c r="AI87" i="1"/>
  <c r="AI89" i="1"/>
  <c r="AI92" i="1"/>
  <c r="AI94" i="1"/>
  <c r="AI96" i="1"/>
  <c r="AI97" i="1"/>
  <c r="AI99" i="1"/>
  <c r="AI101" i="1"/>
  <c r="BJ101" i="1" s="1"/>
  <c r="AI103" i="1"/>
  <c r="BJ103" i="1" s="1"/>
  <c r="AI106" i="1"/>
  <c r="BJ106" i="1" s="1"/>
  <c r="AI107" i="1"/>
  <c r="BJ107" i="1" s="1"/>
  <c r="AI109" i="1"/>
  <c r="BJ109" i="1" s="1"/>
  <c r="AJ110" i="1"/>
  <c r="BI110" i="1" s="1"/>
  <c r="AI113" i="1"/>
  <c r="BJ113" i="1" s="1"/>
  <c r="AJ114" i="1"/>
  <c r="BI114" i="1" s="1"/>
  <c r="AI117" i="1"/>
  <c r="BJ117" i="1" s="1"/>
  <c r="AJ118" i="1"/>
  <c r="BI118" i="1" s="1"/>
  <c r="AJ119" i="1"/>
  <c r="BI119" i="1" s="1"/>
  <c r="AI121" i="1"/>
  <c r="BJ121" i="1" s="1"/>
  <c r="AI123" i="1"/>
  <c r="BJ123" i="1" s="1"/>
  <c r="AI125" i="1"/>
  <c r="BJ125" i="1" s="1"/>
  <c r="AJ126" i="1"/>
  <c r="BI126" i="1" s="1"/>
  <c r="AI128" i="1"/>
  <c r="BJ128" i="1" s="1"/>
  <c r="AI130" i="1"/>
  <c r="BJ130" i="1" s="1"/>
  <c r="AZ141" i="1"/>
  <c r="BE141" i="1" s="1"/>
  <c r="AJ132" i="1"/>
  <c r="BI132" i="1" s="1"/>
  <c r="AI134" i="1"/>
  <c r="BJ134" i="1" s="1"/>
  <c r="AI136" i="1"/>
  <c r="BJ136" i="1" s="1"/>
  <c r="AI139" i="1"/>
  <c r="BJ139" i="1" s="1"/>
  <c r="AI141" i="1"/>
  <c r="BJ141" i="1" s="1"/>
  <c r="AI142" i="1"/>
  <c r="BJ142" i="1" s="1"/>
  <c r="AI144" i="1"/>
  <c r="AI146" i="1"/>
  <c r="AI148" i="1"/>
  <c r="AI151" i="1"/>
  <c r="BD166" i="1"/>
  <c r="BJ158" i="1"/>
  <c r="BD179" i="1"/>
  <c r="BD181" i="1"/>
  <c r="BJ173" i="1"/>
  <c r="BD78" i="1"/>
  <c r="BD80" i="1"/>
  <c r="BD82" i="1"/>
  <c r="BD83" i="1"/>
  <c r="AI78" i="1"/>
  <c r="AJ79" i="1"/>
  <c r="BI79" i="1" s="1"/>
  <c r="AI81" i="1"/>
  <c r="AI83" i="1"/>
  <c r="AI85" i="1"/>
  <c r="BJ85" i="1" s="1"/>
  <c r="BD87" i="1"/>
  <c r="AI88" i="1"/>
  <c r="AI90" i="1"/>
  <c r="AJ91" i="1"/>
  <c r="BI91" i="1" s="1"/>
  <c r="AI93" i="1"/>
  <c r="BJ93" i="1" s="1"/>
  <c r="AI95" i="1"/>
  <c r="BD97" i="1"/>
  <c r="BD98" i="1"/>
  <c r="BD99" i="1"/>
  <c r="BD100" i="1"/>
  <c r="BD101" i="1"/>
  <c r="BD102" i="1"/>
  <c r="BD103" i="1"/>
  <c r="BD104" i="1"/>
  <c r="BD105" i="1"/>
  <c r="BD106" i="1"/>
  <c r="AI98" i="1"/>
  <c r="AI100" i="1"/>
  <c r="AI102" i="1"/>
  <c r="AI104" i="1"/>
  <c r="AJ105" i="1"/>
  <c r="BI105" i="1" s="1"/>
  <c r="BD107" i="1"/>
  <c r="BD108" i="1"/>
  <c r="BD109" i="1"/>
  <c r="BD110" i="1"/>
  <c r="BD111" i="1"/>
  <c r="BD112" i="1"/>
  <c r="BD113" i="1"/>
  <c r="BD114" i="1"/>
  <c r="BD115" i="1"/>
  <c r="AI108" i="1"/>
  <c r="BJ108" i="1" s="1"/>
  <c r="AI111" i="1"/>
  <c r="AJ112" i="1"/>
  <c r="BI112" i="1" s="1"/>
  <c r="AI115" i="1"/>
  <c r="AJ116" i="1"/>
  <c r="BI116" i="1" s="1"/>
  <c r="AI120" i="1"/>
  <c r="AZ124" i="1"/>
  <c r="BE124" i="1" s="1"/>
  <c r="AI122" i="1"/>
  <c r="BJ122" i="1" s="1"/>
  <c r="AI124" i="1"/>
  <c r="BJ124" i="1" s="1"/>
  <c r="AI127" i="1"/>
  <c r="BJ127" i="1" s="1"/>
  <c r="AI129" i="1"/>
  <c r="BJ129" i="1" s="1"/>
  <c r="AI131" i="1"/>
  <c r="BJ131" i="1" s="1"/>
  <c r="BD132" i="1"/>
  <c r="BD133" i="1"/>
  <c r="BD134" i="1"/>
  <c r="BD135" i="1"/>
  <c r="BD136" i="1"/>
  <c r="BD137" i="1"/>
  <c r="BD138" i="1"/>
  <c r="BD139" i="1"/>
  <c r="BD140" i="1"/>
  <c r="BD141" i="1"/>
  <c r="AI133" i="1"/>
  <c r="AI135" i="1"/>
  <c r="AI137" i="1"/>
  <c r="AJ138" i="1"/>
  <c r="BI138" i="1" s="1"/>
  <c r="AI140" i="1"/>
  <c r="BJ140" i="1" s="1"/>
  <c r="BD142" i="1"/>
  <c r="BD143" i="1"/>
  <c r="BD144" i="1"/>
  <c r="BD145" i="1"/>
  <c r="BD146" i="1"/>
  <c r="BD147" i="1"/>
  <c r="BD148" i="1"/>
  <c r="BD149" i="1"/>
  <c r="AI143" i="1"/>
  <c r="BJ143" i="1" s="1"/>
  <c r="AI145" i="1"/>
  <c r="BJ145" i="1" s="1"/>
  <c r="AI147" i="1"/>
  <c r="BJ147" i="1" s="1"/>
  <c r="AI149" i="1"/>
  <c r="BJ149" i="1" s="1"/>
  <c r="AJ150" i="1"/>
  <c r="BI150" i="1" s="1"/>
  <c r="BD152" i="1"/>
  <c r="BD153" i="1"/>
  <c r="BD154" i="1"/>
  <c r="BD155" i="1"/>
  <c r="BD156" i="1"/>
  <c r="BD157" i="1"/>
  <c r="BD158" i="1"/>
  <c r="BD159" i="1"/>
  <c r="BD160" i="1"/>
  <c r="BJ166" i="1"/>
  <c r="BD178" i="1"/>
  <c r="BD180" i="1"/>
  <c r="BD167" i="1"/>
  <c r="BD168" i="1"/>
  <c r="BD169" i="1"/>
  <c r="BD170" i="1"/>
  <c r="BD171" i="1"/>
  <c r="BD172" i="1"/>
  <c r="BD173" i="1"/>
  <c r="BD174" i="1"/>
  <c r="BD175" i="1"/>
  <c r="BD176" i="1"/>
  <c r="BD177" i="1"/>
  <c r="AI177" i="1"/>
  <c r="BJ177" i="1" s="1"/>
  <c r="AI175" i="1"/>
  <c r="AJ158" i="1"/>
  <c r="BI158" i="1" s="1"/>
  <c r="AI157" i="1"/>
  <c r="AI155" i="1"/>
  <c r="AI153" i="1"/>
  <c r="BD161" i="1"/>
  <c r="BD162" i="1"/>
  <c r="BD163" i="1"/>
  <c r="BD164" i="1"/>
  <c r="BD165" i="1"/>
  <c r="BJ159" i="1"/>
  <c r="BJ161" i="1"/>
  <c r="BJ163" i="1"/>
  <c r="BJ165" i="1"/>
  <c r="BI166" i="1"/>
  <c r="BJ167" i="1"/>
  <c r="BJ169" i="1"/>
  <c r="BJ171" i="1"/>
  <c r="AI180" i="1"/>
  <c r="BJ180" i="1" s="1"/>
  <c r="AI178" i="1"/>
  <c r="BJ178" i="1" s="1"/>
  <c r="AI176" i="1"/>
  <c r="BJ176" i="1" s="1"/>
  <c r="AI174" i="1"/>
  <c r="AJ173" i="1"/>
  <c r="BI173" i="1" s="1"/>
  <c r="AI172" i="1"/>
  <c r="AI170" i="1"/>
  <c r="BJ170" i="1" s="1"/>
  <c r="AI168" i="1"/>
  <c r="AI164" i="1"/>
  <c r="BJ164" i="1" s="1"/>
  <c r="AI162" i="1"/>
  <c r="AI160" i="1"/>
  <c r="BJ160" i="1" s="1"/>
  <c r="AI156" i="1"/>
  <c r="AI154" i="1"/>
  <c r="BJ154" i="1" s="1"/>
  <c r="AI152" i="1"/>
  <c r="BJ179" i="1"/>
  <c r="BJ181" i="1"/>
  <c r="AQ3" i="1"/>
  <c r="AP3" i="1" s="1"/>
  <c r="AQ4" i="1"/>
  <c r="AP4" i="1" s="1"/>
  <c r="AQ5" i="1"/>
  <c r="AP5" i="1" s="1"/>
  <c r="AQ6" i="1"/>
  <c r="AP6" i="1" s="1"/>
  <c r="AQ7" i="1"/>
  <c r="AP7" i="1" s="1"/>
  <c r="AQ8" i="1"/>
  <c r="AP8" i="1" s="1"/>
  <c r="AQ9" i="1"/>
  <c r="AP9" i="1" s="1"/>
  <c r="AQ10" i="1"/>
  <c r="AP10" i="1" s="1"/>
  <c r="AQ11" i="1"/>
  <c r="AP11" i="1" s="1"/>
  <c r="AQ12" i="1"/>
  <c r="AP12" i="1" s="1"/>
  <c r="AQ13" i="1"/>
  <c r="AP13" i="1" s="1"/>
  <c r="AQ14" i="1"/>
  <c r="AP14" i="1" s="1"/>
  <c r="AQ15" i="1"/>
  <c r="AP15" i="1" s="1"/>
  <c r="AQ16" i="1"/>
  <c r="AP16" i="1" s="1"/>
  <c r="AQ17" i="1"/>
  <c r="AP17" i="1" s="1"/>
  <c r="AQ18" i="1"/>
  <c r="AP18" i="1" s="1"/>
  <c r="AQ19" i="1"/>
  <c r="AP19" i="1" s="1"/>
  <c r="AQ20" i="1"/>
  <c r="AP20" i="1" s="1"/>
  <c r="AQ21" i="1"/>
  <c r="AP21" i="1" s="1"/>
  <c r="AQ22" i="1"/>
  <c r="AP22" i="1" s="1"/>
  <c r="AQ23" i="1"/>
  <c r="AP23" i="1" s="1"/>
  <c r="AQ24" i="1"/>
  <c r="AP24" i="1" s="1"/>
  <c r="AQ25" i="1"/>
  <c r="AP25" i="1" s="1"/>
  <c r="AQ26" i="1"/>
  <c r="AP26" i="1" s="1"/>
  <c r="AQ27" i="1"/>
  <c r="AP27" i="1" s="1"/>
  <c r="AQ28" i="1"/>
  <c r="AP28" i="1" s="1"/>
  <c r="AQ29" i="1"/>
  <c r="AP29" i="1" s="1"/>
  <c r="AQ30" i="1"/>
  <c r="AP30" i="1" s="1"/>
  <c r="AQ31" i="1"/>
  <c r="AP31" i="1" s="1"/>
  <c r="AQ32" i="1"/>
  <c r="AP32" i="1" s="1"/>
  <c r="AQ33" i="1"/>
  <c r="AP33" i="1" s="1"/>
  <c r="AQ34" i="1"/>
  <c r="AP34" i="1" s="1"/>
  <c r="AQ35" i="1"/>
  <c r="AP35" i="1" s="1"/>
  <c r="AQ36" i="1"/>
  <c r="AP36" i="1" s="1"/>
  <c r="AQ37" i="1"/>
  <c r="AP37" i="1" s="1"/>
  <c r="AQ38" i="1"/>
  <c r="AP38" i="1" s="1"/>
  <c r="AQ39" i="1"/>
  <c r="AP39" i="1" s="1"/>
  <c r="AQ40" i="1"/>
  <c r="AP40" i="1" s="1"/>
  <c r="AQ41" i="1"/>
  <c r="AP41" i="1" s="1"/>
  <c r="AQ42" i="1"/>
  <c r="AP42" i="1" s="1"/>
  <c r="AQ43" i="1"/>
  <c r="AP43" i="1" s="1"/>
  <c r="AQ44" i="1"/>
  <c r="AP44" i="1" s="1"/>
  <c r="AQ45" i="1"/>
  <c r="AP45" i="1" s="1"/>
  <c r="AQ46" i="1"/>
  <c r="AP46" i="1" s="1"/>
  <c r="AQ47" i="1"/>
  <c r="AP47" i="1" s="1"/>
  <c r="AQ48" i="1"/>
  <c r="AP48" i="1" s="1"/>
  <c r="AQ49" i="1"/>
  <c r="AP49" i="1" s="1"/>
  <c r="AQ50" i="1"/>
  <c r="AP50" i="1" s="1"/>
  <c r="AQ51" i="1"/>
  <c r="AP51" i="1" s="1"/>
  <c r="AQ52" i="1"/>
  <c r="AP52" i="1" s="1"/>
  <c r="AQ53" i="1"/>
  <c r="AP53" i="1" s="1"/>
  <c r="AQ54" i="1"/>
  <c r="AP54" i="1" s="1"/>
  <c r="AQ55" i="1"/>
  <c r="AP55" i="1" s="1"/>
  <c r="AQ56" i="1"/>
  <c r="AP56" i="1" s="1"/>
  <c r="AQ57" i="1"/>
  <c r="AP57" i="1" s="1"/>
  <c r="AQ58" i="1"/>
  <c r="AP58" i="1" s="1"/>
  <c r="AQ59" i="1"/>
  <c r="AP59" i="1" s="1"/>
  <c r="AQ60" i="1"/>
  <c r="AP60" i="1" s="1"/>
  <c r="AQ61" i="1"/>
  <c r="AP61" i="1" s="1"/>
  <c r="AQ62" i="1"/>
  <c r="AP62" i="1" s="1"/>
  <c r="AQ63" i="1"/>
  <c r="AP63" i="1" s="1"/>
  <c r="AQ64" i="1"/>
  <c r="AP64" i="1" s="1"/>
  <c r="AQ65" i="1"/>
  <c r="AP65" i="1" s="1"/>
  <c r="AQ66" i="1"/>
  <c r="AP66" i="1" s="1"/>
  <c r="AQ67" i="1"/>
  <c r="AP67" i="1" s="1"/>
  <c r="AQ68" i="1"/>
  <c r="AP68" i="1" s="1"/>
  <c r="AQ69" i="1"/>
  <c r="AP69" i="1" s="1"/>
  <c r="AQ70" i="1"/>
  <c r="AP70" i="1" s="1"/>
  <c r="AQ71" i="1"/>
  <c r="AP71" i="1" s="1"/>
  <c r="AQ72" i="1"/>
  <c r="AP72" i="1" s="1"/>
  <c r="AQ73" i="1"/>
  <c r="AP73" i="1" s="1"/>
  <c r="AQ74" i="1"/>
  <c r="AP74" i="1" s="1"/>
  <c r="AQ75" i="1"/>
  <c r="AP75" i="1" s="1"/>
  <c r="AQ76" i="1"/>
  <c r="AP76" i="1" s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U263" i="1" l="1"/>
  <c r="U264" i="1"/>
  <c r="V264" i="1" s="1"/>
  <c r="U261" i="1"/>
  <c r="U262" i="1"/>
  <c r="V262" i="1" s="1"/>
  <c r="U265" i="1"/>
  <c r="U266" i="1"/>
  <c r="V266" i="1" s="1"/>
  <c r="U256" i="1"/>
  <c r="V256" i="1" s="1"/>
  <c r="U257" i="1"/>
  <c r="V257" i="1" s="1"/>
  <c r="U255" i="1"/>
  <c r="U260" i="1"/>
  <c r="V260" i="1" s="1"/>
  <c r="U259" i="1"/>
  <c r="U258" i="1"/>
  <c r="V258" i="1" s="1"/>
  <c r="V259" i="1"/>
  <c r="V255" i="1"/>
  <c r="V263" i="1"/>
  <c r="V265" i="1"/>
  <c r="V261" i="1"/>
  <c r="BJ157" i="1"/>
  <c r="BJ153" i="1"/>
  <c r="BJ174" i="1"/>
  <c r="BJ156" i="1"/>
  <c r="BJ152" i="1"/>
  <c r="BJ175" i="1"/>
  <c r="BJ172" i="1"/>
  <c r="BJ168" i="1"/>
  <c r="BJ162" i="1"/>
  <c r="BJ155" i="1"/>
  <c r="BJ137" i="1"/>
  <c r="BJ135" i="1"/>
  <c r="BJ133" i="1"/>
  <c r="BJ120" i="1"/>
  <c r="BJ115" i="1"/>
  <c r="BJ111" i="1"/>
  <c r="BJ104" i="1"/>
  <c r="BJ102" i="1"/>
  <c r="BJ100" i="1"/>
  <c r="BJ98" i="1"/>
  <c r="BJ95" i="1"/>
  <c r="BJ90" i="1"/>
  <c r="BJ88" i="1"/>
  <c r="BJ83" i="1"/>
  <c r="BJ81" i="1"/>
  <c r="BJ78" i="1"/>
  <c r="BJ151" i="1"/>
  <c r="BJ148" i="1"/>
  <c r="BJ146" i="1"/>
  <c r="BJ144" i="1"/>
  <c r="BJ99" i="1"/>
  <c r="BJ97" i="1"/>
  <c r="BJ96" i="1"/>
  <c r="BJ94" i="1"/>
  <c r="BJ92" i="1"/>
  <c r="BJ89" i="1"/>
  <c r="BJ87" i="1"/>
  <c r="BJ86" i="1"/>
  <c r="BJ84" i="1"/>
  <c r="BJ82" i="1"/>
  <c r="BJ80" i="1"/>
  <c r="AE63" i="1"/>
  <c r="AE65" i="1"/>
  <c r="N76" i="1"/>
  <c r="O76" i="1"/>
  <c r="AJ76" i="1" s="1"/>
  <c r="P76" i="1"/>
  <c r="AV76" i="1"/>
  <c r="BA76" i="1" s="1"/>
  <c r="BG76" i="1"/>
  <c r="N75" i="1"/>
  <c r="AI75" i="1" s="1"/>
  <c r="O75" i="1"/>
  <c r="AJ75" i="1" s="1"/>
  <c r="P75" i="1"/>
  <c r="AV75" i="1"/>
  <c r="BA75" i="1" s="1"/>
  <c r="BG75" i="1"/>
  <c r="N74" i="1"/>
  <c r="O74" i="1"/>
  <c r="AJ74" i="1" s="1"/>
  <c r="P74" i="1"/>
  <c r="AV74" i="1"/>
  <c r="BA74" i="1" s="1"/>
  <c r="BG74" i="1"/>
  <c r="N73" i="1"/>
  <c r="O73" i="1"/>
  <c r="AJ73" i="1" s="1"/>
  <c r="P73" i="1"/>
  <c r="AV73" i="1"/>
  <c r="BA73" i="1" s="1"/>
  <c r="BG73" i="1"/>
  <c r="N72" i="1"/>
  <c r="O72" i="1"/>
  <c r="AJ72" i="1" s="1"/>
  <c r="P72" i="1"/>
  <c r="AV72" i="1"/>
  <c r="BA72" i="1" s="1"/>
  <c r="BG72" i="1"/>
  <c r="AW76" i="1"/>
  <c r="BB76" i="1" s="1"/>
  <c r="BF76" i="1"/>
  <c r="AW75" i="1"/>
  <c r="BB75" i="1" s="1"/>
  <c r="BF75" i="1"/>
  <c r="AW74" i="1"/>
  <c r="BB74" i="1" s="1"/>
  <c r="BF74" i="1"/>
  <c r="AW73" i="1"/>
  <c r="BB73" i="1" s="1"/>
  <c r="BF73" i="1"/>
  <c r="AW72" i="1"/>
  <c r="BB72" i="1" s="1"/>
  <c r="BF72" i="1"/>
  <c r="AU76" i="1"/>
  <c r="AY76" i="1" s="1"/>
  <c r="AU75" i="1"/>
  <c r="AY75" i="1" s="1"/>
  <c r="AU74" i="1"/>
  <c r="AY74" i="1" s="1"/>
  <c r="AU73" i="1"/>
  <c r="AY73" i="1" s="1"/>
  <c r="AU72" i="1"/>
  <c r="AY72" i="1" s="1"/>
  <c r="AT76" i="1"/>
  <c r="AT75" i="1"/>
  <c r="AT74" i="1"/>
  <c r="AT73" i="1"/>
  <c r="AT72" i="1"/>
  <c r="N71" i="1"/>
  <c r="O71" i="1"/>
  <c r="AJ71" i="1" s="1"/>
  <c r="P71" i="1"/>
  <c r="AV71" i="1"/>
  <c r="BA71" i="1" s="1"/>
  <c r="BG71" i="1"/>
  <c r="N70" i="1"/>
  <c r="O70" i="1"/>
  <c r="AJ70" i="1" s="1"/>
  <c r="P70" i="1"/>
  <c r="AV70" i="1"/>
  <c r="BA70" i="1" s="1"/>
  <c r="BG70" i="1"/>
  <c r="N69" i="1"/>
  <c r="AI69" i="1" s="1"/>
  <c r="O69" i="1"/>
  <c r="P69" i="1"/>
  <c r="AV69" i="1"/>
  <c r="BA69" i="1" s="1"/>
  <c r="BG69" i="1"/>
  <c r="N68" i="1"/>
  <c r="O68" i="1"/>
  <c r="AJ68" i="1" s="1"/>
  <c r="P68" i="1"/>
  <c r="AV68" i="1"/>
  <c r="BA68" i="1" s="1"/>
  <c r="BG68" i="1"/>
  <c r="N67" i="1"/>
  <c r="O67" i="1"/>
  <c r="AJ67" i="1" s="1"/>
  <c r="P67" i="1"/>
  <c r="AV67" i="1"/>
  <c r="BA67" i="1" s="1"/>
  <c r="BG67" i="1"/>
  <c r="N66" i="1"/>
  <c r="O66" i="1"/>
  <c r="AJ66" i="1" s="1"/>
  <c r="P66" i="1"/>
  <c r="AV66" i="1"/>
  <c r="BA66" i="1" s="1"/>
  <c r="BG66" i="1"/>
  <c r="N65" i="1"/>
  <c r="O65" i="1"/>
  <c r="AJ65" i="1" s="1"/>
  <c r="P65" i="1"/>
  <c r="AV65" i="1"/>
  <c r="BA65" i="1" s="1"/>
  <c r="BG65" i="1"/>
  <c r="N64" i="1"/>
  <c r="O64" i="1"/>
  <c r="AJ64" i="1" s="1"/>
  <c r="P64" i="1"/>
  <c r="AV64" i="1"/>
  <c r="BA64" i="1" s="1"/>
  <c r="BG64" i="1"/>
  <c r="N63" i="1"/>
  <c r="AI63" i="1" s="1"/>
  <c r="O63" i="1"/>
  <c r="P63" i="1"/>
  <c r="AV63" i="1"/>
  <c r="BA63" i="1" s="1"/>
  <c r="BG63" i="1"/>
  <c r="N62" i="1"/>
  <c r="O62" i="1"/>
  <c r="AJ62" i="1" s="1"/>
  <c r="P62" i="1"/>
  <c r="AV62" i="1"/>
  <c r="BA62" i="1" s="1"/>
  <c r="BG62" i="1"/>
  <c r="N61" i="1"/>
  <c r="AI61" i="1" s="1"/>
  <c r="O61" i="1"/>
  <c r="P61" i="1"/>
  <c r="AV61" i="1"/>
  <c r="BA61" i="1" s="1"/>
  <c r="BG61" i="1"/>
  <c r="N60" i="1"/>
  <c r="O60" i="1"/>
  <c r="AJ60" i="1" s="1"/>
  <c r="P60" i="1"/>
  <c r="AV60" i="1"/>
  <c r="BA60" i="1" s="1"/>
  <c r="BG60" i="1"/>
  <c r="N59" i="1"/>
  <c r="O59" i="1"/>
  <c r="AJ59" i="1" s="1"/>
  <c r="P59" i="1"/>
  <c r="AV59" i="1"/>
  <c r="BA59" i="1" s="1"/>
  <c r="BG59" i="1"/>
  <c r="N58" i="1"/>
  <c r="O58" i="1"/>
  <c r="AJ58" i="1" s="1"/>
  <c r="P58" i="1"/>
  <c r="AV58" i="1"/>
  <c r="BA58" i="1" s="1"/>
  <c r="BG58" i="1"/>
  <c r="N57" i="1"/>
  <c r="O57" i="1"/>
  <c r="AJ57" i="1" s="1"/>
  <c r="P57" i="1"/>
  <c r="AV57" i="1"/>
  <c r="BA57" i="1" s="1"/>
  <c r="BG57" i="1"/>
  <c r="N56" i="1"/>
  <c r="O56" i="1"/>
  <c r="AJ56" i="1" s="1"/>
  <c r="P56" i="1"/>
  <c r="AV56" i="1"/>
  <c r="BA56" i="1" s="1"/>
  <c r="BG56" i="1"/>
  <c r="N55" i="1"/>
  <c r="O55" i="1"/>
  <c r="AJ55" i="1" s="1"/>
  <c r="P55" i="1"/>
  <c r="AV55" i="1"/>
  <c r="BA55" i="1" s="1"/>
  <c r="BG55" i="1"/>
  <c r="N54" i="1"/>
  <c r="O54" i="1"/>
  <c r="AJ54" i="1" s="1"/>
  <c r="P54" i="1"/>
  <c r="AV54" i="1"/>
  <c r="BG54" i="1"/>
  <c r="N53" i="1"/>
  <c r="O53" i="1"/>
  <c r="AJ53" i="1" s="1"/>
  <c r="P53" i="1"/>
  <c r="AV53" i="1"/>
  <c r="BA53" i="1" s="1"/>
  <c r="BG53" i="1"/>
  <c r="N52" i="1"/>
  <c r="O52" i="1"/>
  <c r="AJ52" i="1" s="1"/>
  <c r="BI52" i="1" s="1"/>
  <c r="P52" i="1"/>
  <c r="AV52" i="1"/>
  <c r="BA52" i="1" s="1"/>
  <c r="BG52" i="1"/>
  <c r="AW71" i="1"/>
  <c r="BB71" i="1" s="1"/>
  <c r="BF71" i="1"/>
  <c r="AW70" i="1"/>
  <c r="BB70" i="1" s="1"/>
  <c r="BF70" i="1"/>
  <c r="AW69" i="1"/>
  <c r="BB69" i="1" s="1"/>
  <c r="BF69" i="1"/>
  <c r="AW68" i="1"/>
  <c r="BB68" i="1" s="1"/>
  <c r="BF68" i="1"/>
  <c r="AW67" i="1"/>
  <c r="BB67" i="1" s="1"/>
  <c r="BF67" i="1"/>
  <c r="AW66" i="1"/>
  <c r="BB66" i="1" s="1"/>
  <c r="BF66" i="1"/>
  <c r="AW65" i="1"/>
  <c r="BB65" i="1" s="1"/>
  <c r="BF65" i="1"/>
  <c r="AW64" i="1"/>
  <c r="BB64" i="1" s="1"/>
  <c r="BF64" i="1"/>
  <c r="AW63" i="1"/>
  <c r="BB63" i="1" s="1"/>
  <c r="BF63" i="1"/>
  <c r="AW62" i="1"/>
  <c r="BB62" i="1" s="1"/>
  <c r="BF62" i="1"/>
  <c r="AW61" i="1"/>
  <c r="BB61" i="1" s="1"/>
  <c r="BF61" i="1"/>
  <c r="AW60" i="1"/>
  <c r="BB60" i="1" s="1"/>
  <c r="BF60" i="1"/>
  <c r="AW59" i="1"/>
  <c r="BB59" i="1" s="1"/>
  <c r="BF59" i="1"/>
  <c r="AW58" i="1"/>
  <c r="BB58" i="1" s="1"/>
  <c r="BF58" i="1"/>
  <c r="AW57" i="1"/>
  <c r="BB57" i="1" s="1"/>
  <c r="BF57" i="1"/>
  <c r="AW56" i="1"/>
  <c r="BB56" i="1" s="1"/>
  <c r="BF56" i="1"/>
  <c r="AW55" i="1"/>
  <c r="BB55" i="1" s="1"/>
  <c r="BF55" i="1"/>
  <c r="AW54" i="1"/>
  <c r="BB54" i="1" s="1"/>
  <c r="BF54" i="1"/>
  <c r="AW53" i="1"/>
  <c r="BB53" i="1" s="1"/>
  <c r="BF53" i="1"/>
  <c r="AW52" i="1"/>
  <c r="BB52" i="1" s="1"/>
  <c r="BF52" i="1"/>
  <c r="AU71" i="1"/>
  <c r="AY71" i="1" s="1"/>
  <c r="AU70" i="1"/>
  <c r="AY70" i="1" s="1"/>
  <c r="AU69" i="1"/>
  <c r="AY69" i="1" s="1"/>
  <c r="AU68" i="1"/>
  <c r="AY68" i="1" s="1"/>
  <c r="AU67" i="1"/>
  <c r="AY67" i="1" s="1"/>
  <c r="AU66" i="1"/>
  <c r="AY66" i="1" s="1"/>
  <c r="AU65" i="1"/>
  <c r="AY65" i="1" s="1"/>
  <c r="AU64" i="1"/>
  <c r="AY64" i="1" s="1"/>
  <c r="AU63" i="1"/>
  <c r="AY63" i="1" s="1"/>
  <c r="AU62" i="1"/>
  <c r="AY62" i="1" s="1"/>
  <c r="AU61" i="1"/>
  <c r="AY61" i="1" s="1"/>
  <c r="AU60" i="1"/>
  <c r="AY60" i="1" s="1"/>
  <c r="AU59" i="1"/>
  <c r="AY59" i="1" s="1"/>
  <c r="AU58" i="1"/>
  <c r="AY58" i="1" s="1"/>
  <c r="AU57" i="1"/>
  <c r="AY57" i="1" s="1"/>
  <c r="AU56" i="1"/>
  <c r="AY56" i="1" s="1"/>
  <c r="AU55" i="1"/>
  <c r="AY55" i="1" s="1"/>
  <c r="AU54" i="1"/>
  <c r="AY54" i="1" s="1"/>
  <c r="AU53" i="1"/>
  <c r="AY53" i="1" s="1"/>
  <c r="AU52" i="1"/>
  <c r="AY52" i="1" s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E30" i="1"/>
  <c r="AH30" i="1"/>
  <c r="AH31" i="1"/>
  <c r="AE32" i="1"/>
  <c r="AH32" i="1"/>
  <c r="AH33" i="1"/>
  <c r="AE34" i="1"/>
  <c r="AH34" i="1"/>
  <c r="AH35" i="1"/>
  <c r="N51" i="1"/>
  <c r="O51" i="1"/>
  <c r="AJ51" i="1" s="1"/>
  <c r="P51" i="1"/>
  <c r="AV51" i="1"/>
  <c r="BA51" i="1" s="1"/>
  <c r="BG51" i="1"/>
  <c r="N50" i="1"/>
  <c r="AI50" i="1" s="1"/>
  <c r="O50" i="1"/>
  <c r="AJ50" i="1" s="1"/>
  <c r="P50" i="1"/>
  <c r="AV50" i="1"/>
  <c r="BA50" i="1" s="1"/>
  <c r="BG50" i="1"/>
  <c r="N49" i="1"/>
  <c r="O49" i="1"/>
  <c r="AJ49" i="1" s="1"/>
  <c r="P49" i="1"/>
  <c r="AV49" i="1"/>
  <c r="BA49" i="1" s="1"/>
  <c r="BG49" i="1"/>
  <c r="N48" i="1"/>
  <c r="AI48" i="1" s="1"/>
  <c r="O48" i="1"/>
  <c r="AJ48" i="1" s="1"/>
  <c r="P48" i="1"/>
  <c r="AV48" i="1"/>
  <c r="BA48" i="1" s="1"/>
  <c r="BG48" i="1"/>
  <c r="N47" i="1"/>
  <c r="O47" i="1"/>
  <c r="AJ47" i="1" s="1"/>
  <c r="P47" i="1"/>
  <c r="AV47" i="1"/>
  <c r="BA47" i="1" s="1"/>
  <c r="BG47" i="1"/>
  <c r="N46" i="1"/>
  <c r="AI46" i="1" s="1"/>
  <c r="O46" i="1"/>
  <c r="AJ46" i="1" s="1"/>
  <c r="P46" i="1"/>
  <c r="AV46" i="1"/>
  <c r="BA46" i="1" s="1"/>
  <c r="BG46" i="1"/>
  <c r="N45" i="1"/>
  <c r="O45" i="1"/>
  <c r="AJ45" i="1" s="1"/>
  <c r="P45" i="1"/>
  <c r="AV45" i="1"/>
  <c r="BA45" i="1" s="1"/>
  <c r="BG45" i="1"/>
  <c r="N44" i="1"/>
  <c r="AI44" i="1" s="1"/>
  <c r="O44" i="1"/>
  <c r="AJ44" i="1" s="1"/>
  <c r="P44" i="1"/>
  <c r="AV44" i="1"/>
  <c r="BA44" i="1" s="1"/>
  <c r="BG44" i="1"/>
  <c r="N43" i="1"/>
  <c r="O43" i="1"/>
  <c r="AJ43" i="1" s="1"/>
  <c r="P43" i="1"/>
  <c r="AV43" i="1"/>
  <c r="BA43" i="1" s="1"/>
  <c r="BG43" i="1"/>
  <c r="N42" i="1"/>
  <c r="AI42" i="1" s="1"/>
  <c r="O42" i="1"/>
  <c r="AJ42" i="1" s="1"/>
  <c r="P42" i="1"/>
  <c r="AV42" i="1"/>
  <c r="BA42" i="1" s="1"/>
  <c r="BG42" i="1"/>
  <c r="N41" i="1"/>
  <c r="O41" i="1"/>
  <c r="AJ41" i="1" s="1"/>
  <c r="P41" i="1"/>
  <c r="AV41" i="1"/>
  <c r="BA41" i="1" s="1"/>
  <c r="BG41" i="1"/>
  <c r="N40" i="1"/>
  <c r="O40" i="1"/>
  <c r="AJ40" i="1" s="1"/>
  <c r="P40" i="1"/>
  <c r="AV40" i="1"/>
  <c r="BA40" i="1" s="1"/>
  <c r="BG40" i="1"/>
  <c r="N39" i="1"/>
  <c r="O39" i="1"/>
  <c r="AJ39" i="1" s="1"/>
  <c r="P39" i="1"/>
  <c r="AV39" i="1"/>
  <c r="BA39" i="1" s="1"/>
  <c r="BG39" i="1"/>
  <c r="N38" i="1"/>
  <c r="O38" i="1"/>
  <c r="AJ38" i="1" s="1"/>
  <c r="BI38" i="1" s="1"/>
  <c r="P38" i="1"/>
  <c r="AV38" i="1"/>
  <c r="BA38" i="1" s="1"/>
  <c r="BG38" i="1"/>
  <c r="N37" i="1"/>
  <c r="O37" i="1"/>
  <c r="AJ37" i="1" s="1"/>
  <c r="BI37" i="1" s="1"/>
  <c r="P37" i="1"/>
  <c r="AV37" i="1"/>
  <c r="BA37" i="1" s="1"/>
  <c r="BG37" i="1"/>
  <c r="AW51" i="1"/>
  <c r="BB51" i="1" s="1"/>
  <c r="BF51" i="1"/>
  <c r="AW50" i="1"/>
  <c r="BB50" i="1" s="1"/>
  <c r="BF50" i="1"/>
  <c r="AW49" i="1"/>
  <c r="BB49" i="1" s="1"/>
  <c r="BF49" i="1"/>
  <c r="AW48" i="1"/>
  <c r="BB48" i="1" s="1"/>
  <c r="BF48" i="1"/>
  <c r="AW47" i="1"/>
  <c r="BB47" i="1" s="1"/>
  <c r="BF47" i="1"/>
  <c r="AW46" i="1"/>
  <c r="BB46" i="1" s="1"/>
  <c r="BF46" i="1"/>
  <c r="AW45" i="1"/>
  <c r="BB45" i="1" s="1"/>
  <c r="BF45" i="1"/>
  <c r="AW44" i="1"/>
  <c r="BB44" i="1" s="1"/>
  <c r="BF44" i="1"/>
  <c r="AW43" i="1"/>
  <c r="BB43" i="1" s="1"/>
  <c r="BF43" i="1"/>
  <c r="AW42" i="1"/>
  <c r="BB42" i="1" s="1"/>
  <c r="BF42" i="1"/>
  <c r="AW41" i="1"/>
  <c r="BB41" i="1" s="1"/>
  <c r="BF41" i="1"/>
  <c r="AW40" i="1"/>
  <c r="BB40" i="1" s="1"/>
  <c r="BF40" i="1"/>
  <c r="AW39" i="1"/>
  <c r="BB39" i="1" s="1"/>
  <c r="BF39" i="1"/>
  <c r="AW38" i="1"/>
  <c r="BB38" i="1" s="1"/>
  <c r="BF38" i="1"/>
  <c r="AW37" i="1"/>
  <c r="BB37" i="1" s="1"/>
  <c r="BF37" i="1"/>
  <c r="AU51" i="1"/>
  <c r="AY51" i="1" s="1"/>
  <c r="AU50" i="1"/>
  <c r="AY50" i="1" s="1"/>
  <c r="AU49" i="1"/>
  <c r="AY49" i="1" s="1"/>
  <c r="AU48" i="1"/>
  <c r="AY48" i="1" s="1"/>
  <c r="AU47" i="1"/>
  <c r="AY47" i="1" s="1"/>
  <c r="AU46" i="1"/>
  <c r="AY46" i="1" s="1"/>
  <c r="AU45" i="1"/>
  <c r="AY45" i="1" s="1"/>
  <c r="AU44" i="1"/>
  <c r="AY44" i="1" s="1"/>
  <c r="AU43" i="1"/>
  <c r="AY43" i="1" s="1"/>
  <c r="AU42" i="1"/>
  <c r="AY42" i="1" s="1"/>
  <c r="AU41" i="1"/>
  <c r="AY41" i="1" s="1"/>
  <c r="AU40" i="1"/>
  <c r="AY40" i="1" s="1"/>
  <c r="AU39" i="1"/>
  <c r="AY39" i="1" s="1"/>
  <c r="AU38" i="1"/>
  <c r="AY38" i="1" s="1"/>
  <c r="AU37" i="1"/>
  <c r="AY37" i="1" s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N36" i="1"/>
  <c r="O36" i="1"/>
  <c r="AJ36" i="1" s="1"/>
  <c r="BI36" i="1" s="1"/>
  <c r="P36" i="1"/>
  <c r="AV36" i="1"/>
  <c r="BA36" i="1" s="1"/>
  <c r="BG36" i="1"/>
  <c r="N35" i="1"/>
  <c r="O35" i="1"/>
  <c r="AJ35" i="1" s="1"/>
  <c r="P35" i="1"/>
  <c r="AV35" i="1"/>
  <c r="BA35" i="1" s="1"/>
  <c r="BG35" i="1"/>
  <c r="N34" i="1"/>
  <c r="AI34" i="1" s="1"/>
  <c r="O34" i="1"/>
  <c r="P34" i="1"/>
  <c r="AV34" i="1"/>
  <c r="BA34" i="1" s="1"/>
  <c r="BG34" i="1"/>
  <c r="N33" i="1"/>
  <c r="O33" i="1"/>
  <c r="AJ33" i="1" s="1"/>
  <c r="P33" i="1"/>
  <c r="AV33" i="1"/>
  <c r="BA33" i="1" s="1"/>
  <c r="BG33" i="1"/>
  <c r="N32" i="1"/>
  <c r="O32" i="1"/>
  <c r="AJ32" i="1" s="1"/>
  <c r="P32" i="1"/>
  <c r="AV32" i="1"/>
  <c r="BA32" i="1" s="1"/>
  <c r="BG32" i="1"/>
  <c r="AW36" i="1"/>
  <c r="BB36" i="1" s="1"/>
  <c r="BF36" i="1"/>
  <c r="AW35" i="1"/>
  <c r="BB35" i="1" s="1"/>
  <c r="BF35" i="1"/>
  <c r="AW34" i="1"/>
  <c r="BB34" i="1" s="1"/>
  <c r="BF34" i="1"/>
  <c r="AW33" i="1"/>
  <c r="BB33" i="1" s="1"/>
  <c r="BF33" i="1"/>
  <c r="AW32" i="1"/>
  <c r="BB32" i="1" s="1"/>
  <c r="BF32" i="1"/>
  <c r="AU36" i="1"/>
  <c r="AY36" i="1" s="1"/>
  <c r="AU35" i="1"/>
  <c r="AY35" i="1" s="1"/>
  <c r="AU34" i="1"/>
  <c r="AY34" i="1" s="1"/>
  <c r="AU33" i="1"/>
  <c r="AY33" i="1" s="1"/>
  <c r="AU32" i="1"/>
  <c r="AY32" i="1" s="1"/>
  <c r="AT36" i="1"/>
  <c r="AT35" i="1"/>
  <c r="AT34" i="1"/>
  <c r="AT33" i="1"/>
  <c r="AT32" i="1"/>
  <c r="N31" i="1"/>
  <c r="O31" i="1"/>
  <c r="AJ31" i="1" s="1"/>
  <c r="P31" i="1"/>
  <c r="AV31" i="1"/>
  <c r="BA31" i="1" s="1"/>
  <c r="BG31" i="1"/>
  <c r="N30" i="1"/>
  <c r="O30" i="1"/>
  <c r="AJ30" i="1" s="1"/>
  <c r="P30" i="1"/>
  <c r="AV30" i="1"/>
  <c r="BA30" i="1" s="1"/>
  <c r="BG30" i="1"/>
  <c r="N29" i="1"/>
  <c r="O29" i="1"/>
  <c r="AJ29" i="1" s="1"/>
  <c r="BI29" i="1" s="1"/>
  <c r="P29" i="1"/>
  <c r="AV29" i="1"/>
  <c r="BA29" i="1" s="1"/>
  <c r="BG29" i="1"/>
  <c r="N28" i="1"/>
  <c r="O28" i="1"/>
  <c r="AJ28" i="1" s="1"/>
  <c r="BI28" i="1" s="1"/>
  <c r="P28" i="1"/>
  <c r="AV28" i="1"/>
  <c r="BA28" i="1" s="1"/>
  <c r="BG28" i="1"/>
  <c r="N27" i="1"/>
  <c r="O27" i="1"/>
  <c r="AJ27" i="1" s="1"/>
  <c r="P27" i="1"/>
  <c r="AV27" i="1"/>
  <c r="BA27" i="1" s="1"/>
  <c r="BG27" i="1"/>
  <c r="N26" i="1"/>
  <c r="O26" i="1"/>
  <c r="AJ26" i="1" s="1"/>
  <c r="BI26" i="1" s="1"/>
  <c r="P26" i="1"/>
  <c r="AV26" i="1"/>
  <c r="BA26" i="1" s="1"/>
  <c r="BG26" i="1"/>
  <c r="N25" i="1"/>
  <c r="O25" i="1"/>
  <c r="AJ25" i="1" s="1"/>
  <c r="P25" i="1"/>
  <c r="AV25" i="1"/>
  <c r="BA25" i="1" s="1"/>
  <c r="BG25" i="1"/>
  <c r="N24" i="1"/>
  <c r="AI24" i="1" s="1"/>
  <c r="O24" i="1"/>
  <c r="P24" i="1"/>
  <c r="AV24" i="1"/>
  <c r="BA24" i="1" s="1"/>
  <c r="BG24" i="1"/>
  <c r="N23" i="1"/>
  <c r="AI23" i="1" s="1"/>
  <c r="BJ23" i="1" s="1"/>
  <c r="O23" i="1"/>
  <c r="AJ23" i="1" s="1"/>
  <c r="BI72" i="1" s="1"/>
  <c r="P23" i="1"/>
  <c r="AV23" i="1"/>
  <c r="BA23" i="1" s="1"/>
  <c r="BG23" i="1"/>
  <c r="N22" i="1"/>
  <c r="O22" i="1"/>
  <c r="AJ22" i="1" s="1"/>
  <c r="P22" i="1"/>
  <c r="AV22" i="1"/>
  <c r="BA22" i="1" s="1"/>
  <c r="BG22" i="1"/>
  <c r="AW31" i="1"/>
  <c r="BB31" i="1" s="1"/>
  <c r="BF31" i="1"/>
  <c r="AW30" i="1"/>
  <c r="BB30" i="1" s="1"/>
  <c r="BF30" i="1"/>
  <c r="AW29" i="1"/>
  <c r="BB29" i="1" s="1"/>
  <c r="BF29" i="1"/>
  <c r="AW28" i="1"/>
  <c r="BB28" i="1" s="1"/>
  <c r="BF28" i="1"/>
  <c r="AW27" i="1"/>
  <c r="BB27" i="1" s="1"/>
  <c r="BF27" i="1"/>
  <c r="AW26" i="1"/>
  <c r="BB26" i="1" s="1"/>
  <c r="BF26" i="1"/>
  <c r="AW25" i="1"/>
  <c r="BB25" i="1" s="1"/>
  <c r="BF25" i="1"/>
  <c r="AW24" i="1"/>
  <c r="BB24" i="1" s="1"/>
  <c r="BF24" i="1"/>
  <c r="AW23" i="1"/>
  <c r="BB23" i="1" s="1"/>
  <c r="BF23" i="1"/>
  <c r="AW22" i="1"/>
  <c r="BB22" i="1" s="1"/>
  <c r="BF22" i="1"/>
  <c r="AU31" i="1"/>
  <c r="AY31" i="1" s="1"/>
  <c r="AU30" i="1"/>
  <c r="AY30" i="1" s="1"/>
  <c r="AU29" i="1"/>
  <c r="AY29" i="1" s="1"/>
  <c r="AU28" i="1"/>
  <c r="AY28" i="1" s="1"/>
  <c r="AU27" i="1"/>
  <c r="AY27" i="1" s="1"/>
  <c r="AU26" i="1"/>
  <c r="AY26" i="1" s="1"/>
  <c r="AU25" i="1"/>
  <c r="AY25" i="1" s="1"/>
  <c r="AU24" i="1"/>
  <c r="AY24" i="1" s="1"/>
  <c r="AU23" i="1"/>
  <c r="AY23" i="1" s="1"/>
  <c r="AU22" i="1"/>
  <c r="AY22" i="1" s="1"/>
  <c r="AT31" i="1"/>
  <c r="AT30" i="1"/>
  <c r="AT29" i="1"/>
  <c r="AT28" i="1"/>
  <c r="AT27" i="1"/>
  <c r="AT26" i="1"/>
  <c r="AT25" i="1"/>
  <c r="AT24" i="1"/>
  <c r="AT23" i="1"/>
  <c r="AT2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BA54" i="1" l="1"/>
  <c r="AZ27" i="1"/>
  <c r="BE27" i="1" s="1"/>
  <c r="BD31" i="1"/>
  <c r="BD32" i="1"/>
  <c r="AZ39" i="1"/>
  <c r="BE39" i="1" s="1"/>
  <c r="AZ47" i="1"/>
  <c r="BE47" i="1" s="1"/>
  <c r="BD40" i="1"/>
  <c r="BD44" i="1"/>
  <c r="BD48" i="1"/>
  <c r="AZ54" i="1"/>
  <c r="BE54" i="1" s="1"/>
  <c r="AZ56" i="1"/>
  <c r="BE56" i="1" s="1"/>
  <c r="AZ58" i="1"/>
  <c r="BE58" i="1" s="1"/>
  <c r="AZ60" i="1"/>
  <c r="BE60" i="1" s="1"/>
  <c r="AZ62" i="1"/>
  <c r="BE62" i="1" s="1"/>
  <c r="AZ64" i="1"/>
  <c r="BE64" i="1" s="1"/>
  <c r="AZ66" i="1"/>
  <c r="BE66" i="1" s="1"/>
  <c r="AZ68" i="1"/>
  <c r="BE68" i="1" s="1"/>
  <c r="AZ70" i="1"/>
  <c r="BE70" i="1" s="1"/>
  <c r="BD54" i="1"/>
  <c r="BD58" i="1"/>
  <c r="BD62" i="1"/>
  <c r="BD66" i="1"/>
  <c r="BD70" i="1"/>
  <c r="AZ73" i="1"/>
  <c r="BE73" i="1" s="1"/>
  <c r="BD72" i="1"/>
  <c r="BD74" i="1"/>
  <c r="AZ25" i="1"/>
  <c r="BE25" i="1" s="1"/>
  <c r="AZ31" i="1"/>
  <c r="BE31" i="1" s="1"/>
  <c r="BD25" i="1"/>
  <c r="AZ24" i="1"/>
  <c r="BE24" i="1" s="1"/>
  <c r="BD24" i="1"/>
  <c r="AZ32" i="1"/>
  <c r="BE32" i="1" s="1"/>
  <c r="AZ40" i="1"/>
  <c r="BE40" i="1" s="1"/>
  <c r="AZ44" i="1"/>
  <c r="BE44" i="1" s="1"/>
  <c r="AZ48" i="1"/>
  <c r="BE48" i="1" s="1"/>
  <c r="BD39" i="1"/>
  <c r="BD47" i="1"/>
  <c r="AZ53" i="1"/>
  <c r="BE53" i="1" s="1"/>
  <c r="AZ55" i="1"/>
  <c r="BE55" i="1" s="1"/>
  <c r="AZ57" i="1"/>
  <c r="BE57" i="1" s="1"/>
  <c r="AZ59" i="1"/>
  <c r="BE59" i="1" s="1"/>
  <c r="AZ61" i="1"/>
  <c r="BE61" i="1" s="1"/>
  <c r="AZ63" i="1"/>
  <c r="BE63" i="1" s="1"/>
  <c r="AZ65" i="1"/>
  <c r="BE65" i="1" s="1"/>
  <c r="AZ69" i="1"/>
  <c r="BE69" i="1" s="1"/>
  <c r="AZ71" i="1"/>
  <c r="BE71" i="1" s="1"/>
  <c r="BD55" i="1"/>
  <c r="BD57" i="1"/>
  <c r="BD59" i="1"/>
  <c r="BD63" i="1"/>
  <c r="BD65" i="1"/>
  <c r="BD71" i="1"/>
  <c r="AZ72" i="1"/>
  <c r="BE72" i="1" s="1"/>
  <c r="AZ74" i="1"/>
  <c r="BE74" i="1" s="1"/>
  <c r="BD73" i="1"/>
  <c r="AE21" i="1"/>
  <c r="AE19" i="1"/>
  <c r="AE18" i="1"/>
  <c r="AE15" i="1"/>
  <c r="AE14" i="1"/>
  <c r="AE3" i="1"/>
  <c r="BI33" i="1"/>
  <c r="BI73" i="1"/>
  <c r="BI43" i="1"/>
  <c r="BI59" i="1"/>
  <c r="AH51" i="1"/>
  <c r="Y50" i="1"/>
  <c r="AE49" i="1"/>
  <c r="AB49" i="1"/>
  <c r="Y48" i="1"/>
  <c r="AE47" i="1"/>
  <c r="AB47" i="1"/>
  <c r="AE46" i="1"/>
  <c r="AH45" i="1"/>
  <c r="AB44" i="1"/>
  <c r="AB42" i="1"/>
  <c r="AB40" i="1"/>
  <c r="AB38" i="1"/>
  <c r="AB36" i="1"/>
  <c r="AB34" i="1"/>
  <c r="AB32" i="1"/>
  <c r="AB30" i="1"/>
  <c r="AH27" i="1"/>
  <c r="AH25" i="1"/>
  <c r="AH23" i="1"/>
  <c r="AE13" i="1"/>
  <c r="AE9" i="1"/>
  <c r="BI65" i="1"/>
  <c r="BI66" i="1"/>
  <c r="AH28" i="1"/>
  <c r="AH26" i="1"/>
  <c r="AH24" i="1"/>
  <c r="AH22" i="1"/>
  <c r="BI75" i="1"/>
  <c r="AE76" i="1"/>
  <c r="Y76" i="1"/>
  <c r="AE74" i="1"/>
  <c r="Y74" i="1"/>
  <c r="AE72" i="1"/>
  <c r="Y72" i="1"/>
  <c r="Y70" i="1"/>
  <c r="Y68" i="1"/>
  <c r="AE64" i="1"/>
  <c r="AE62" i="1"/>
  <c r="Y62" i="1"/>
  <c r="AE60" i="1"/>
  <c r="Y60" i="1"/>
  <c r="AE58" i="1"/>
  <c r="Y58" i="1"/>
  <c r="AE56" i="1"/>
  <c r="Y56" i="1"/>
  <c r="AE54" i="1"/>
  <c r="Y54" i="1"/>
  <c r="Y52" i="1"/>
  <c r="BI60" i="1"/>
  <c r="AE2" i="1"/>
  <c r="AE17" i="1"/>
  <c r="AE11" i="1"/>
  <c r="AE10" i="1"/>
  <c r="AE7" i="1"/>
  <c r="AE6" i="1"/>
  <c r="AE5" i="1"/>
  <c r="AE4" i="1"/>
  <c r="BI49" i="1"/>
  <c r="BI64" i="1"/>
  <c r="BI57" i="1"/>
  <c r="AE51" i="1"/>
  <c r="AE50" i="1"/>
  <c r="AB50" i="1"/>
  <c r="Y49" i="1"/>
  <c r="AE48" i="1"/>
  <c r="AB48" i="1"/>
  <c r="Y47" i="1"/>
  <c r="AH46" i="1"/>
  <c r="AE45" i="1"/>
  <c r="AH44" i="1"/>
  <c r="AE44" i="1"/>
  <c r="AH43" i="1"/>
  <c r="AH42" i="1"/>
  <c r="AE42" i="1"/>
  <c r="AH41" i="1"/>
  <c r="AH40" i="1"/>
  <c r="AE40" i="1"/>
  <c r="AH39" i="1"/>
  <c r="AH38" i="1"/>
  <c r="AE38" i="1"/>
  <c r="AH37" i="1"/>
  <c r="AH36" i="1"/>
  <c r="AE36" i="1"/>
  <c r="AH29" i="1"/>
  <c r="BI67" i="1"/>
  <c r="AE75" i="1"/>
  <c r="Y75" i="1"/>
  <c r="AE73" i="1"/>
  <c r="Y73" i="1"/>
  <c r="AE71" i="1"/>
  <c r="Y71" i="1"/>
  <c r="Y69" i="1"/>
  <c r="Y67" i="1"/>
  <c r="AH65" i="1"/>
  <c r="AH64" i="1"/>
  <c r="AH63" i="1"/>
  <c r="AH62" i="1"/>
  <c r="AE61" i="1"/>
  <c r="Y61" i="1"/>
  <c r="AE59" i="1"/>
  <c r="Y59" i="1"/>
  <c r="AE57" i="1"/>
  <c r="Y57" i="1"/>
  <c r="AE55" i="1"/>
  <c r="Y55" i="1"/>
  <c r="AE53" i="1"/>
  <c r="Y53" i="1"/>
  <c r="BI58" i="1"/>
  <c r="BI46" i="1"/>
  <c r="AE20" i="1"/>
  <c r="AE16" i="1"/>
  <c r="AE12" i="1"/>
  <c r="AE8" i="1"/>
  <c r="BI22" i="1"/>
  <c r="BI27" i="1"/>
  <c r="BI68" i="1"/>
  <c r="AH61" i="1"/>
  <c r="AH60" i="1"/>
  <c r="AH59" i="1"/>
  <c r="AH58" i="1"/>
  <c r="AH57" i="1"/>
  <c r="AH56" i="1"/>
  <c r="AH55" i="1"/>
  <c r="AH54" i="1"/>
  <c r="AH53" i="1"/>
  <c r="AE52" i="1"/>
  <c r="AB52" i="1"/>
  <c r="BI51" i="1"/>
  <c r="Y51" i="1"/>
  <c r="Y46" i="1"/>
  <c r="Y45" i="1"/>
  <c r="AB43" i="1"/>
  <c r="Y43" i="1"/>
  <c r="AB41" i="1"/>
  <c r="Y41" i="1"/>
  <c r="AB39" i="1"/>
  <c r="Y39" i="1"/>
  <c r="AB37" i="1"/>
  <c r="Y37" i="1"/>
  <c r="AB35" i="1"/>
  <c r="Y35" i="1"/>
  <c r="AB33" i="1"/>
  <c r="Y33" i="1"/>
  <c r="AB31" i="1"/>
  <c r="Y31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Y23" i="1"/>
  <c r="AB22" i="1"/>
  <c r="Y22" i="1"/>
  <c r="BI53" i="1"/>
  <c r="BI76" i="1"/>
  <c r="AH76" i="1"/>
  <c r="AH75" i="1"/>
  <c r="AH74" i="1"/>
  <c r="AH73" i="1"/>
  <c r="AH72" i="1"/>
  <c r="AH71" i="1"/>
  <c r="AE70" i="1"/>
  <c r="AB70" i="1"/>
  <c r="AE69" i="1"/>
  <c r="AB69" i="1"/>
  <c r="AE68" i="1"/>
  <c r="AB68" i="1"/>
  <c r="AE67" i="1"/>
  <c r="AB67" i="1"/>
  <c r="AE66" i="1"/>
  <c r="AB66" i="1"/>
  <c r="Y66" i="1"/>
  <c r="Y65" i="1"/>
  <c r="Y64" i="1"/>
  <c r="Y63" i="1"/>
  <c r="BD42" i="1"/>
  <c r="BD30" i="1"/>
  <c r="BD41" i="1"/>
  <c r="AB11" i="1"/>
  <c r="AZ23" i="1"/>
  <c r="BE23" i="1" s="1"/>
  <c r="AZ30" i="1"/>
  <c r="BE30" i="1" s="1"/>
  <c r="BD22" i="1"/>
  <c r="BD23" i="1"/>
  <c r="BD27" i="1"/>
  <c r="BD29" i="1"/>
  <c r="AI22" i="1"/>
  <c r="AJ24" i="1"/>
  <c r="BI56" i="1" s="1"/>
  <c r="AI26" i="1"/>
  <c r="AI28" i="1"/>
  <c r="AI31" i="1"/>
  <c r="AZ33" i="1"/>
  <c r="BE33" i="1" s="1"/>
  <c r="AZ35" i="1"/>
  <c r="BE35" i="1" s="1"/>
  <c r="BD34" i="1"/>
  <c r="BD36" i="1"/>
  <c r="AI32" i="1"/>
  <c r="BJ34" i="1" s="1"/>
  <c r="BI35" i="1"/>
  <c r="AI36" i="1"/>
  <c r="AZ38" i="1"/>
  <c r="BE38" i="1" s="1"/>
  <c r="AZ42" i="1"/>
  <c r="BE42" i="1" s="1"/>
  <c r="AZ51" i="1"/>
  <c r="BE51" i="1" s="1"/>
  <c r="BD38" i="1"/>
  <c r="BD46" i="1"/>
  <c r="BD49" i="1"/>
  <c r="BD51" i="1"/>
  <c r="AI37" i="1"/>
  <c r="BI74" i="1"/>
  <c r="AI40" i="1"/>
  <c r="AI41" i="1"/>
  <c r="BJ41" i="1" s="1"/>
  <c r="BI44" i="1"/>
  <c r="AI45" i="1"/>
  <c r="BJ45" i="1" s="1"/>
  <c r="AH50" i="1"/>
  <c r="AH49" i="1"/>
  <c r="AH48" i="1"/>
  <c r="AH47" i="1"/>
  <c r="BD56" i="1"/>
  <c r="BD67" i="1"/>
  <c r="AZ22" i="1"/>
  <c r="BE22" i="1" s="1"/>
  <c r="AZ26" i="1"/>
  <c r="BE26" i="1" s="1"/>
  <c r="AZ28" i="1"/>
  <c r="BE28" i="1" s="1"/>
  <c r="AZ29" i="1"/>
  <c r="BE29" i="1" s="1"/>
  <c r="BD26" i="1"/>
  <c r="BD28" i="1"/>
  <c r="AI25" i="1"/>
  <c r="AI27" i="1"/>
  <c r="BJ27" i="1" s="1"/>
  <c r="AI29" i="1"/>
  <c r="AI30" i="1"/>
  <c r="AZ34" i="1"/>
  <c r="BE34" i="1" s="1"/>
  <c r="AZ36" i="1"/>
  <c r="BE36" i="1" s="1"/>
  <c r="BD33" i="1"/>
  <c r="BD35" i="1"/>
  <c r="AI33" i="1"/>
  <c r="BJ33" i="1" s="1"/>
  <c r="AJ34" i="1"/>
  <c r="BI34" i="1" s="1"/>
  <c r="AI35" i="1"/>
  <c r="BJ42" i="1" s="1"/>
  <c r="AZ37" i="1"/>
  <c r="BE37" i="1" s="1"/>
  <c r="AZ41" i="1"/>
  <c r="BE41" i="1" s="1"/>
  <c r="AZ43" i="1"/>
  <c r="BE43" i="1" s="1"/>
  <c r="AZ45" i="1"/>
  <c r="BE45" i="1" s="1"/>
  <c r="AZ46" i="1"/>
  <c r="BE46" i="1" s="1"/>
  <c r="AZ49" i="1"/>
  <c r="BE49" i="1" s="1"/>
  <c r="AZ50" i="1"/>
  <c r="BE50" i="1" s="1"/>
  <c r="BD37" i="1"/>
  <c r="BD43" i="1"/>
  <c r="BD45" i="1"/>
  <c r="BD50" i="1"/>
  <c r="AI38" i="1"/>
  <c r="AI39" i="1"/>
  <c r="BI41" i="1"/>
  <c r="AI43" i="1"/>
  <c r="BJ43" i="1" s="1"/>
  <c r="BI50" i="1"/>
  <c r="AI51" i="1"/>
  <c r="BJ51" i="1" s="1"/>
  <c r="AB51" i="1"/>
  <c r="AI49" i="1"/>
  <c r="BJ49" i="1" s="1"/>
  <c r="AI47" i="1"/>
  <c r="BD64" i="1"/>
  <c r="BD68" i="1"/>
  <c r="AB46" i="1"/>
  <c r="AB45" i="1"/>
  <c r="Y44" i="1"/>
  <c r="AE43" i="1"/>
  <c r="Y42" i="1"/>
  <c r="AE41" i="1"/>
  <c r="Y40" i="1"/>
  <c r="AE39" i="1"/>
  <c r="Y38" i="1"/>
  <c r="AE37" i="1"/>
  <c r="Y36" i="1"/>
  <c r="AE35" i="1"/>
  <c r="Y34" i="1"/>
  <c r="AE33" i="1"/>
  <c r="Y32" i="1"/>
  <c r="AE31" i="1"/>
  <c r="Y30" i="1"/>
  <c r="AE29" i="1"/>
  <c r="AE28" i="1"/>
  <c r="AE27" i="1"/>
  <c r="AE26" i="1"/>
  <c r="AE25" i="1"/>
  <c r="AE24" i="1"/>
  <c r="AE23" i="1"/>
  <c r="AE22" i="1"/>
  <c r="AZ52" i="1"/>
  <c r="BE52" i="1" s="1"/>
  <c r="BD53" i="1"/>
  <c r="BD61" i="1"/>
  <c r="BD69" i="1"/>
  <c r="AI52" i="1"/>
  <c r="BJ36" i="1" s="1"/>
  <c r="AI54" i="1"/>
  <c r="AI56" i="1"/>
  <c r="BJ56" i="1" s="1"/>
  <c r="AI58" i="1"/>
  <c r="BJ58" i="1" s="1"/>
  <c r="AI65" i="1"/>
  <c r="BJ37" i="1" s="1"/>
  <c r="AI67" i="1"/>
  <c r="BJ67" i="1" s="1"/>
  <c r="AI70" i="1"/>
  <c r="AZ75" i="1"/>
  <c r="BE75" i="1" s="1"/>
  <c r="AZ67" i="1"/>
  <c r="BE67" i="1" s="1"/>
  <c r="BD52" i="1"/>
  <c r="BD60" i="1"/>
  <c r="AI53" i="1"/>
  <c r="AI55" i="1"/>
  <c r="BJ52" i="1" s="1"/>
  <c r="AI57" i="1"/>
  <c r="BJ57" i="1" s="1"/>
  <c r="AI59" i="1"/>
  <c r="BJ59" i="1" s="1"/>
  <c r="AI62" i="1"/>
  <c r="BJ53" i="1" s="1"/>
  <c r="AJ63" i="1"/>
  <c r="BI45" i="1" s="1"/>
  <c r="BD75" i="1"/>
  <c r="AI72" i="1"/>
  <c r="BJ38" i="1" s="1"/>
  <c r="AI74" i="1"/>
  <c r="BJ74" i="1" s="1"/>
  <c r="AI76" i="1"/>
  <c r="AI60" i="1"/>
  <c r="AJ61" i="1"/>
  <c r="BI61" i="1" s="1"/>
  <c r="AI64" i="1"/>
  <c r="BJ64" i="1" s="1"/>
  <c r="AZ76" i="1"/>
  <c r="BE76" i="1" s="1"/>
  <c r="BD76" i="1"/>
  <c r="AB76" i="1"/>
  <c r="AB75" i="1"/>
  <c r="AB74" i="1"/>
  <c r="AI73" i="1"/>
  <c r="BJ46" i="1" s="1"/>
  <c r="AB73" i="1"/>
  <c r="AB72" i="1"/>
  <c r="AI71" i="1"/>
  <c r="AB71" i="1"/>
  <c r="AI68" i="1"/>
  <c r="AI66" i="1"/>
  <c r="BJ66" i="1" s="1"/>
  <c r="AH70" i="1"/>
  <c r="AJ69" i="1"/>
  <c r="BI69" i="1" s="1"/>
  <c r="AH69" i="1"/>
  <c r="AH68" i="1"/>
  <c r="AH67" i="1"/>
  <c r="AH66" i="1"/>
  <c r="AH52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BJ75" i="1"/>
  <c r="BI23" i="1"/>
  <c r="BI30" i="1"/>
  <c r="BI42" i="1"/>
  <c r="BJ50" i="1"/>
  <c r="N12" i="1"/>
  <c r="AI12" i="1" s="1"/>
  <c r="O12" i="1"/>
  <c r="AJ12" i="1" s="1"/>
  <c r="N13" i="1"/>
  <c r="AI13" i="1" s="1"/>
  <c r="BJ13" i="1" s="1"/>
  <c r="O13" i="1"/>
  <c r="AJ13" i="1" s="1"/>
  <c r="BI55" i="1" s="1"/>
  <c r="N14" i="1"/>
  <c r="AI14" i="1" s="1"/>
  <c r="O14" i="1"/>
  <c r="AJ14" i="1" s="1"/>
  <c r="N15" i="1"/>
  <c r="AI15" i="1" s="1"/>
  <c r="BJ15" i="1" s="1"/>
  <c r="O15" i="1"/>
  <c r="AJ15" i="1" s="1"/>
  <c r="N16" i="1"/>
  <c r="AI16" i="1" s="1"/>
  <c r="O16" i="1"/>
  <c r="AJ16" i="1" s="1"/>
  <c r="N17" i="1"/>
  <c r="O17" i="1"/>
  <c r="AJ17" i="1" s="1"/>
  <c r="N18" i="1"/>
  <c r="AI18" i="1" s="1"/>
  <c r="BJ63" i="1" s="1"/>
  <c r="O18" i="1"/>
  <c r="AJ18" i="1" s="1"/>
  <c r="BI63" i="1" s="1"/>
  <c r="N19" i="1"/>
  <c r="AI19" i="1" s="1"/>
  <c r="BJ19" i="1" s="1"/>
  <c r="O19" i="1"/>
  <c r="AJ19" i="1" s="1"/>
  <c r="BI19" i="1" s="1"/>
  <c r="N20" i="1"/>
  <c r="AI20" i="1" s="1"/>
  <c r="BJ20" i="1" s="1"/>
  <c r="O20" i="1"/>
  <c r="AJ20" i="1" s="1"/>
  <c r="N21" i="1"/>
  <c r="AI21" i="1" s="1"/>
  <c r="BJ21" i="1" s="1"/>
  <c r="O21" i="1"/>
  <c r="AJ21" i="1" s="1"/>
  <c r="BI21" i="1" s="1"/>
  <c r="AI17" i="1"/>
  <c r="AT12" i="1"/>
  <c r="AZ12" i="1" s="1"/>
  <c r="BE12" i="1" s="1"/>
  <c r="AU12" i="1"/>
  <c r="AY12" i="1" s="1"/>
  <c r="AV12" i="1"/>
  <c r="BA12" i="1" s="1"/>
  <c r="AW12" i="1"/>
  <c r="BB12" i="1" s="1"/>
  <c r="BF12" i="1"/>
  <c r="BG12" i="1"/>
  <c r="AT13" i="1"/>
  <c r="AU13" i="1"/>
  <c r="AY13" i="1" s="1"/>
  <c r="AV13" i="1"/>
  <c r="BA13" i="1" s="1"/>
  <c r="AW13" i="1"/>
  <c r="BB13" i="1" s="1"/>
  <c r="AZ13" i="1"/>
  <c r="BE13" i="1" s="1"/>
  <c r="BF13" i="1"/>
  <c r="BG13" i="1"/>
  <c r="AT14" i="1"/>
  <c r="AU14" i="1"/>
  <c r="AY14" i="1" s="1"/>
  <c r="AV14" i="1"/>
  <c r="BA14" i="1" s="1"/>
  <c r="AW14" i="1"/>
  <c r="BB14" i="1" s="1"/>
  <c r="AZ14" i="1"/>
  <c r="BE14" i="1" s="1"/>
  <c r="BF14" i="1"/>
  <c r="BG14" i="1"/>
  <c r="AT15" i="1"/>
  <c r="AU15" i="1"/>
  <c r="AY15" i="1" s="1"/>
  <c r="AV15" i="1"/>
  <c r="BA15" i="1" s="1"/>
  <c r="AW15" i="1"/>
  <c r="AZ15" i="1"/>
  <c r="BE15" i="1" s="1"/>
  <c r="BB15" i="1"/>
  <c r="BF15" i="1"/>
  <c r="BG15" i="1"/>
  <c r="AT16" i="1"/>
  <c r="AU16" i="1"/>
  <c r="AY16" i="1" s="1"/>
  <c r="AV16" i="1"/>
  <c r="BA16" i="1" s="1"/>
  <c r="AW16" i="1"/>
  <c r="AZ16" i="1"/>
  <c r="BE16" i="1" s="1"/>
  <c r="BB16" i="1"/>
  <c r="BF16" i="1"/>
  <c r="BG16" i="1"/>
  <c r="AT17" i="1"/>
  <c r="AU17" i="1"/>
  <c r="AY17" i="1" s="1"/>
  <c r="AV17" i="1"/>
  <c r="BA17" i="1" s="1"/>
  <c r="AW17" i="1"/>
  <c r="BB17" i="1" s="1"/>
  <c r="AZ17" i="1"/>
  <c r="BE17" i="1" s="1"/>
  <c r="BF17" i="1"/>
  <c r="BG17" i="1"/>
  <c r="AT18" i="1"/>
  <c r="AU18" i="1"/>
  <c r="AY18" i="1" s="1"/>
  <c r="AV18" i="1"/>
  <c r="BA18" i="1" s="1"/>
  <c r="AW18" i="1"/>
  <c r="BB18" i="1" s="1"/>
  <c r="BF18" i="1"/>
  <c r="BG18" i="1"/>
  <c r="AT19" i="1"/>
  <c r="AU19" i="1"/>
  <c r="AY19" i="1" s="1"/>
  <c r="AV19" i="1"/>
  <c r="BA19" i="1" s="1"/>
  <c r="AW19" i="1"/>
  <c r="BB19" i="1" s="1"/>
  <c r="AZ19" i="1"/>
  <c r="BE19" i="1" s="1"/>
  <c r="BF19" i="1"/>
  <c r="BG19" i="1"/>
  <c r="AT20" i="1"/>
  <c r="AU20" i="1"/>
  <c r="AY20" i="1" s="1"/>
  <c r="AV20" i="1"/>
  <c r="BA20" i="1" s="1"/>
  <c r="AW20" i="1"/>
  <c r="AZ20" i="1"/>
  <c r="BE20" i="1" s="1"/>
  <c r="BB20" i="1"/>
  <c r="BF20" i="1"/>
  <c r="BG20" i="1"/>
  <c r="AT21" i="1"/>
  <c r="AU21" i="1"/>
  <c r="AY21" i="1" s="1"/>
  <c r="AV21" i="1"/>
  <c r="BA21" i="1" s="1"/>
  <c r="AW21" i="1"/>
  <c r="BB21" i="1" s="1"/>
  <c r="AZ21" i="1"/>
  <c r="BE21" i="1" s="1"/>
  <c r="BF21" i="1"/>
  <c r="BG21" i="1"/>
  <c r="AT3" i="1"/>
  <c r="AT4" i="1"/>
  <c r="AT5" i="1"/>
  <c r="AT6" i="1"/>
  <c r="AT7" i="1"/>
  <c r="AT8" i="1"/>
  <c r="AT9" i="1"/>
  <c r="AT10" i="1"/>
  <c r="AT11" i="1"/>
  <c r="AZ11" i="1" s="1"/>
  <c r="BE11" i="1" s="1"/>
  <c r="AT2" i="1"/>
  <c r="BI1" i="1"/>
  <c r="BJ1" i="1"/>
  <c r="BF1" i="1"/>
  <c r="BG1" i="1"/>
  <c r="BF2" i="1"/>
  <c r="BG2" i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AV1" i="1"/>
  <c r="BA1" i="1" s="1"/>
  <c r="AV2" i="1"/>
  <c r="BA2" i="1" s="1"/>
  <c r="AV3" i="1"/>
  <c r="BA3" i="1" s="1"/>
  <c r="AV4" i="1"/>
  <c r="BA4" i="1" s="1"/>
  <c r="AV5" i="1"/>
  <c r="BA5" i="1" s="1"/>
  <c r="AV6" i="1"/>
  <c r="BA6" i="1" s="1"/>
  <c r="AV7" i="1"/>
  <c r="BA7" i="1" s="1"/>
  <c r="AV8" i="1"/>
  <c r="BA8" i="1" s="1"/>
  <c r="AV9" i="1"/>
  <c r="BA9" i="1" s="1"/>
  <c r="AV10" i="1"/>
  <c r="BA10" i="1" s="1"/>
  <c r="AV11" i="1"/>
  <c r="BA11" i="1" s="1"/>
  <c r="AW1" i="1"/>
  <c r="BB1" i="1" s="1"/>
  <c r="AW2" i="1"/>
  <c r="BB2" i="1" s="1"/>
  <c r="AW3" i="1"/>
  <c r="BB3" i="1" s="1"/>
  <c r="AW4" i="1"/>
  <c r="BB4" i="1" s="1"/>
  <c r="AW5" i="1"/>
  <c r="BB5" i="1" s="1"/>
  <c r="AW6" i="1"/>
  <c r="BB6" i="1" s="1"/>
  <c r="AW7" i="1"/>
  <c r="BB7" i="1" s="1"/>
  <c r="AW8" i="1"/>
  <c r="BB8" i="1" s="1"/>
  <c r="AW9" i="1"/>
  <c r="BB9" i="1" s="1"/>
  <c r="AW10" i="1"/>
  <c r="BB10" i="1" s="1"/>
  <c r="AW11" i="1"/>
  <c r="BB11" i="1" s="1"/>
  <c r="AU1" i="1"/>
  <c r="AY1" i="1" s="1"/>
  <c r="BD1" i="1" s="1"/>
  <c r="AU2" i="1"/>
  <c r="AY2" i="1" s="1"/>
  <c r="AU3" i="1"/>
  <c r="AY3" i="1" s="1"/>
  <c r="AU4" i="1"/>
  <c r="AY4" i="1" s="1"/>
  <c r="AU5" i="1"/>
  <c r="AY5" i="1" s="1"/>
  <c r="AU6" i="1"/>
  <c r="AY6" i="1" s="1"/>
  <c r="AU7" i="1"/>
  <c r="AY7" i="1" s="1"/>
  <c r="AU8" i="1"/>
  <c r="AY8" i="1" s="1"/>
  <c r="AU9" i="1"/>
  <c r="AY9" i="1" s="1"/>
  <c r="AU10" i="1"/>
  <c r="AY10" i="1" s="1"/>
  <c r="AU11" i="1"/>
  <c r="AY11" i="1" s="1"/>
  <c r="AT1" i="1"/>
  <c r="AZ1" i="1" s="1"/>
  <c r="BE1" i="1" s="1"/>
  <c r="AZ3" i="1"/>
  <c r="BE3" i="1" s="1"/>
  <c r="N11" i="1"/>
  <c r="AI11" i="1" s="1"/>
  <c r="BJ11" i="1" s="1"/>
  <c r="O11" i="1"/>
  <c r="AJ11" i="1" s="1"/>
  <c r="N10" i="1"/>
  <c r="AI10" i="1" s="1"/>
  <c r="O10" i="1"/>
  <c r="AJ10" i="1" s="1"/>
  <c r="BI10" i="1" s="1"/>
  <c r="BI11" i="1" l="1"/>
  <c r="AK253" i="1"/>
  <c r="AM253" i="1" s="1"/>
  <c r="R254" i="1"/>
  <c r="S254" i="1" s="1"/>
  <c r="R252" i="1"/>
  <c r="S252" i="1" s="1"/>
  <c r="R253" i="1"/>
  <c r="S253" i="1" s="1"/>
  <c r="AK233" i="1"/>
  <c r="AM233" i="1" s="1"/>
  <c r="AK215" i="1"/>
  <c r="AM215" i="1" s="1"/>
  <c r="BJ12" i="1"/>
  <c r="AK240" i="1"/>
  <c r="AM240" i="1" s="1"/>
  <c r="AK251" i="1"/>
  <c r="AM251" i="1" s="1"/>
  <c r="BJ40" i="1"/>
  <c r="BJ71" i="1"/>
  <c r="BJ26" i="1"/>
  <c r="BI48" i="1"/>
  <c r="AK222" i="1"/>
  <c r="AM222" i="1" s="1"/>
  <c r="BI32" i="1"/>
  <c r="AK185" i="1"/>
  <c r="AM185" i="1" s="1"/>
  <c r="AK187" i="1"/>
  <c r="AM187" i="1" s="1"/>
  <c r="R206" i="1"/>
  <c r="S206" i="1" s="1"/>
  <c r="R229" i="1"/>
  <c r="S229" i="1" s="1"/>
  <c r="R245" i="1"/>
  <c r="S245" i="1" s="1"/>
  <c r="R233" i="1"/>
  <c r="S233" i="1" s="1"/>
  <c r="R208" i="1"/>
  <c r="S208" i="1" s="1"/>
  <c r="R225" i="1"/>
  <c r="S225" i="1" s="1"/>
  <c r="R217" i="1"/>
  <c r="S217" i="1" s="1"/>
  <c r="R202" i="1"/>
  <c r="S202" i="1" s="1"/>
  <c r="R191" i="1"/>
  <c r="S191" i="1" s="1"/>
  <c r="R201" i="1"/>
  <c r="S201" i="1" s="1"/>
  <c r="R188" i="1"/>
  <c r="S188" i="1" s="1"/>
  <c r="R205" i="1"/>
  <c r="S205" i="1" s="1"/>
  <c r="R200" i="1"/>
  <c r="S200" i="1" s="1"/>
  <c r="R198" i="1"/>
  <c r="S198" i="1" s="1"/>
  <c r="R193" i="1"/>
  <c r="S193" i="1" s="1"/>
  <c r="R187" i="1"/>
  <c r="S187" i="1" s="1"/>
  <c r="R183" i="1"/>
  <c r="S183" i="1" s="1"/>
  <c r="R182" i="1"/>
  <c r="S182" i="1" s="1"/>
  <c r="R222" i="1"/>
  <c r="S222" i="1" s="1"/>
  <c r="R214" i="1"/>
  <c r="S214" i="1" s="1"/>
  <c r="R243" i="1"/>
  <c r="S243" i="1" s="1"/>
  <c r="R240" i="1"/>
  <c r="S240" i="1" s="1"/>
  <c r="R236" i="1"/>
  <c r="S236" i="1" s="1"/>
  <c r="R228" i="1"/>
  <c r="S228" i="1" s="1"/>
  <c r="R223" i="1"/>
  <c r="S223" i="1" s="1"/>
  <c r="R218" i="1"/>
  <c r="S218" i="1" s="1"/>
  <c r="R215" i="1"/>
  <c r="S215" i="1" s="1"/>
  <c r="R195" i="1"/>
  <c r="S195" i="1" s="1"/>
  <c r="R251" i="1"/>
  <c r="S251" i="1" s="1"/>
  <c r="R249" i="1"/>
  <c r="S249" i="1" s="1"/>
  <c r="R241" i="1"/>
  <c r="S241" i="1" s="1"/>
  <c r="R213" i="1"/>
  <c r="S213" i="1" s="1"/>
  <c r="R221" i="1"/>
  <c r="S221" i="1" s="1"/>
  <c r="R196" i="1"/>
  <c r="S196" i="1" s="1"/>
  <c r="R185" i="1"/>
  <c r="S185" i="1" s="1"/>
  <c r="R209" i="1"/>
  <c r="S209" i="1" s="1"/>
  <c r="R192" i="1"/>
  <c r="S192" i="1" s="1"/>
  <c r="R184" i="1"/>
  <c r="S184" i="1" s="1"/>
  <c r="R204" i="1"/>
  <c r="S204" i="1" s="1"/>
  <c r="R199" i="1"/>
  <c r="S199" i="1" s="1"/>
  <c r="R194" i="1"/>
  <c r="S194" i="1" s="1"/>
  <c r="R189" i="1"/>
  <c r="S189" i="1" s="1"/>
  <c r="R186" i="1"/>
  <c r="S186" i="1" s="1"/>
  <c r="R250" i="1"/>
  <c r="S250" i="1" s="1"/>
  <c r="R242" i="1"/>
  <c r="S242" i="1" s="1"/>
  <c r="R238" i="1"/>
  <c r="S238" i="1" s="1"/>
  <c r="R234" i="1"/>
  <c r="S234" i="1" s="1"/>
  <c r="R230" i="1"/>
  <c r="S230" i="1" s="1"/>
  <c r="R226" i="1"/>
  <c r="S226" i="1" s="1"/>
  <c r="R248" i="1"/>
  <c r="S248" i="1" s="1"/>
  <c r="R239" i="1"/>
  <c r="S239" i="1" s="1"/>
  <c r="R235" i="1"/>
  <c r="S235" i="1" s="1"/>
  <c r="R231" i="1"/>
  <c r="S231" i="1" s="1"/>
  <c r="R224" i="1"/>
  <c r="S224" i="1" s="1"/>
  <c r="R210" i="1"/>
  <c r="S210" i="1" s="1"/>
  <c r="R211" i="1"/>
  <c r="S211" i="1" s="1"/>
  <c r="R219" i="1"/>
  <c r="S219" i="1" s="1"/>
  <c r="R216" i="1"/>
  <c r="S216" i="1" s="1"/>
  <c r="R212" i="1"/>
  <c r="S212" i="1" s="1"/>
  <c r="R203" i="1"/>
  <c r="S203" i="1" s="1"/>
  <c r="R244" i="1"/>
  <c r="S244" i="1" s="1"/>
  <c r="R197" i="1"/>
  <c r="S197" i="1" s="1"/>
  <c r="R232" i="1"/>
  <c r="S232" i="1" s="1"/>
  <c r="R207" i="1"/>
  <c r="S207" i="1" s="1"/>
  <c r="R237" i="1"/>
  <c r="S237" i="1" s="1"/>
  <c r="AK182" i="1"/>
  <c r="AM182" i="1" s="1"/>
  <c r="R227" i="1"/>
  <c r="S227" i="1" s="1"/>
  <c r="R246" i="1"/>
  <c r="S246" i="1" s="1"/>
  <c r="R220" i="1"/>
  <c r="S220" i="1" s="1"/>
  <c r="R247" i="1"/>
  <c r="S247" i="1" s="1"/>
  <c r="R190" i="1"/>
  <c r="S190" i="1" s="1"/>
  <c r="AK237" i="1"/>
  <c r="AM237" i="1" s="1"/>
  <c r="AK220" i="1"/>
  <c r="AM220" i="1" s="1"/>
  <c r="AK247" i="1"/>
  <c r="AM247" i="1" s="1"/>
  <c r="AK244" i="1"/>
  <c r="AM244" i="1" s="1"/>
  <c r="R2" i="1"/>
  <c r="R77" i="1"/>
  <c r="S77" i="1" s="1"/>
  <c r="R79" i="1"/>
  <c r="S79" i="1" s="1"/>
  <c r="R81" i="1"/>
  <c r="S81" i="1" s="1"/>
  <c r="R83" i="1"/>
  <c r="S83" i="1" s="1"/>
  <c r="R85" i="1"/>
  <c r="S85" i="1" s="1"/>
  <c r="R87" i="1"/>
  <c r="S87" i="1" s="1"/>
  <c r="R89" i="1"/>
  <c r="S89" i="1" s="1"/>
  <c r="R91" i="1"/>
  <c r="S91" i="1" s="1"/>
  <c r="R93" i="1"/>
  <c r="S93" i="1" s="1"/>
  <c r="R95" i="1"/>
  <c r="S95" i="1" s="1"/>
  <c r="R97" i="1"/>
  <c r="S97" i="1" s="1"/>
  <c r="R99" i="1"/>
  <c r="S99" i="1" s="1"/>
  <c r="R101" i="1"/>
  <c r="S101" i="1" s="1"/>
  <c r="R103" i="1"/>
  <c r="S103" i="1" s="1"/>
  <c r="R105" i="1"/>
  <c r="S105" i="1" s="1"/>
  <c r="R108" i="1"/>
  <c r="S108" i="1" s="1"/>
  <c r="R110" i="1"/>
  <c r="S110" i="1" s="1"/>
  <c r="R112" i="1"/>
  <c r="S112" i="1" s="1"/>
  <c r="R114" i="1"/>
  <c r="S114" i="1" s="1"/>
  <c r="R116" i="1"/>
  <c r="S116" i="1" s="1"/>
  <c r="R122" i="1"/>
  <c r="S122" i="1" s="1"/>
  <c r="R141" i="1"/>
  <c r="S141" i="1" s="1"/>
  <c r="R142" i="1"/>
  <c r="S142" i="1" s="1"/>
  <c r="R144" i="1"/>
  <c r="S144" i="1" s="1"/>
  <c r="R146" i="1"/>
  <c r="S146" i="1" s="1"/>
  <c r="R148" i="1"/>
  <c r="S148" i="1" s="1"/>
  <c r="R150" i="1"/>
  <c r="S150" i="1" s="1"/>
  <c r="R152" i="1"/>
  <c r="S152" i="1" s="1"/>
  <c r="R118" i="1"/>
  <c r="S118" i="1" s="1"/>
  <c r="R120" i="1"/>
  <c r="S120" i="1" s="1"/>
  <c r="R125" i="1"/>
  <c r="S125" i="1" s="1"/>
  <c r="R127" i="1"/>
  <c r="S127" i="1" s="1"/>
  <c r="R129" i="1"/>
  <c r="S129" i="1" s="1"/>
  <c r="R131" i="1"/>
  <c r="S131" i="1" s="1"/>
  <c r="R133" i="1"/>
  <c r="S133" i="1" s="1"/>
  <c r="R135" i="1"/>
  <c r="S135" i="1" s="1"/>
  <c r="R137" i="1"/>
  <c r="S137" i="1" s="1"/>
  <c r="R139" i="1"/>
  <c r="S139" i="1" s="1"/>
  <c r="R154" i="1"/>
  <c r="S154" i="1" s="1"/>
  <c r="R156" i="1"/>
  <c r="S156" i="1" s="1"/>
  <c r="R158" i="1"/>
  <c r="S158" i="1" s="1"/>
  <c r="R160" i="1"/>
  <c r="S160" i="1" s="1"/>
  <c r="R162" i="1"/>
  <c r="S162" i="1" s="1"/>
  <c r="R164" i="1"/>
  <c r="S164" i="1" s="1"/>
  <c r="R166" i="1"/>
  <c r="S166" i="1" s="1"/>
  <c r="R167" i="1"/>
  <c r="S167" i="1" s="1"/>
  <c r="R169" i="1"/>
  <c r="S169" i="1" s="1"/>
  <c r="R171" i="1"/>
  <c r="S171" i="1" s="1"/>
  <c r="R173" i="1"/>
  <c r="S173" i="1" s="1"/>
  <c r="R175" i="1"/>
  <c r="S175" i="1" s="1"/>
  <c r="R177" i="1"/>
  <c r="S177" i="1" s="1"/>
  <c r="R179" i="1"/>
  <c r="S179" i="1" s="1"/>
  <c r="R181" i="1"/>
  <c r="S181" i="1" s="1"/>
  <c r="R78" i="1"/>
  <c r="S78" i="1" s="1"/>
  <c r="R80" i="1"/>
  <c r="S80" i="1" s="1"/>
  <c r="R82" i="1"/>
  <c r="S82" i="1" s="1"/>
  <c r="R84" i="1"/>
  <c r="S84" i="1" s="1"/>
  <c r="R86" i="1"/>
  <c r="S86" i="1" s="1"/>
  <c r="R88" i="1"/>
  <c r="S88" i="1" s="1"/>
  <c r="R90" i="1"/>
  <c r="S90" i="1" s="1"/>
  <c r="R92" i="1"/>
  <c r="S92" i="1" s="1"/>
  <c r="R94" i="1"/>
  <c r="S94" i="1" s="1"/>
  <c r="R96" i="1"/>
  <c r="S96" i="1" s="1"/>
  <c r="R98" i="1"/>
  <c r="S98" i="1" s="1"/>
  <c r="R100" i="1"/>
  <c r="S100" i="1" s="1"/>
  <c r="R102" i="1"/>
  <c r="S102" i="1" s="1"/>
  <c r="R104" i="1"/>
  <c r="S104" i="1" s="1"/>
  <c r="R106" i="1"/>
  <c r="S106" i="1" s="1"/>
  <c r="R107" i="1"/>
  <c r="S107" i="1" s="1"/>
  <c r="R109" i="1"/>
  <c r="S109" i="1" s="1"/>
  <c r="R111" i="1"/>
  <c r="S111" i="1" s="1"/>
  <c r="R113" i="1"/>
  <c r="S113" i="1" s="1"/>
  <c r="R115" i="1"/>
  <c r="S115" i="1" s="1"/>
  <c r="R123" i="1"/>
  <c r="S123" i="1" s="1"/>
  <c r="R143" i="1"/>
  <c r="S143" i="1" s="1"/>
  <c r="R145" i="1"/>
  <c r="S145" i="1" s="1"/>
  <c r="R147" i="1"/>
  <c r="S147" i="1" s="1"/>
  <c r="R149" i="1"/>
  <c r="S149" i="1" s="1"/>
  <c r="R151" i="1"/>
  <c r="S151" i="1" s="1"/>
  <c r="R117" i="1"/>
  <c r="S117" i="1" s="1"/>
  <c r="R119" i="1"/>
  <c r="S119" i="1" s="1"/>
  <c r="R121" i="1"/>
  <c r="S121" i="1" s="1"/>
  <c r="R124" i="1"/>
  <c r="S124" i="1" s="1"/>
  <c r="R126" i="1"/>
  <c r="S126" i="1" s="1"/>
  <c r="R128" i="1"/>
  <c r="S128" i="1" s="1"/>
  <c r="R130" i="1"/>
  <c r="S130" i="1" s="1"/>
  <c r="R132" i="1"/>
  <c r="S132" i="1" s="1"/>
  <c r="R134" i="1"/>
  <c r="S134" i="1" s="1"/>
  <c r="R136" i="1"/>
  <c r="S136" i="1" s="1"/>
  <c r="R138" i="1"/>
  <c r="S138" i="1" s="1"/>
  <c r="R140" i="1"/>
  <c r="S140" i="1" s="1"/>
  <c r="R153" i="1"/>
  <c r="S153" i="1" s="1"/>
  <c r="R155" i="1"/>
  <c r="S155" i="1" s="1"/>
  <c r="R157" i="1"/>
  <c r="S157" i="1" s="1"/>
  <c r="R159" i="1"/>
  <c r="S159" i="1" s="1"/>
  <c r="R161" i="1"/>
  <c r="S161" i="1" s="1"/>
  <c r="R163" i="1"/>
  <c r="S163" i="1" s="1"/>
  <c r="R165" i="1"/>
  <c r="S165" i="1" s="1"/>
  <c r="R168" i="1"/>
  <c r="S168" i="1" s="1"/>
  <c r="R170" i="1"/>
  <c r="S170" i="1" s="1"/>
  <c r="R172" i="1"/>
  <c r="S172" i="1" s="1"/>
  <c r="R174" i="1"/>
  <c r="S174" i="1" s="1"/>
  <c r="R176" i="1"/>
  <c r="S176" i="1" s="1"/>
  <c r="R178" i="1"/>
  <c r="S178" i="1" s="1"/>
  <c r="R180" i="1"/>
  <c r="S180" i="1" s="1"/>
  <c r="R10" i="1"/>
  <c r="S10" i="1" s="1"/>
  <c r="R8" i="1"/>
  <c r="S8" i="1" s="1"/>
  <c r="R6" i="1"/>
  <c r="S6" i="1" s="1"/>
  <c r="R4" i="1"/>
  <c r="S4" i="1" s="1"/>
  <c r="R17" i="1"/>
  <c r="S17" i="1" s="1"/>
  <c r="R16" i="1"/>
  <c r="S16" i="1" s="1"/>
  <c r="R15" i="1"/>
  <c r="S15" i="1" s="1"/>
  <c r="R13" i="1"/>
  <c r="S13" i="1" s="1"/>
  <c r="R12" i="1"/>
  <c r="S12" i="1" s="1"/>
  <c r="R74" i="1"/>
  <c r="S74" i="1" s="1"/>
  <c r="R72" i="1"/>
  <c r="S72" i="1" s="1"/>
  <c r="R71" i="1"/>
  <c r="S71" i="1" s="1"/>
  <c r="R69" i="1"/>
  <c r="S69" i="1" s="1"/>
  <c r="R67" i="1"/>
  <c r="S67" i="1" s="1"/>
  <c r="R48" i="1"/>
  <c r="S48" i="1" s="1"/>
  <c r="R46" i="1"/>
  <c r="S46" i="1" s="1"/>
  <c r="R40" i="1"/>
  <c r="S40" i="1" s="1"/>
  <c r="R38" i="1"/>
  <c r="R34" i="1"/>
  <c r="S34" i="1" s="1"/>
  <c r="R28" i="1"/>
  <c r="S28" i="1" s="1"/>
  <c r="R24" i="1"/>
  <c r="S24" i="1" s="1"/>
  <c r="R22" i="1"/>
  <c r="S22" i="1" s="1"/>
  <c r="R31" i="1"/>
  <c r="S31" i="1" s="1"/>
  <c r="R29" i="1"/>
  <c r="R75" i="1"/>
  <c r="S75" i="1" s="1"/>
  <c r="R70" i="1"/>
  <c r="S70" i="1" s="1"/>
  <c r="R68" i="1"/>
  <c r="S68" i="1" s="1"/>
  <c r="R66" i="1"/>
  <c r="S66" i="1" s="1"/>
  <c r="R64" i="1"/>
  <c r="S64" i="1" s="1"/>
  <c r="R62" i="1"/>
  <c r="R60" i="1"/>
  <c r="R58" i="1"/>
  <c r="S58" i="1" s="1"/>
  <c r="R56" i="1"/>
  <c r="R54" i="1"/>
  <c r="S54" i="1" s="1"/>
  <c r="R52" i="1"/>
  <c r="R49" i="1"/>
  <c r="S49" i="1" s="1"/>
  <c r="R43" i="1"/>
  <c r="S43" i="1" s="1"/>
  <c r="R39" i="1"/>
  <c r="S39" i="1" s="1"/>
  <c r="R37" i="1"/>
  <c r="S37" i="1" s="1"/>
  <c r="R33" i="1"/>
  <c r="S33" i="1" s="1"/>
  <c r="R11" i="1"/>
  <c r="AZ9" i="1"/>
  <c r="BE9" i="1" s="1"/>
  <c r="R9" i="1"/>
  <c r="S9" i="1" s="1"/>
  <c r="AZ7" i="1"/>
  <c r="BE7" i="1" s="1"/>
  <c r="R7" i="1"/>
  <c r="S7" i="1" s="1"/>
  <c r="AZ5" i="1"/>
  <c r="BE5" i="1" s="1"/>
  <c r="R5" i="1"/>
  <c r="S5" i="1" s="1"/>
  <c r="R3" i="1"/>
  <c r="S3" i="1" s="1"/>
  <c r="R21" i="1"/>
  <c r="S21" i="1" s="1"/>
  <c r="R20" i="1"/>
  <c r="S20" i="1" s="1"/>
  <c r="R19" i="1"/>
  <c r="S19" i="1" s="1"/>
  <c r="R18" i="1"/>
  <c r="S18" i="1" s="1"/>
  <c r="BD17" i="1"/>
  <c r="BD16" i="1"/>
  <c r="R14" i="1"/>
  <c r="S14" i="1" s="1"/>
  <c r="R76" i="1"/>
  <c r="S76" i="1" s="1"/>
  <c r="R65" i="1"/>
  <c r="S65" i="1" s="1"/>
  <c r="R63" i="1"/>
  <c r="S63" i="1" s="1"/>
  <c r="R61" i="1"/>
  <c r="S61" i="1" s="1"/>
  <c r="R59" i="1"/>
  <c r="R57" i="1"/>
  <c r="S57" i="1" s="1"/>
  <c r="R55" i="1"/>
  <c r="S55" i="1" s="1"/>
  <c r="R53" i="1"/>
  <c r="S53" i="1" s="1"/>
  <c r="R50" i="1"/>
  <c r="S50" i="1" s="1"/>
  <c r="R44" i="1"/>
  <c r="S44" i="1" s="1"/>
  <c r="R42" i="1"/>
  <c r="S42" i="1" s="1"/>
  <c r="R36" i="1"/>
  <c r="S36" i="1" s="1"/>
  <c r="R32" i="1"/>
  <c r="S32" i="1" s="1"/>
  <c r="R30" i="1"/>
  <c r="S30" i="1" s="1"/>
  <c r="R26" i="1"/>
  <c r="S26" i="1" s="1"/>
  <c r="R25" i="1"/>
  <c r="S25" i="1" s="1"/>
  <c r="R73" i="1"/>
  <c r="S73" i="1" s="1"/>
  <c r="R51" i="1"/>
  <c r="S51" i="1" s="1"/>
  <c r="R47" i="1"/>
  <c r="S47" i="1" s="1"/>
  <c r="R45" i="1"/>
  <c r="S45" i="1" s="1"/>
  <c r="R41" i="1"/>
  <c r="S41" i="1" s="1"/>
  <c r="R35" i="1"/>
  <c r="S35" i="1" s="1"/>
  <c r="R27" i="1"/>
  <c r="S27" i="1" s="1"/>
  <c r="R23" i="1"/>
  <c r="S23" i="1" s="1"/>
  <c r="BJ18" i="1"/>
  <c r="BJ16" i="1"/>
  <c r="BJ14" i="1"/>
  <c r="BJ25" i="1"/>
  <c r="BJ55" i="1"/>
  <c r="AH12" i="1"/>
  <c r="Y15" i="1"/>
  <c r="BI25" i="1"/>
  <c r="BI20" i="1"/>
  <c r="S56" i="1"/>
  <c r="BJ10" i="1"/>
  <c r="BI18" i="1"/>
  <c r="Y16" i="1"/>
  <c r="AH13" i="1"/>
  <c r="BJ73" i="1"/>
  <c r="BJ72" i="1"/>
  <c r="BJ65" i="1"/>
  <c r="BJ35" i="1"/>
  <c r="BJ32" i="1"/>
  <c r="S60" i="1"/>
  <c r="S38" i="1"/>
  <c r="BD21" i="1"/>
  <c r="BD20" i="1"/>
  <c r="BD19" i="1"/>
  <c r="BD18" i="1"/>
  <c r="BJ17" i="1"/>
  <c r="BI16" i="1"/>
  <c r="BD15" i="1"/>
  <c r="S59" i="1"/>
  <c r="BD13" i="1"/>
  <c r="BD12" i="1"/>
  <c r="BI14" i="1"/>
  <c r="BI71" i="1"/>
  <c r="Y14" i="1"/>
  <c r="BI17" i="1"/>
  <c r="BJ68" i="1"/>
  <c r="BJ60" i="1"/>
  <c r="BJ61" i="1"/>
  <c r="S62" i="1"/>
  <c r="S52" i="1"/>
  <c r="S29" i="1"/>
  <c r="BJ22" i="1"/>
  <c r="AZ18" i="1"/>
  <c r="BE18" i="1" s="1"/>
  <c r="BD14" i="1"/>
  <c r="BI40" i="1"/>
  <c r="BJ48" i="1"/>
  <c r="BJ76" i="1"/>
  <c r="BJ69" i="1"/>
  <c r="BJ44" i="1"/>
  <c r="BJ30" i="1"/>
  <c r="BJ29" i="1"/>
  <c r="BJ28" i="1"/>
  <c r="BI15" i="1"/>
  <c r="BI13" i="1"/>
  <c r="BI12" i="1"/>
  <c r="Y19" i="1"/>
  <c r="Y20" i="1"/>
  <c r="Y21" i="1"/>
  <c r="Y17" i="1"/>
  <c r="AH15" i="1"/>
  <c r="AH16" i="1"/>
  <c r="AH14" i="1"/>
  <c r="AH21" i="1"/>
  <c r="AH17" i="1"/>
  <c r="Y12" i="1"/>
  <c r="AH20" i="1"/>
  <c r="AH19" i="1"/>
  <c r="AH18" i="1"/>
  <c r="Y18" i="1"/>
  <c r="Y13" i="1"/>
  <c r="AZ8" i="1"/>
  <c r="BE8" i="1" s="1"/>
  <c r="BD10" i="1"/>
  <c r="BD8" i="1"/>
  <c r="BD6" i="1"/>
  <c r="BD4" i="1"/>
  <c r="BD2" i="1"/>
  <c r="AZ6" i="1"/>
  <c r="BE6" i="1" s="1"/>
  <c r="AZ4" i="1"/>
  <c r="BE4" i="1" s="1"/>
  <c r="S2" i="1"/>
  <c r="AZ2" i="1"/>
  <c r="AL254" i="1" s="1"/>
  <c r="AN254" i="1" s="1"/>
  <c r="BD11" i="1"/>
  <c r="BD9" i="1"/>
  <c r="BD7" i="1"/>
  <c r="BD5" i="1"/>
  <c r="BD3" i="1"/>
  <c r="AZ10" i="1"/>
  <c r="BE10" i="1" s="1"/>
  <c r="AH10" i="1"/>
  <c r="AH11" i="1"/>
  <c r="Y11" i="1"/>
  <c r="Y10" i="1"/>
  <c r="N9" i="1"/>
  <c r="AI9" i="1" s="1"/>
  <c r="AK196" i="1" s="1"/>
  <c r="AM196" i="1" s="1"/>
  <c r="N8" i="1"/>
  <c r="AI8" i="1" s="1"/>
  <c r="N7" i="1"/>
  <c r="AI7" i="1" s="1"/>
  <c r="BJ7" i="1" s="1"/>
  <c r="N6" i="1"/>
  <c r="AI6" i="1" s="1"/>
  <c r="N5" i="1"/>
  <c r="AI5" i="1" s="1"/>
  <c r="N4" i="1"/>
  <c r="AI4" i="1" s="1"/>
  <c r="O6" i="1"/>
  <c r="O3" i="1"/>
  <c r="AJ3" i="1" s="1"/>
  <c r="AK252" i="1" s="1"/>
  <c r="AM252" i="1" s="1"/>
  <c r="O4" i="1"/>
  <c r="AJ4" i="1" s="1"/>
  <c r="AK200" i="1" s="1"/>
  <c r="AM200" i="1" s="1"/>
  <c r="O8" i="1"/>
  <c r="AJ8" i="1" s="1"/>
  <c r="Y4" i="1"/>
  <c r="O9" i="1"/>
  <c r="AJ9" i="1" s="1"/>
  <c r="AK248" i="1" s="1"/>
  <c r="AM248" i="1" s="1"/>
  <c r="O7" i="1"/>
  <c r="AJ7" i="1" s="1"/>
  <c r="AK245" i="1" s="1"/>
  <c r="AM245" i="1" s="1"/>
  <c r="O5" i="1"/>
  <c r="Y2" i="1"/>
  <c r="N3" i="1"/>
  <c r="AI3" i="1" s="1"/>
  <c r="Y7" i="1"/>
  <c r="Y5" i="1"/>
  <c r="Y3" i="1"/>
  <c r="O2" i="1"/>
  <c r="AJ2" i="1" s="1"/>
  <c r="AK242" i="1" s="1"/>
  <c r="AM242" i="1" s="1"/>
  <c r="AH3" i="1"/>
  <c r="T254" i="1" l="1"/>
  <c r="T252" i="1"/>
  <c r="AK227" i="1"/>
  <c r="AM227" i="1" s="1"/>
  <c r="AK254" i="1"/>
  <c r="AM254" i="1" s="1"/>
  <c r="T253" i="1"/>
  <c r="AK243" i="1"/>
  <c r="AM243" i="1" s="1"/>
  <c r="AK246" i="1"/>
  <c r="AM246" i="1" s="1"/>
  <c r="AK184" i="1"/>
  <c r="AM184" i="1" s="1"/>
  <c r="AK223" i="1"/>
  <c r="AM223" i="1" s="1"/>
  <c r="AK229" i="1"/>
  <c r="AM229" i="1" s="1"/>
  <c r="AK234" i="1"/>
  <c r="AM234" i="1" s="1"/>
  <c r="AK189" i="1"/>
  <c r="AM189" i="1" s="1"/>
  <c r="AK197" i="1"/>
  <c r="AM197" i="1" s="1"/>
  <c r="AK203" i="1"/>
  <c r="AM203" i="1" s="1"/>
  <c r="AK191" i="1"/>
  <c r="AM191" i="1" s="1"/>
  <c r="AK228" i="1"/>
  <c r="AM228" i="1" s="1"/>
  <c r="AK201" i="1"/>
  <c r="AM201" i="1" s="1"/>
  <c r="AK194" i="1"/>
  <c r="AM194" i="1" s="1"/>
  <c r="AK219" i="1"/>
  <c r="AM219" i="1" s="1"/>
  <c r="AK230" i="1"/>
  <c r="AM230" i="1" s="1"/>
  <c r="AK204" i="1"/>
  <c r="AM204" i="1" s="1"/>
  <c r="AK241" i="1"/>
  <c r="AM241" i="1" s="1"/>
  <c r="AK195" i="1"/>
  <c r="AM195" i="1" s="1"/>
  <c r="AK188" i="1"/>
  <c r="AM188" i="1" s="1"/>
  <c r="AK225" i="1"/>
  <c r="AM225" i="1" s="1"/>
  <c r="T214" i="1"/>
  <c r="T226" i="1"/>
  <c r="T217" i="1"/>
  <c r="T227" i="1"/>
  <c r="T215" i="1"/>
  <c r="T235" i="1"/>
  <c r="T222" i="1"/>
  <c r="T212" i="1"/>
  <c r="T201" i="1"/>
  <c r="T197" i="1"/>
  <c r="T183" i="1"/>
  <c r="T238" i="1"/>
  <c r="T209" i="1"/>
  <c r="T245" i="1"/>
  <c r="T233" i="1"/>
  <c r="T225" i="1"/>
  <c r="T213" i="1"/>
  <c r="T202" i="1"/>
  <c r="T192" i="1"/>
  <c r="T190" i="1"/>
  <c r="T243" i="1"/>
  <c r="T208" i="1"/>
  <c r="T237" i="1"/>
  <c r="T229" i="1"/>
  <c r="T216" i="1"/>
  <c r="T187" i="1"/>
  <c r="T185" i="1"/>
  <c r="T234" i="1"/>
  <c r="T223" i="1"/>
  <c r="T200" i="1"/>
  <c r="T188" i="1"/>
  <c r="T186" i="1"/>
  <c r="BI62" i="1"/>
  <c r="AK183" i="1"/>
  <c r="AM183" i="1" s="1"/>
  <c r="AK193" i="1"/>
  <c r="AM193" i="1" s="1"/>
  <c r="AK205" i="1"/>
  <c r="AM205" i="1" s="1"/>
  <c r="AK213" i="1"/>
  <c r="AM213" i="1" s="1"/>
  <c r="AK239" i="1"/>
  <c r="AM239" i="1" s="1"/>
  <c r="AK236" i="1"/>
  <c r="AM236" i="1" s="1"/>
  <c r="AK235" i="1"/>
  <c r="AM235" i="1" s="1"/>
  <c r="AK231" i="1"/>
  <c r="AM231" i="1" s="1"/>
  <c r="AK217" i="1"/>
  <c r="AM217" i="1" s="1"/>
  <c r="AK224" i="1"/>
  <c r="AM224" i="1" s="1"/>
  <c r="AK198" i="1"/>
  <c r="AM198" i="1" s="1"/>
  <c r="AK199" i="1"/>
  <c r="AM199" i="1" s="1"/>
  <c r="AK186" i="1"/>
  <c r="AM186" i="1" s="1"/>
  <c r="AK206" i="1"/>
  <c r="AM206" i="1" s="1"/>
  <c r="AK208" i="1"/>
  <c r="AM208" i="1" s="1"/>
  <c r="T220" i="1"/>
  <c r="T206" i="1"/>
  <c r="T219" i="1"/>
  <c r="T224" i="1"/>
  <c r="T218" i="1"/>
  <c r="T184" i="1"/>
  <c r="T250" i="1"/>
  <c r="T239" i="1"/>
  <c r="T231" i="1"/>
  <c r="T211" i="1"/>
  <c r="T244" i="1"/>
  <c r="T205" i="1"/>
  <c r="T199" i="1"/>
  <c r="AL195" i="1"/>
  <c r="AN195" i="1" s="1"/>
  <c r="T193" i="1"/>
  <c r="T189" i="1"/>
  <c r="T246" i="1"/>
  <c r="T230" i="1"/>
  <c r="T241" i="1"/>
  <c r="T204" i="1"/>
  <c r="T198" i="1"/>
  <c r="T195" i="1"/>
  <c r="T182" i="1"/>
  <c r="T247" i="1"/>
  <c r="T249" i="1"/>
  <c r="T240" i="1"/>
  <c r="T232" i="1"/>
  <c r="T210" i="1"/>
  <c r="T207" i="1"/>
  <c r="T191" i="1"/>
  <c r="T251" i="1"/>
  <c r="T242" i="1"/>
  <c r="T248" i="1"/>
  <c r="T236" i="1"/>
  <c r="T228" i="1"/>
  <c r="T221" i="1"/>
  <c r="T203" i="1"/>
  <c r="T196" i="1"/>
  <c r="T194" i="1"/>
  <c r="T10" i="1"/>
  <c r="T29" i="1"/>
  <c r="T35" i="1"/>
  <c r="T45" i="1"/>
  <c r="T57" i="1"/>
  <c r="T42" i="1"/>
  <c r="T62" i="1"/>
  <c r="AI2" i="1"/>
  <c r="BJ2" i="1" s="1"/>
  <c r="T27" i="1"/>
  <c r="T36" i="1"/>
  <c r="T52" i="1"/>
  <c r="T68" i="1"/>
  <c r="T26" i="1"/>
  <c r="T51" i="1"/>
  <c r="T53" i="1"/>
  <c r="T67" i="1"/>
  <c r="T12" i="1"/>
  <c r="T16" i="1"/>
  <c r="T17" i="1"/>
  <c r="T3" i="1"/>
  <c r="AK112" i="1"/>
  <c r="AM112" i="1" s="1"/>
  <c r="AK119" i="1"/>
  <c r="AM119" i="1" s="1"/>
  <c r="AK132" i="1"/>
  <c r="AM132" i="1" s="1"/>
  <c r="AK81" i="1"/>
  <c r="AM81" i="1" s="1"/>
  <c r="AK144" i="1"/>
  <c r="AM144" i="1" s="1"/>
  <c r="AK172" i="1"/>
  <c r="AM172" i="1" s="1"/>
  <c r="AK170" i="1"/>
  <c r="AM170" i="1" s="1"/>
  <c r="AK106" i="1"/>
  <c r="AM106" i="1" s="1"/>
  <c r="BJ3" i="1"/>
  <c r="AK118" i="1"/>
  <c r="AM118" i="1" s="1"/>
  <c r="AK181" i="1"/>
  <c r="AM181" i="1" s="1"/>
  <c r="AK171" i="1"/>
  <c r="AM171" i="1" s="1"/>
  <c r="AK104" i="1"/>
  <c r="AM104" i="1" s="1"/>
  <c r="AK87" i="1"/>
  <c r="AM87" i="1" s="1"/>
  <c r="AK80" i="1"/>
  <c r="AM80" i="1" s="1"/>
  <c r="AK129" i="1"/>
  <c r="AM129" i="1" s="1"/>
  <c r="AK152" i="1"/>
  <c r="AM152" i="1" s="1"/>
  <c r="AK145" i="1"/>
  <c r="AM145" i="1" s="1"/>
  <c r="AK126" i="1"/>
  <c r="AM126" i="1" s="1"/>
  <c r="AK105" i="1"/>
  <c r="AM105" i="1" s="1"/>
  <c r="AK116" i="1"/>
  <c r="AM116" i="1" s="1"/>
  <c r="AK166" i="1"/>
  <c r="AM166" i="1" s="1"/>
  <c r="AK136" i="1"/>
  <c r="AM136" i="1" s="1"/>
  <c r="AK155" i="1"/>
  <c r="AM155" i="1" s="1"/>
  <c r="AK83" i="1"/>
  <c r="AM83" i="1" s="1"/>
  <c r="AK97" i="1"/>
  <c r="AM97" i="1" s="1"/>
  <c r="AK140" i="1"/>
  <c r="AM140" i="1" s="1"/>
  <c r="AK85" i="1"/>
  <c r="AM85" i="1" s="1"/>
  <c r="AK113" i="1"/>
  <c r="AM113" i="1" s="1"/>
  <c r="AK103" i="1"/>
  <c r="AM103" i="1" s="1"/>
  <c r="AK162" i="1"/>
  <c r="AM162" i="1" s="1"/>
  <c r="AK146" i="1"/>
  <c r="AM146" i="1" s="1"/>
  <c r="AK134" i="1"/>
  <c r="AM134" i="1" s="1"/>
  <c r="AK94" i="1"/>
  <c r="AM94" i="1" s="1"/>
  <c r="AK122" i="1"/>
  <c r="AM122" i="1" s="1"/>
  <c r="AK167" i="1"/>
  <c r="AM167" i="1" s="1"/>
  <c r="AK175" i="1"/>
  <c r="AM175" i="1" s="1"/>
  <c r="AK121" i="1"/>
  <c r="AM121" i="1" s="1"/>
  <c r="AK147" i="1"/>
  <c r="AM147" i="1" s="1"/>
  <c r="AK133" i="1"/>
  <c r="AM133" i="1" s="1"/>
  <c r="AK142" i="1"/>
  <c r="AM142" i="1" s="1"/>
  <c r="AK82" i="1"/>
  <c r="AM82" i="1" s="1"/>
  <c r="AK77" i="1"/>
  <c r="AM77" i="1" s="1"/>
  <c r="AK160" i="1"/>
  <c r="AM160" i="1" s="1"/>
  <c r="T7" i="1"/>
  <c r="T11" i="1"/>
  <c r="T38" i="1"/>
  <c r="T48" i="1"/>
  <c r="BI47" i="1"/>
  <c r="AK165" i="1"/>
  <c r="AM165" i="1" s="1"/>
  <c r="AK179" i="1"/>
  <c r="AM179" i="1" s="1"/>
  <c r="AK114" i="1"/>
  <c r="AM114" i="1" s="1"/>
  <c r="AK102" i="1"/>
  <c r="AM102" i="1" s="1"/>
  <c r="AK141" i="1"/>
  <c r="AM141" i="1" s="1"/>
  <c r="AK125" i="1"/>
  <c r="AM125" i="1" s="1"/>
  <c r="AK154" i="1"/>
  <c r="AM154" i="1" s="1"/>
  <c r="AK100" i="1"/>
  <c r="AM100" i="1" s="1"/>
  <c r="AK88" i="1"/>
  <c r="AM88" i="1" s="1"/>
  <c r="AK131" i="1"/>
  <c r="AM131" i="1" s="1"/>
  <c r="AK79" i="1"/>
  <c r="AM79" i="1" s="1"/>
  <c r="AK159" i="1"/>
  <c r="AM159" i="1" s="1"/>
  <c r="AK168" i="1"/>
  <c r="AM168" i="1" s="1"/>
  <c r="AK111" i="1"/>
  <c r="AM111" i="1" s="1"/>
  <c r="AK90" i="1"/>
  <c r="AM90" i="1" s="1"/>
  <c r="AK99" i="1"/>
  <c r="AM99" i="1" s="1"/>
  <c r="AK130" i="1"/>
  <c r="AM130" i="1" s="1"/>
  <c r="AK137" i="1"/>
  <c r="AM137" i="1" s="1"/>
  <c r="AK151" i="1"/>
  <c r="AM151" i="1" s="1"/>
  <c r="AK117" i="1"/>
  <c r="AM117" i="1" s="1"/>
  <c r="AK158" i="1"/>
  <c r="AM158" i="1" s="1"/>
  <c r="AK169" i="1"/>
  <c r="AM169" i="1" s="1"/>
  <c r="AK120" i="1"/>
  <c r="AM120" i="1" s="1"/>
  <c r="AK143" i="1"/>
  <c r="AM143" i="1" s="1"/>
  <c r="AK107" i="1"/>
  <c r="AM107" i="1" s="1"/>
  <c r="AK95" i="1"/>
  <c r="AM95" i="1" s="1"/>
  <c r="AK78" i="1"/>
  <c r="AM78" i="1" s="1"/>
  <c r="AK180" i="1"/>
  <c r="AM180" i="1" s="1"/>
  <c r="T31" i="1"/>
  <c r="T32" i="1"/>
  <c r="T44" i="1"/>
  <c r="T50" i="1"/>
  <c r="T54" i="1"/>
  <c r="T60" i="1"/>
  <c r="T70" i="1"/>
  <c r="T76" i="1"/>
  <c r="T30" i="1"/>
  <c r="T41" i="1"/>
  <c r="T47" i="1"/>
  <c r="T55" i="1"/>
  <c r="T59" i="1"/>
  <c r="T73" i="1"/>
  <c r="T13" i="1"/>
  <c r="T15" i="1"/>
  <c r="T5" i="1"/>
  <c r="T9" i="1"/>
  <c r="T23" i="1"/>
  <c r="T34" i="1"/>
  <c r="T40" i="1"/>
  <c r="T46" i="1"/>
  <c r="T58" i="1"/>
  <c r="T64" i="1"/>
  <c r="T72" i="1"/>
  <c r="T25" i="1"/>
  <c r="T22" i="1"/>
  <c r="T28" i="1"/>
  <c r="T33" i="1"/>
  <c r="T39" i="1"/>
  <c r="T61" i="1"/>
  <c r="T65" i="1"/>
  <c r="T71" i="1"/>
  <c r="T75" i="1"/>
  <c r="T19" i="1"/>
  <c r="T21" i="1"/>
  <c r="T164" i="1"/>
  <c r="T162" i="1"/>
  <c r="T177" i="1"/>
  <c r="T175" i="1"/>
  <c r="T173" i="1"/>
  <c r="T171" i="1"/>
  <c r="T169" i="1"/>
  <c r="T167" i="1"/>
  <c r="T180" i="1"/>
  <c r="T160" i="1"/>
  <c r="T158" i="1"/>
  <c r="T156" i="1"/>
  <c r="T154" i="1"/>
  <c r="T152" i="1"/>
  <c r="T140" i="1"/>
  <c r="T138" i="1"/>
  <c r="T136" i="1"/>
  <c r="T134" i="1"/>
  <c r="T132" i="1"/>
  <c r="T114" i="1"/>
  <c r="T112" i="1"/>
  <c r="T110" i="1"/>
  <c r="T108" i="1"/>
  <c r="T106" i="1"/>
  <c r="T104" i="1"/>
  <c r="T102" i="1"/>
  <c r="T100" i="1"/>
  <c r="T98" i="1"/>
  <c r="T79" i="1"/>
  <c r="T150" i="1"/>
  <c r="T128" i="1"/>
  <c r="T124" i="1"/>
  <c r="T120" i="1"/>
  <c r="T116" i="1"/>
  <c r="T93" i="1"/>
  <c r="T89" i="1"/>
  <c r="T86" i="1"/>
  <c r="T85" i="1"/>
  <c r="T149" i="1"/>
  <c r="T147" i="1"/>
  <c r="T145" i="1"/>
  <c r="T143" i="1"/>
  <c r="T87" i="1"/>
  <c r="T83" i="1"/>
  <c r="T80" i="1"/>
  <c r="T179" i="1"/>
  <c r="T151" i="1"/>
  <c r="T129" i="1"/>
  <c r="T125" i="1"/>
  <c r="T121" i="1"/>
  <c r="T117" i="1"/>
  <c r="T94" i="1"/>
  <c r="T90" i="1"/>
  <c r="T4" i="1"/>
  <c r="T8" i="1"/>
  <c r="T56" i="1"/>
  <c r="T66" i="1"/>
  <c r="T74" i="1"/>
  <c r="T24" i="1"/>
  <c r="T37" i="1"/>
  <c r="T43" i="1"/>
  <c r="T49" i="1"/>
  <c r="T63" i="1"/>
  <c r="T69" i="1"/>
  <c r="T14" i="1"/>
  <c r="T18" i="1"/>
  <c r="T20" i="1"/>
  <c r="T165" i="1"/>
  <c r="T163" i="1"/>
  <c r="T161" i="1"/>
  <c r="T176" i="1"/>
  <c r="T174" i="1"/>
  <c r="T172" i="1"/>
  <c r="T170" i="1"/>
  <c r="T168" i="1"/>
  <c r="T178" i="1"/>
  <c r="T159" i="1"/>
  <c r="T157" i="1"/>
  <c r="T155" i="1"/>
  <c r="T153" i="1"/>
  <c r="T141" i="1"/>
  <c r="T139" i="1"/>
  <c r="T137" i="1"/>
  <c r="T135" i="1"/>
  <c r="T133" i="1"/>
  <c r="T115" i="1"/>
  <c r="T113" i="1"/>
  <c r="T111" i="1"/>
  <c r="T109" i="1"/>
  <c r="T107" i="1"/>
  <c r="T105" i="1"/>
  <c r="T103" i="1"/>
  <c r="T101" i="1"/>
  <c r="T99" i="1"/>
  <c r="T97" i="1"/>
  <c r="T81" i="1"/>
  <c r="T77" i="1"/>
  <c r="T130" i="1"/>
  <c r="T126" i="1"/>
  <c r="T122" i="1"/>
  <c r="T118" i="1"/>
  <c r="T95" i="1"/>
  <c r="T91" i="1"/>
  <c r="T84" i="1"/>
  <c r="T148" i="1"/>
  <c r="T146" i="1"/>
  <c r="T144" i="1"/>
  <c r="T142" i="1"/>
  <c r="T82" i="1"/>
  <c r="T78" i="1"/>
  <c r="T181" i="1"/>
  <c r="T166" i="1"/>
  <c r="T131" i="1"/>
  <c r="T127" i="1"/>
  <c r="T123" i="1"/>
  <c r="T119" i="1"/>
  <c r="T96" i="1"/>
  <c r="T92" i="1"/>
  <c r="T88" i="1"/>
  <c r="T2" i="1"/>
  <c r="T6" i="1"/>
  <c r="AK42" i="1"/>
  <c r="AM42" i="1" s="1"/>
  <c r="BI39" i="1"/>
  <c r="BI8" i="1"/>
  <c r="BJ4" i="1"/>
  <c r="BJ8" i="1"/>
  <c r="AK60" i="1"/>
  <c r="AM60" i="1" s="1"/>
  <c r="BI2" i="1"/>
  <c r="BI54" i="1"/>
  <c r="BI7" i="1"/>
  <c r="BI70" i="1"/>
  <c r="BI3" i="1"/>
  <c r="AL236" i="1" s="1"/>
  <c r="AN236" i="1" s="1"/>
  <c r="BJ6" i="1"/>
  <c r="BI31" i="1"/>
  <c r="BI4" i="1"/>
  <c r="AL192" i="1" s="1"/>
  <c r="AN192" i="1" s="1"/>
  <c r="BJ5" i="1"/>
  <c r="AK69" i="1"/>
  <c r="AM69" i="1" s="1"/>
  <c r="AK38" i="1"/>
  <c r="AM38" i="1" s="1"/>
  <c r="BJ54" i="1"/>
  <c r="S11" i="1"/>
  <c r="AK46" i="1"/>
  <c r="AM46" i="1" s="1"/>
  <c r="AK67" i="1"/>
  <c r="AM67" i="1" s="1"/>
  <c r="AK66" i="1"/>
  <c r="AM66" i="1" s="1"/>
  <c r="AK28" i="1"/>
  <c r="AM28" i="1" s="1"/>
  <c r="AK54" i="1"/>
  <c r="AM54" i="1" s="1"/>
  <c r="AK76" i="1"/>
  <c r="AM76" i="1" s="1"/>
  <c r="AK64" i="1"/>
  <c r="AM64" i="1" s="1"/>
  <c r="BJ70" i="1"/>
  <c r="AK3" i="1"/>
  <c r="AM3" i="1" s="1"/>
  <c r="BJ9" i="1"/>
  <c r="AK5" i="1"/>
  <c r="AM5" i="1" s="1"/>
  <c r="BJ62" i="1"/>
  <c r="BJ47" i="1"/>
  <c r="AL250" i="1" s="1"/>
  <c r="AN250" i="1" s="1"/>
  <c r="AK4" i="1"/>
  <c r="AM4" i="1" s="1"/>
  <c r="BJ31" i="1"/>
  <c r="BJ24" i="1"/>
  <c r="AK63" i="1"/>
  <c r="AM63" i="1" s="1"/>
  <c r="AK35" i="1"/>
  <c r="AM35" i="1" s="1"/>
  <c r="BJ39" i="1"/>
  <c r="AK24" i="1"/>
  <c r="AM24" i="1" s="1"/>
  <c r="AK39" i="1"/>
  <c r="AM39" i="1" s="1"/>
  <c r="AK51" i="1"/>
  <c r="AM51" i="1" s="1"/>
  <c r="AK65" i="1"/>
  <c r="AM65" i="1" s="1"/>
  <c r="AK53" i="1"/>
  <c r="AM53" i="1" s="1"/>
  <c r="AK57" i="1"/>
  <c r="AM57" i="1" s="1"/>
  <c r="AK73" i="1"/>
  <c r="AM73" i="1" s="1"/>
  <c r="AK45" i="1"/>
  <c r="AM45" i="1" s="1"/>
  <c r="AK56" i="1"/>
  <c r="AM56" i="1" s="1"/>
  <c r="AK23" i="1"/>
  <c r="AM23" i="1" s="1"/>
  <c r="BE2" i="1"/>
  <c r="U7" i="1" s="1"/>
  <c r="AJ6" i="1"/>
  <c r="AK96" i="1" s="1"/>
  <c r="AM96" i="1" s="1"/>
  <c r="AJ5" i="1"/>
  <c r="AK226" i="1" s="1"/>
  <c r="AM226" i="1" s="1"/>
  <c r="AH6" i="1"/>
  <c r="AH5" i="1"/>
  <c r="AH4" i="1"/>
  <c r="AH7" i="1"/>
  <c r="AH9" i="1"/>
  <c r="Y9" i="1"/>
  <c r="Y8" i="1"/>
  <c r="Y6" i="1"/>
  <c r="AH2" i="1"/>
  <c r="AH8" i="1"/>
  <c r="U253" i="1" l="1"/>
  <c r="V253" i="1" s="1"/>
  <c r="U254" i="1"/>
  <c r="V254" i="1" s="1"/>
  <c r="U252" i="1"/>
  <c r="V252" i="1" s="1"/>
  <c r="AL251" i="1"/>
  <c r="AN251" i="1" s="1"/>
  <c r="AK149" i="1"/>
  <c r="AM149" i="1" s="1"/>
  <c r="AK89" i="1"/>
  <c r="AM89" i="1" s="1"/>
  <c r="AK177" i="1"/>
  <c r="AM177" i="1" s="1"/>
  <c r="AK109" i="1"/>
  <c r="AM109" i="1" s="1"/>
  <c r="AK214" i="1"/>
  <c r="AM214" i="1" s="1"/>
  <c r="AK249" i="1"/>
  <c r="AM249" i="1" s="1"/>
  <c r="AK232" i="1"/>
  <c r="AM232" i="1" s="1"/>
  <c r="AK12" i="1"/>
  <c r="AM12" i="1" s="1"/>
  <c r="AK250" i="1"/>
  <c r="AM250" i="1" s="1"/>
  <c r="AK68" i="1"/>
  <c r="AM68" i="1" s="1"/>
  <c r="AK72" i="1"/>
  <c r="AM72" i="1" s="1"/>
  <c r="AL189" i="1"/>
  <c r="AN189" i="1" s="1"/>
  <c r="AL183" i="1"/>
  <c r="AN183" i="1" s="1"/>
  <c r="AL229" i="1"/>
  <c r="AN229" i="1" s="1"/>
  <c r="AK127" i="1"/>
  <c r="AM127" i="1" s="1"/>
  <c r="AK93" i="1"/>
  <c r="AM93" i="1" s="1"/>
  <c r="AK176" i="1"/>
  <c r="AM176" i="1" s="1"/>
  <c r="AK156" i="1"/>
  <c r="AM156" i="1" s="1"/>
  <c r="AK210" i="1"/>
  <c r="AM210" i="1" s="1"/>
  <c r="AK190" i="1"/>
  <c r="AM190" i="1" s="1"/>
  <c r="AK192" i="1"/>
  <c r="AM192" i="1" s="1"/>
  <c r="AK238" i="1"/>
  <c r="AM238" i="1" s="1"/>
  <c r="AK17" i="1"/>
  <c r="AM17" i="1" s="1"/>
  <c r="AK14" i="1"/>
  <c r="AM14" i="1" s="1"/>
  <c r="AK22" i="1"/>
  <c r="AM22" i="1" s="1"/>
  <c r="AK31" i="1"/>
  <c r="AM31" i="1" s="1"/>
  <c r="AK25" i="1"/>
  <c r="AM25" i="1" s="1"/>
  <c r="AK16" i="1"/>
  <c r="AM16" i="1" s="1"/>
  <c r="AK11" i="1"/>
  <c r="AM11" i="1" s="1"/>
  <c r="AK153" i="1"/>
  <c r="AM153" i="1" s="1"/>
  <c r="AK173" i="1"/>
  <c r="AM173" i="1" s="1"/>
  <c r="AK115" i="1"/>
  <c r="AM115" i="1" s="1"/>
  <c r="AK92" i="1"/>
  <c r="AM92" i="1" s="1"/>
  <c r="AL231" i="1"/>
  <c r="AN231" i="1" s="1"/>
  <c r="AK211" i="1"/>
  <c r="AM211" i="1" s="1"/>
  <c r="AL225" i="1"/>
  <c r="AN225" i="1" s="1"/>
  <c r="AL246" i="1"/>
  <c r="AN246" i="1" s="1"/>
  <c r="AK8" i="1"/>
  <c r="AM8" i="1" s="1"/>
  <c r="AK216" i="1"/>
  <c r="AM216" i="1" s="1"/>
  <c r="AK207" i="1"/>
  <c r="AM207" i="1" s="1"/>
  <c r="AK221" i="1"/>
  <c r="AM221" i="1" s="1"/>
  <c r="AK218" i="1"/>
  <c r="AM218" i="1" s="1"/>
  <c r="AK212" i="1"/>
  <c r="AM212" i="1" s="1"/>
  <c r="AK209" i="1"/>
  <c r="AM209" i="1" s="1"/>
  <c r="AK202" i="1"/>
  <c r="AM202" i="1" s="1"/>
  <c r="AL194" i="1"/>
  <c r="AN194" i="1" s="1"/>
  <c r="AK2" i="1"/>
  <c r="AM2" i="1" s="1"/>
  <c r="AL187" i="1"/>
  <c r="AN187" i="1" s="1"/>
  <c r="AL193" i="1"/>
  <c r="AN193" i="1" s="1"/>
  <c r="AL190" i="1"/>
  <c r="AN190" i="1" s="1"/>
  <c r="AL249" i="1"/>
  <c r="AN249" i="1" s="1"/>
  <c r="AL248" i="1"/>
  <c r="AN248" i="1" s="1"/>
  <c r="AL4" i="1"/>
  <c r="AN4" i="1" s="1"/>
  <c r="AL207" i="1"/>
  <c r="AN207" i="1" s="1"/>
  <c r="AL218" i="1"/>
  <c r="AN218" i="1" s="1"/>
  <c r="U185" i="1"/>
  <c r="V185" i="1" s="1"/>
  <c r="U202" i="1"/>
  <c r="V202" i="1" s="1"/>
  <c r="U245" i="1"/>
  <c r="V245" i="1" s="1"/>
  <c r="U241" i="1"/>
  <c r="V241" i="1" s="1"/>
  <c r="U216" i="1"/>
  <c r="V216" i="1" s="1"/>
  <c r="U211" i="1"/>
  <c r="V211" i="1" s="1"/>
  <c r="U198" i="1"/>
  <c r="V198" i="1" s="1"/>
  <c r="U218" i="1"/>
  <c r="V218" i="1" s="1"/>
  <c r="U192" i="1"/>
  <c r="V192" i="1" s="1"/>
  <c r="U194" i="1"/>
  <c r="V194" i="1" s="1"/>
  <c r="U229" i="1"/>
  <c r="V229" i="1" s="1"/>
  <c r="U207" i="1"/>
  <c r="V207" i="1" s="1"/>
  <c r="U250" i="1"/>
  <c r="V250" i="1" s="1"/>
  <c r="U244" i="1"/>
  <c r="V244" i="1" s="1"/>
  <c r="U187" i="1"/>
  <c r="V187" i="1" s="1"/>
  <c r="U191" i="1"/>
  <c r="V191" i="1" s="1"/>
  <c r="U213" i="1"/>
  <c r="V213" i="1" s="1"/>
  <c r="U225" i="1"/>
  <c r="V225" i="1" s="1"/>
  <c r="U248" i="1"/>
  <c r="V248" i="1" s="1"/>
  <c r="U214" i="1"/>
  <c r="V214" i="1" s="1"/>
  <c r="U196" i="1"/>
  <c r="V196" i="1" s="1"/>
  <c r="U206" i="1"/>
  <c r="V206" i="1" s="1"/>
  <c r="U188" i="1"/>
  <c r="V188" i="1" s="1"/>
  <c r="U190" i="1"/>
  <c r="V190" i="1" s="1"/>
  <c r="U212" i="1"/>
  <c r="V212" i="1" s="1"/>
  <c r="U205" i="1"/>
  <c r="V205" i="1" s="1"/>
  <c r="U247" i="1"/>
  <c r="V247" i="1" s="1"/>
  <c r="U236" i="1"/>
  <c r="V236" i="1" s="1"/>
  <c r="U183" i="1"/>
  <c r="V183" i="1" s="1"/>
  <c r="U189" i="1"/>
  <c r="V189" i="1" s="1"/>
  <c r="U203" i="1"/>
  <c r="V203" i="1" s="1"/>
  <c r="U220" i="1"/>
  <c r="V220" i="1" s="1"/>
  <c r="U232" i="1"/>
  <c r="V232" i="1" s="1"/>
  <c r="U219" i="1"/>
  <c r="V219" i="1" s="1"/>
  <c r="U238" i="1"/>
  <c r="V238" i="1" s="1"/>
  <c r="U210" i="1"/>
  <c r="V210" i="1" s="1"/>
  <c r="U222" i="1"/>
  <c r="V222" i="1" s="1"/>
  <c r="AL212" i="1"/>
  <c r="AN212" i="1" s="1"/>
  <c r="AL204" i="1"/>
  <c r="AN204" i="1" s="1"/>
  <c r="AL224" i="1"/>
  <c r="AN224" i="1" s="1"/>
  <c r="U223" i="1"/>
  <c r="V223" i="1" s="1"/>
  <c r="U240" i="1"/>
  <c r="V240" i="1" s="1"/>
  <c r="U235" i="1"/>
  <c r="V235" i="1" s="1"/>
  <c r="U239" i="1"/>
  <c r="V239" i="1" s="1"/>
  <c r="U242" i="1"/>
  <c r="V242" i="1" s="1"/>
  <c r="U243" i="1"/>
  <c r="V243" i="1" s="1"/>
  <c r="U246" i="1"/>
  <c r="V246" i="1" s="1"/>
  <c r="U204" i="1"/>
  <c r="V204" i="1" s="1"/>
  <c r="U184" i="1"/>
  <c r="V184" i="1" s="1"/>
  <c r="U186" i="1"/>
  <c r="U209" i="1"/>
  <c r="V209" i="1" s="1"/>
  <c r="U249" i="1"/>
  <c r="V249" i="1" s="1"/>
  <c r="U231" i="1"/>
  <c r="V231" i="1" s="1"/>
  <c r="U228" i="1"/>
  <c r="V228" i="1" s="1"/>
  <c r="U195" i="1"/>
  <c r="V195" i="1" s="1"/>
  <c r="U201" i="1"/>
  <c r="V201" i="1" s="1"/>
  <c r="U221" i="1"/>
  <c r="V221" i="1" s="1"/>
  <c r="U224" i="1"/>
  <c r="V224" i="1" s="1"/>
  <c r="U215" i="1"/>
  <c r="V215" i="1" s="1"/>
  <c r="U226" i="1"/>
  <c r="V226" i="1" s="1"/>
  <c r="U200" i="1"/>
  <c r="V200" i="1" s="1"/>
  <c r="U234" i="1"/>
  <c r="V234" i="1" s="1"/>
  <c r="U182" i="1"/>
  <c r="V182" i="1" s="1"/>
  <c r="U199" i="1"/>
  <c r="V199" i="1" s="1"/>
  <c r="U237" i="1"/>
  <c r="V237" i="1" s="1"/>
  <c r="U227" i="1"/>
  <c r="V227" i="1" s="1"/>
  <c r="U193" i="1"/>
  <c r="V193" i="1" s="1"/>
  <c r="U197" i="1"/>
  <c r="V197" i="1" s="1"/>
  <c r="U217" i="1"/>
  <c r="V217" i="1" s="1"/>
  <c r="U233" i="1"/>
  <c r="V233" i="1" s="1"/>
  <c r="U208" i="1"/>
  <c r="V208" i="1" s="1"/>
  <c r="U230" i="1"/>
  <c r="V230" i="1" s="1"/>
  <c r="U251" i="1"/>
  <c r="V251" i="1" s="1"/>
  <c r="V186" i="1"/>
  <c r="AL203" i="1"/>
  <c r="AN203" i="1" s="1"/>
  <c r="AL227" i="1"/>
  <c r="AN227" i="1" s="1"/>
  <c r="AL202" i="1"/>
  <c r="AN202" i="1" s="1"/>
  <c r="AL239" i="1"/>
  <c r="AN239" i="1" s="1"/>
  <c r="AL211" i="1"/>
  <c r="AN211" i="1" s="1"/>
  <c r="AL241" i="1"/>
  <c r="AN241" i="1" s="1"/>
  <c r="AL216" i="1"/>
  <c r="AN216" i="1" s="1"/>
  <c r="AL240" i="1"/>
  <c r="AN240" i="1" s="1"/>
  <c r="AL243" i="1"/>
  <c r="AN243" i="1" s="1"/>
  <c r="AK37" i="1"/>
  <c r="AM37" i="1" s="1"/>
  <c r="AK40" i="1"/>
  <c r="AM40" i="1" s="1"/>
  <c r="AK15" i="1"/>
  <c r="AM15" i="1" s="1"/>
  <c r="AK59" i="1"/>
  <c r="AM59" i="1" s="1"/>
  <c r="AK49" i="1"/>
  <c r="AM49" i="1" s="1"/>
  <c r="AK32" i="1"/>
  <c r="AM32" i="1" s="1"/>
  <c r="AK7" i="1"/>
  <c r="AM7" i="1" s="1"/>
  <c r="AK48" i="1"/>
  <c r="AM48" i="1" s="1"/>
  <c r="AK30" i="1"/>
  <c r="AM30" i="1" s="1"/>
  <c r="AK13" i="1"/>
  <c r="AM13" i="1" s="1"/>
  <c r="AK21" i="1"/>
  <c r="AM21" i="1" s="1"/>
  <c r="AK86" i="1"/>
  <c r="AM86" i="1" s="1"/>
  <c r="AK36" i="1"/>
  <c r="AM36" i="1" s="1"/>
  <c r="AK62" i="1"/>
  <c r="AM62" i="1" s="1"/>
  <c r="AK6" i="1"/>
  <c r="AM6" i="1" s="1"/>
  <c r="AK44" i="1"/>
  <c r="AM44" i="1" s="1"/>
  <c r="AK27" i="1"/>
  <c r="AM27" i="1" s="1"/>
  <c r="AK20" i="1"/>
  <c r="AM20" i="1" s="1"/>
  <c r="AK55" i="1"/>
  <c r="AM55" i="1" s="1"/>
  <c r="AK52" i="1"/>
  <c r="AM52" i="1" s="1"/>
  <c r="AK29" i="1"/>
  <c r="AM29" i="1" s="1"/>
  <c r="AK26" i="1"/>
  <c r="AM26" i="1" s="1"/>
  <c r="AL119" i="1"/>
  <c r="AN119" i="1" s="1"/>
  <c r="AL99" i="1"/>
  <c r="AN99" i="1" s="1"/>
  <c r="AL70" i="1"/>
  <c r="AN70" i="1" s="1"/>
  <c r="AL157" i="1"/>
  <c r="AN157" i="1" s="1"/>
  <c r="AL173" i="1"/>
  <c r="AN173" i="1" s="1"/>
  <c r="AL115" i="1"/>
  <c r="AN115" i="1" s="1"/>
  <c r="AL164" i="1"/>
  <c r="AN164" i="1" s="1"/>
  <c r="AL97" i="1"/>
  <c r="AN97" i="1" s="1"/>
  <c r="AL130" i="1"/>
  <c r="AN130" i="1" s="1"/>
  <c r="AL105" i="1"/>
  <c r="AN105" i="1" s="1"/>
  <c r="U61" i="1"/>
  <c r="V61" i="1" s="1"/>
  <c r="U33" i="1"/>
  <c r="V33" i="1" s="1"/>
  <c r="U38" i="1"/>
  <c r="V38" i="1" s="1"/>
  <c r="U30" i="1"/>
  <c r="V30" i="1" s="1"/>
  <c r="U59" i="1"/>
  <c r="V59" i="1" s="1"/>
  <c r="U62" i="1"/>
  <c r="V62" i="1" s="1"/>
  <c r="AL166" i="1"/>
  <c r="AN166" i="1" s="1"/>
  <c r="AL152" i="1"/>
  <c r="AN152" i="1" s="1"/>
  <c r="AL172" i="1"/>
  <c r="AN172" i="1" s="1"/>
  <c r="U60" i="1"/>
  <c r="V60" i="1" s="1"/>
  <c r="U37" i="1"/>
  <c r="V37" i="1" s="1"/>
  <c r="U49" i="1"/>
  <c r="U23" i="1"/>
  <c r="V23" i="1" s="1"/>
  <c r="U47" i="1"/>
  <c r="V47" i="1" s="1"/>
  <c r="U54" i="1"/>
  <c r="V54" i="1" s="1"/>
  <c r="U16" i="1"/>
  <c r="V16" i="1" s="1"/>
  <c r="U52" i="1"/>
  <c r="U50" i="1"/>
  <c r="V50" i="1" s="1"/>
  <c r="U67" i="1"/>
  <c r="V67" i="1" s="1"/>
  <c r="U27" i="1"/>
  <c r="V27" i="1" s="1"/>
  <c r="U65" i="1"/>
  <c r="V65" i="1" s="1"/>
  <c r="U24" i="1"/>
  <c r="V24" i="1" s="1"/>
  <c r="U40" i="1"/>
  <c r="V40" i="1" s="1"/>
  <c r="U19" i="1"/>
  <c r="U13" i="1"/>
  <c r="V13" i="1" s="1"/>
  <c r="U6" i="1"/>
  <c r="V6" i="1" s="1"/>
  <c r="U86" i="1"/>
  <c r="V86" i="1" s="1"/>
  <c r="U95" i="1"/>
  <c r="V95" i="1" s="1"/>
  <c r="U122" i="1"/>
  <c r="V122" i="1" s="1"/>
  <c r="U130" i="1"/>
  <c r="V130" i="1" s="1"/>
  <c r="U81" i="1"/>
  <c r="V81" i="1" s="1"/>
  <c r="U99" i="1"/>
  <c r="V99" i="1" s="1"/>
  <c r="U103" i="1"/>
  <c r="V103" i="1" s="1"/>
  <c r="U107" i="1"/>
  <c r="V107" i="1" s="1"/>
  <c r="U111" i="1"/>
  <c r="V111" i="1" s="1"/>
  <c r="U115" i="1"/>
  <c r="V115" i="1" s="1"/>
  <c r="U135" i="1"/>
  <c r="V135" i="1" s="1"/>
  <c r="U139" i="1"/>
  <c r="V139" i="1" s="1"/>
  <c r="U153" i="1"/>
  <c r="V153" i="1" s="1"/>
  <c r="U157" i="1"/>
  <c r="V157" i="1" s="1"/>
  <c r="U178" i="1"/>
  <c r="V178" i="1" s="1"/>
  <c r="U169" i="1"/>
  <c r="V169" i="1" s="1"/>
  <c r="U173" i="1"/>
  <c r="V173" i="1" s="1"/>
  <c r="U177" i="1"/>
  <c r="V177" i="1" s="1"/>
  <c r="U163" i="1"/>
  <c r="V163" i="1" s="1"/>
  <c r="U88" i="1"/>
  <c r="V88" i="1" s="1"/>
  <c r="U96" i="1"/>
  <c r="V96" i="1" s="1"/>
  <c r="U123" i="1"/>
  <c r="V123" i="1" s="1"/>
  <c r="U131" i="1"/>
  <c r="V131" i="1" s="1"/>
  <c r="U78" i="1"/>
  <c r="V78" i="1" s="1"/>
  <c r="U143" i="1"/>
  <c r="V143" i="1" s="1"/>
  <c r="U147" i="1"/>
  <c r="V147" i="1" s="1"/>
  <c r="U84" i="1"/>
  <c r="V84" i="1" s="1"/>
  <c r="U93" i="1"/>
  <c r="V93" i="1" s="1"/>
  <c r="U120" i="1"/>
  <c r="V120" i="1" s="1"/>
  <c r="U128" i="1"/>
  <c r="V128" i="1" s="1"/>
  <c r="U79" i="1"/>
  <c r="V79" i="1" s="1"/>
  <c r="U100" i="1"/>
  <c r="V100" i="1" s="1"/>
  <c r="U104" i="1"/>
  <c r="V104" i="1" s="1"/>
  <c r="U108" i="1"/>
  <c r="V108" i="1" s="1"/>
  <c r="U112" i="1"/>
  <c r="V112" i="1" s="1"/>
  <c r="U132" i="1"/>
  <c r="V132" i="1" s="1"/>
  <c r="U136" i="1"/>
  <c r="V136" i="1" s="1"/>
  <c r="U140" i="1"/>
  <c r="V140" i="1" s="1"/>
  <c r="U154" i="1"/>
  <c r="V154" i="1" s="1"/>
  <c r="U158" i="1"/>
  <c r="V158" i="1" s="1"/>
  <c r="U180" i="1"/>
  <c r="V180" i="1" s="1"/>
  <c r="U170" i="1"/>
  <c r="V170" i="1" s="1"/>
  <c r="U174" i="1"/>
  <c r="V174" i="1" s="1"/>
  <c r="U162" i="1"/>
  <c r="V162" i="1" s="1"/>
  <c r="U90" i="1"/>
  <c r="V90" i="1" s="1"/>
  <c r="U117" i="1"/>
  <c r="V117" i="1" s="1"/>
  <c r="U125" i="1"/>
  <c r="V125" i="1" s="1"/>
  <c r="U151" i="1"/>
  <c r="V151" i="1" s="1"/>
  <c r="U181" i="1"/>
  <c r="V181" i="1" s="1"/>
  <c r="U83" i="1"/>
  <c r="V83" i="1" s="1"/>
  <c r="U142" i="1"/>
  <c r="V142" i="1" s="1"/>
  <c r="U146" i="1"/>
  <c r="V146" i="1" s="1"/>
  <c r="U2" i="1"/>
  <c r="V2" i="1" s="1"/>
  <c r="U5" i="1"/>
  <c r="V5" i="1" s="1"/>
  <c r="U18" i="1"/>
  <c r="V18" i="1" s="1"/>
  <c r="U14" i="1"/>
  <c r="V14" i="1" s="1"/>
  <c r="U4" i="1"/>
  <c r="V4" i="1" s="1"/>
  <c r="AK110" i="1"/>
  <c r="AM110" i="1" s="1"/>
  <c r="AK161" i="1"/>
  <c r="AM161" i="1" s="1"/>
  <c r="AK163" i="1"/>
  <c r="AM163" i="1" s="1"/>
  <c r="AK174" i="1"/>
  <c r="AM174" i="1" s="1"/>
  <c r="AK135" i="1"/>
  <c r="AM135" i="1" s="1"/>
  <c r="AK98" i="1"/>
  <c r="AM98" i="1" s="1"/>
  <c r="AK148" i="1"/>
  <c r="AM148" i="1" s="1"/>
  <c r="AK84" i="1"/>
  <c r="AM84" i="1" s="1"/>
  <c r="AK139" i="1"/>
  <c r="AM139" i="1" s="1"/>
  <c r="AK123" i="1"/>
  <c r="AM123" i="1" s="1"/>
  <c r="U44" i="1"/>
  <c r="V44" i="1" s="1"/>
  <c r="U32" i="1"/>
  <c r="V32" i="1" s="1"/>
  <c r="U31" i="1"/>
  <c r="V31" i="1" s="1"/>
  <c r="U75" i="1"/>
  <c r="V75" i="1" s="1"/>
  <c r="U69" i="1"/>
  <c r="U64" i="1"/>
  <c r="V64" i="1" s="1"/>
  <c r="U43" i="1"/>
  <c r="V43" i="1" s="1"/>
  <c r="U28" i="1"/>
  <c r="V28" i="1" s="1"/>
  <c r="U51" i="1"/>
  <c r="V51" i="1" s="1"/>
  <c r="U36" i="1"/>
  <c r="V36" i="1" s="1"/>
  <c r="U22" i="1"/>
  <c r="U42" i="1"/>
  <c r="V42" i="1" s="1"/>
  <c r="U63" i="1"/>
  <c r="V63" i="1" s="1"/>
  <c r="U39" i="1"/>
  <c r="V39" i="1" s="1"/>
  <c r="U74" i="1"/>
  <c r="V74" i="1" s="1"/>
  <c r="U58" i="1"/>
  <c r="V58" i="1" s="1"/>
  <c r="U48" i="1"/>
  <c r="V48" i="1" s="1"/>
  <c r="BI5" i="1"/>
  <c r="AL182" i="1" s="1"/>
  <c r="AN182" i="1" s="1"/>
  <c r="AK91" i="1"/>
  <c r="AM91" i="1" s="1"/>
  <c r="AK138" i="1"/>
  <c r="AM138" i="1" s="1"/>
  <c r="AK150" i="1"/>
  <c r="AM150" i="1" s="1"/>
  <c r="AK164" i="1"/>
  <c r="AM164" i="1" s="1"/>
  <c r="AK124" i="1"/>
  <c r="AM124" i="1" s="1"/>
  <c r="AK178" i="1"/>
  <c r="AM178" i="1" s="1"/>
  <c r="AK157" i="1"/>
  <c r="AM157" i="1" s="1"/>
  <c r="AK108" i="1"/>
  <c r="AM108" i="1" s="1"/>
  <c r="AK128" i="1"/>
  <c r="AM128" i="1" s="1"/>
  <c r="AK101" i="1"/>
  <c r="AM101" i="1" s="1"/>
  <c r="AL2" i="1"/>
  <c r="AN2" i="1" s="1"/>
  <c r="AL85" i="1"/>
  <c r="AN85" i="1" s="1"/>
  <c r="AL107" i="1"/>
  <c r="AN107" i="1" s="1"/>
  <c r="AL148" i="1"/>
  <c r="AN148" i="1" s="1"/>
  <c r="AL140" i="1"/>
  <c r="AN140" i="1" s="1"/>
  <c r="AL156" i="1"/>
  <c r="AN156" i="1" s="1"/>
  <c r="AL123" i="1"/>
  <c r="AN123" i="1" s="1"/>
  <c r="AL139" i="1"/>
  <c r="AN139" i="1" s="1"/>
  <c r="AL155" i="1"/>
  <c r="AN155" i="1" s="1"/>
  <c r="AL112" i="1"/>
  <c r="AN112" i="1" s="1"/>
  <c r="U45" i="1"/>
  <c r="V45" i="1" s="1"/>
  <c r="U56" i="1"/>
  <c r="V56" i="1" s="1"/>
  <c r="U29" i="1"/>
  <c r="V29" i="1" s="1"/>
  <c r="U73" i="1"/>
  <c r="V73" i="1" s="1"/>
  <c r="U55" i="1"/>
  <c r="V55" i="1" s="1"/>
  <c r="AL108" i="1"/>
  <c r="AN108" i="1" s="1"/>
  <c r="AL159" i="1"/>
  <c r="AN159" i="1" s="1"/>
  <c r="AL124" i="1"/>
  <c r="AN124" i="1" s="1"/>
  <c r="AL81" i="1"/>
  <c r="AN81" i="1" s="1"/>
  <c r="AL176" i="1"/>
  <c r="AN176" i="1" s="1"/>
  <c r="AL101" i="1"/>
  <c r="AN101" i="1" s="1"/>
  <c r="U68" i="1"/>
  <c r="V68" i="1" s="1"/>
  <c r="U26" i="1"/>
  <c r="V26" i="1" s="1"/>
  <c r="U34" i="1"/>
  <c r="V34" i="1" s="1"/>
  <c r="U57" i="1"/>
  <c r="V57" i="1" s="1"/>
  <c r="U70" i="1"/>
  <c r="V70" i="1" s="1"/>
  <c r="U17" i="1"/>
  <c r="V17" i="1" s="1"/>
  <c r="U76" i="1"/>
  <c r="V76" i="1" s="1"/>
  <c r="U53" i="1"/>
  <c r="V53" i="1" s="1"/>
  <c r="U35" i="1"/>
  <c r="V35" i="1" s="1"/>
  <c r="U46" i="1"/>
  <c r="V46" i="1" s="1"/>
  <c r="U41" i="1"/>
  <c r="V41" i="1" s="1"/>
  <c r="U71" i="1"/>
  <c r="V71" i="1" s="1"/>
  <c r="U25" i="1"/>
  <c r="V25" i="1" s="1"/>
  <c r="U72" i="1"/>
  <c r="V72" i="1" s="1"/>
  <c r="U66" i="1"/>
  <c r="V66" i="1" s="1"/>
  <c r="U21" i="1"/>
  <c r="V21" i="1" s="1"/>
  <c r="U15" i="1"/>
  <c r="V15" i="1" s="1"/>
  <c r="U10" i="1"/>
  <c r="V10" i="1" s="1"/>
  <c r="U85" i="1"/>
  <c r="V85" i="1" s="1"/>
  <c r="U91" i="1"/>
  <c r="V91" i="1" s="1"/>
  <c r="U118" i="1"/>
  <c r="V118" i="1" s="1"/>
  <c r="U126" i="1"/>
  <c r="V126" i="1" s="1"/>
  <c r="U77" i="1"/>
  <c r="V77" i="1" s="1"/>
  <c r="U97" i="1"/>
  <c r="V97" i="1" s="1"/>
  <c r="U101" i="1"/>
  <c r="V101" i="1" s="1"/>
  <c r="U105" i="1"/>
  <c r="V105" i="1" s="1"/>
  <c r="U109" i="1"/>
  <c r="V109" i="1" s="1"/>
  <c r="U113" i="1"/>
  <c r="V113" i="1" s="1"/>
  <c r="U133" i="1"/>
  <c r="V133" i="1" s="1"/>
  <c r="U137" i="1"/>
  <c r="V137" i="1" s="1"/>
  <c r="U141" i="1"/>
  <c r="V141" i="1" s="1"/>
  <c r="U155" i="1"/>
  <c r="V155" i="1" s="1"/>
  <c r="U159" i="1"/>
  <c r="V159" i="1" s="1"/>
  <c r="U167" i="1"/>
  <c r="V167" i="1" s="1"/>
  <c r="U171" i="1"/>
  <c r="V171" i="1" s="1"/>
  <c r="U175" i="1"/>
  <c r="V175" i="1" s="1"/>
  <c r="U161" i="1"/>
  <c r="V161" i="1" s="1"/>
  <c r="U165" i="1"/>
  <c r="V165" i="1" s="1"/>
  <c r="U92" i="1"/>
  <c r="V92" i="1" s="1"/>
  <c r="U119" i="1"/>
  <c r="V119" i="1" s="1"/>
  <c r="U127" i="1"/>
  <c r="V127" i="1" s="1"/>
  <c r="U179" i="1"/>
  <c r="V179" i="1" s="1"/>
  <c r="U82" i="1"/>
  <c r="V82" i="1" s="1"/>
  <c r="U145" i="1"/>
  <c r="V145" i="1" s="1"/>
  <c r="U149" i="1"/>
  <c r="V149" i="1" s="1"/>
  <c r="U89" i="1"/>
  <c r="V89" i="1" s="1"/>
  <c r="U116" i="1"/>
  <c r="V116" i="1" s="1"/>
  <c r="U124" i="1"/>
  <c r="V124" i="1" s="1"/>
  <c r="U150" i="1"/>
  <c r="V150" i="1" s="1"/>
  <c r="U98" i="1"/>
  <c r="V98" i="1" s="1"/>
  <c r="U102" i="1"/>
  <c r="V102" i="1" s="1"/>
  <c r="U106" i="1"/>
  <c r="V106" i="1" s="1"/>
  <c r="U110" i="1"/>
  <c r="V110" i="1" s="1"/>
  <c r="U114" i="1"/>
  <c r="V114" i="1" s="1"/>
  <c r="U134" i="1"/>
  <c r="V134" i="1" s="1"/>
  <c r="U138" i="1"/>
  <c r="V138" i="1" s="1"/>
  <c r="U152" i="1"/>
  <c r="V152" i="1" s="1"/>
  <c r="U156" i="1"/>
  <c r="V156" i="1" s="1"/>
  <c r="U160" i="1"/>
  <c r="V160" i="1" s="1"/>
  <c r="U168" i="1"/>
  <c r="V168" i="1" s="1"/>
  <c r="U172" i="1"/>
  <c r="V172" i="1" s="1"/>
  <c r="U176" i="1"/>
  <c r="V176" i="1" s="1"/>
  <c r="U164" i="1"/>
  <c r="V164" i="1" s="1"/>
  <c r="U94" i="1"/>
  <c r="V94" i="1" s="1"/>
  <c r="U121" i="1"/>
  <c r="V121" i="1" s="1"/>
  <c r="U129" i="1"/>
  <c r="V129" i="1" s="1"/>
  <c r="U166" i="1"/>
  <c r="V166" i="1" s="1"/>
  <c r="U80" i="1"/>
  <c r="V80" i="1" s="1"/>
  <c r="U87" i="1"/>
  <c r="V87" i="1" s="1"/>
  <c r="U144" i="1"/>
  <c r="V144" i="1" s="1"/>
  <c r="U148" i="1"/>
  <c r="V148" i="1" s="1"/>
  <c r="U9" i="1"/>
  <c r="V9" i="1" s="1"/>
  <c r="U20" i="1"/>
  <c r="V20" i="1" s="1"/>
  <c r="U12" i="1"/>
  <c r="V12" i="1" s="1"/>
  <c r="U8" i="1"/>
  <c r="V8" i="1" s="1"/>
  <c r="U11" i="1"/>
  <c r="U3" i="1"/>
  <c r="V3" i="1" s="1"/>
  <c r="AL66" i="1"/>
  <c r="AN66" i="1" s="1"/>
  <c r="AL8" i="1"/>
  <c r="AN8" i="1" s="1"/>
  <c r="AL52" i="1"/>
  <c r="AN52" i="1" s="1"/>
  <c r="AL58" i="1"/>
  <c r="AN58" i="1" s="1"/>
  <c r="AL3" i="1"/>
  <c r="AN3" i="1" s="1"/>
  <c r="AK9" i="1"/>
  <c r="AM9" i="1" s="1"/>
  <c r="BI6" i="1"/>
  <c r="AL226" i="1" s="1"/>
  <c r="AN226" i="1" s="1"/>
  <c r="AL69" i="1"/>
  <c r="AN69" i="1" s="1"/>
  <c r="AL75" i="1"/>
  <c r="AN75" i="1" s="1"/>
  <c r="AL71" i="1"/>
  <c r="AN71" i="1" s="1"/>
  <c r="AL43" i="1"/>
  <c r="AN43" i="1" s="1"/>
  <c r="AK50" i="1"/>
  <c r="AM50" i="1" s="1"/>
  <c r="AK34" i="1"/>
  <c r="AM34" i="1" s="1"/>
  <c r="AK75" i="1"/>
  <c r="AM75" i="1" s="1"/>
  <c r="AK61" i="1"/>
  <c r="AM61" i="1" s="1"/>
  <c r="AK41" i="1"/>
  <c r="AM41" i="1" s="1"/>
  <c r="BI9" i="1"/>
  <c r="AK10" i="1"/>
  <c r="AM10" i="1" s="1"/>
  <c r="AK19" i="1"/>
  <c r="AM19" i="1" s="1"/>
  <c r="AK70" i="1"/>
  <c r="AM70" i="1" s="1"/>
  <c r="V19" i="1"/>
  <c r="AL32" i="1"/>
  <c r="AN32" i="1" s="1"/>
  <c r="AL64" i="1"/>
  <c r="AN64" i="1" s="1"/>
  <c r="BI24" i="1"/>
  <c r="AL252" i="1" s="1"/>
  <c r="AN252" i="1" s="1"/>
  <c r="AK33" i="1"/>
  <c r="AM33" i="1" s="1"/>
  <c r="AK43" i="1"/>
  <c r="AM43" i="1" s="1"/>
  <c r="AK47" i="1"/>
  <c r="AM47" i="1" s="1"/>
  <c r="AK74" i="1"/>
  <c r="AM74" i="1" s="1"/>
  <c r="AK18" i="1"/>
  <c r="AM18" i="1" s="1"/>
  <c r="AK71" i="1"/>
  <c r="AM71" i="1" s="1"/>
  <c r="AK58" i="1"/>
  <c r="AM58" i="1" s="1"/>
  <c r="V7" i="1"/>
  <c r="V69" i="1"/>
  <c r="AL7" i="1"/>
  <c r="AN7" i="1" s="1"/>
  <c r="V22" i="1"/>
  <c r="V52" i="1"/>
  <c r="V49" i="1"/>
  <c r="AL23" i="1" l="1"/>
  <c r="AN23" i="1" s="1"/>
  <c r="AL253" i="1"/>
  <c r="AN253" i="1" s="1"/>
  <c r="AL62" i="1"/>
  <c r="AN62" i="1" s="1"/>
  <c r="AL59" i="1"/>
  <c r="AN59" i="1" s="1"/>
  <c r="AL163" i="1"/>
  <c r="AN163" i="1" s="1"/>
  <c r="AL79" i="1"/>
  <c r="AN79" i="1" s="1"/>
  <c r="AL242" i="1"/>
  <c r="AN242" i="1" s="1"/>
  <c r="AL245" i="1"/>
  <c r="AN245" i="1" s="1"/>
  <c r="AL235" i="1"/>
  <c r="AN235" i="1" s="1"/>
  <c r="AL200" i="1"/>
  <c r="AN200" i="1" s="1"/>
  <c r="AL214" i="1"/>
  <c r="AN214" i="1" s="1"/>
  <c r="AL247" i="1"/>
  <c r="AN247" i="1" s="1"/>
  <c r="AL244" i="1"/>
  <c r="AN244" i="1" s="1"/>
  <c r="AL40" i="1"/>
  <c r="AN40" i="1" s="1"/>
  <c r="AL122" i="1"/>
  <c r="AN122" i="1" s="1"/>
  <c r="AL100" i="1"/>
  <c r="AN100" i="1" s="1"/>
  <c r="AL134" i="1"/>
  <c r="AN134" i="1" s="1"/>
  <c r="AL143" i="1"/>
  <c r="AN143" i="1" s="1"/>
  <c r="AL223" i="1"/>
  <c r="AN223" i="1" s="1"/>
  <c r="AL185" i="1"/>
  <c r="AN185" i="1" s="1"/>
  <c r="AL201" i="1"/>
  <c r="AN201" i="1" s="1"/>
  <c r="AL197" i="1"/>
  <c r="AN197" i="1" s="1"/>
  <c r="AL184" i="1"/>
  <c r="AN184" i="1" s="1"/>
  <c r="AL198" i="1"/>
  <c r="AN198" i="1" s="1"/>
  <c r="AL222" i="1"/>
  <c r="AN222" i="1" s="1"/>
  <c r="AL191" i="1"/>
  <c r="AN191" i="1" s="1"/>
  <c r="AL208" i="1"/>
  <c r="AN208" i="1" s="1"/>
  <c r="AL186" i="1"/>
  <c r="AN186" i="1" s="1"/>
  <c r="AL92" i="1"/>
  <c r="AN92" i="1" s="1"/>
  <c r="AL30" i="1"/>
  <c r="AN30" i="1" s="1"/>
  <c r="AL215" i="1"/>
  <c r="AN215" i="1" s="1"/>
  <c r="AL219" i="1"/>
  <c r="AN219" i="1" s="1"/>
  <c r="AL205" i="1"/>
  <c r="AN205" i="1" s="1"/>
  <c r="AL210" i="1"/>
  <c r="AN210" i="1" s="1"/>
  <c r="AL196" i="1"/>
  <c r="AN196" i="1" s="1"/>
  <c r="AL217" i="1"/>
  <c r="AN217" i="1" s="1"/>
  <c r="AL206" i="1"/>
  <c r="AN206" i="1" s="1"/>
  <c r="AL213" i="1"/>
  <c r="AN213" i="1" s="1"/>
  <c r="AL220" i="1"/>
  <c r="AN220" i="1" s="1"/>
  <c r="AL13" i="1"/>
  <c r="AN13" i="1" s="1"/>
  <c r="AL53" i="1"/>
  <c r="AN53" i="1" s="1"/>
  <c r="AL39" i="1"/>
  <c r="AN39" i="1" s="1"/>
  <c r="AL162" i="1"/>
  <c r="AN162" i="1" s="1"/>
  <c r="AL209" i="1"/>
  <c r="AN209" i="1" s="1"/>
  <c r="AL228" i="1"/>
  <c r="AN228" i="1" s="1"/>
  <c r="AL238" i="1"/>
  <c r="AN238" i="1" s="1"/>
  <c r="AL237" i="1"/>
  <c r="AN237" i="1" s="1"/>
  <c r="AL199" i="1"/>
  <c r="AN199" i="1" s="1"/>
  <c r="AL234" i="1"/>
  <c r="AN234" i="1" s="1"/>
  <c r="AL232" i="1"/>
  <c r="AN232" i="1" s="1"/>
  <c r="AL233" i="1"/>
  <c r="AN233" i="1" s="1"/>
  <c r="AL230" i="1"/>
  <c r="AN230" i="1" s="1"/>
  <c r="AL221" i="1"/>
  <c r="AN221" i="1" s="1"/>
  <c r="AL188" i="1"/>
  <c r="AN188" i="1" s="1"/>
  <c r="AL42" i="1"/>
  <c r="AN42" i="1" s="1"/>
  <c r="AL161" i="1"/>
  <c r="AN161" i="1" s="1"/>
  <c r="AL88" i="1"/>
  <c r="AN88" i="1" s="1"/>
  <c r="AL147" i="1"/>
  <c r="AN147" i="1" s="1"/>
  <c r="AL50" i="1"/>
  <c r="AN50" i="1" s="1"/>
  <c r="AL35" i="1"/>
  <c r="AN35" i="1" s="1"/>
  <c r="AL54" i="1"/>
  <c r="AN54" i="1" s="1"/>
  <c r="AL96" i="1"/>
  <c r="AN96" i="1" s="1"/>
  <c r="AL22" i="1"/>
  <c r="AN22" i="1" s="1"/>
  <c r="AL60" i="1"/>
  <c r="AN60" i="1" s="1"/>
  <c r="AL91" i="1"/>
  <c r="AN91" i="1" s="1"/>
  <c r="AL104" i="1"/>
  <c r="AN104" i="1" s="1"/>
  <c r="AL29" i="1"/>
  <c r="AN29" i="1" s="1"/>
  <c r="AL18" i="1"/>
  <c r="AN18" i="1" s="1"/>
  <c r="AL45" i="1"/>
  <c r="AN45" i="1" s="1"/>
  <c r="AL73" i="1"/>
  <c r="AN73" i="1" s="1"/>
  <c r="AL44" i="1"/>
  <c r="AN44" i="1" s="1"/>
  <c r="AL76" i="1"/>
  <c r="AN76" i="1" s="1"/>
  <c r="AL51" i="1"/>
  <c r="AN51" i="1" s="1"/>
  <c r="AL11" i="1"/>
  <c r="AN11" i="1" s="1"/>
  <c r="AL33" i="1"/>
  <c r="AN33" i="1" s="1"/>
  <c r="AL74" i="1"/>
  <c r="AN74" i="1" s="1"/>
  <c r="AL14" i="1"/>
  <c r="AN14" i="1" s="1"/>
  <c r="AL68" i="1"/>
  <c r="AN68" i="1" s="1"/>
  <c r="AL16" i="1"/>
  <c r="AN16" i="1" s="1"/>
  <c r="AL19" i="1"/>
  <c r="AN19" i="1" s="1"/>
  <c r="AL38" i="1"/>
  <c r="AN38" i="1" s="1"/>
  <c r="AL20" i="1"/>
  <c r="AN20" i="1" s="1"/>
  <c r="AL28" i="1"/>
  <c r="AN28" i="1" s="1"/>
  <c r="AL57" i="1"/>
  <c r="AN57" i="1" s="1"/>
  <c r="AL48" i="1"/>
  <c r="AN48" i="1" s="1"/>
  <c r="AL132" i="1"/>
  <c r="AN132" i="1" s="1"/>
  <c r="AL137" i="1"/>
  <c r="AN137" i="1" s="1"/>
  <c r="AL170" i="1"/>
  <c r="AN170" i="1" s="1"/>
  <c r="AL178" i="1"/>
  <c r="AN178" i="1" s="1"/>
  <c r="AL158" i="1"/>
  <c r="AN158" i="1" s="1"/>
  <c r="AL89" i="1"/>
  <c r="AN89" i="1" s="1"/>
  <c r="AL135" i="1"/>
  <c r="AN135" i="1" s="1"/>
  <c r="AL109" i="1"/>
  <c r="AN109" i="1" s="1"/>
  <c r="AL102" i="1"/>
  <c r="AN102" i="1" s="1"/>
  <c r="AL179" i="1"/>
  <c r="AN179" i="1" s="1"/>
  <c r="AL77" i="1"/>
  <c r="AN77" i="1" s="1"/>
  <c r="AL175" i="1"/>
  <c r="AN175" i="1" s="1"/>
  <c r="AL165" i="1"/>
  <c r="AN165" i="1" s="1"/>
  <c r="AL133" i="1"/>
  <c r="AN133" i="1" s="1"/>
  <c r="AL145" i="1"/>
  <c r="AN145" i="1" s="1"/>
  <c r="AL168" i="1"/>
  <c r="AN168" i="1" s="1"/>
  <c r="AL86" i="1"/>
  <c r="AN86" i="1" s="1"/>
  <c r="AL17" i="1"/>
  <c r="AN17" i="1" s="1"/>
  <c r="AL25" i="1"/>
  <c r="AN25" i="1" s="1"/>
  <c r="AL47" i="1"/>
  <c r="AN47" i="1" s="1"/>
  <c r="AL138" i="1"/>
  <c r="AN138" i="1" s="1"/>
  <c r="AL151" i="1"/>
  <c r="AN151" i="1" s="1"/>
  <c r="AL94" i="1"/>
  <c r="AN94" i="1" s="1"/>
  <c r="AL167" i="1"/>
  <c r="AN167" i="1" s="1"/>
  <c r="AL129" i="1"/>
  <c r="AN129" i="1" s="1"/>
  <c r="AL125" i="1"/>
  <c r="AN125" i="1" s="1"/>
  <c r="AL131" i="1"/>
  <c r="AN131" i="1" s="1"/>
  <c r="AL146" i="1"/>
  <c r="AN146" i="1" s="1"/>
  <c r="AL113" i="1"/>
  <c r="AN113" i="1" s="1"/>
  <c r="AL82" i="1"/>
  <c r="AN82" i="1" s="1"/>
  <c r="AL149" i="1"/>
  <c r="AN149" i="1" s="1"/>
  <c r="AL180" i="1"/>
  <c r="AN180" i="1" s="1"/>
  <c r="AL121" i="1"/>
  <c r="AN121" i="1" s="1"/>
  <c r="AL120" i="1"/>
  <c r="AN120" i="1" s="1"/>
  <c r="AL83" i="1"/>
  <c r="AN83" i="1" s="1"/>
  <c r="AL110" i="1"/>
  <c r="AN110" i="1" s="1"/>
  <c r="AL34" i="1"/>
  <c r="AN34" i="1" s="1"/>
  <c r="AL10" i="1"/>
  <c r="AN10" i="1" s="1"/>
  <c r="AL118" i="1"/>
  <c r="AN118" i="1" s="1"/>
  <c r="AL177" i="1"/>
  <c r="AN177" i="1" s="1"/>
  <c r="AL128" i="1"/>
  <c r="AN128" i="1" s="1"/>
  <c r="AL90" i="1"/>
  <c r="AN90" i="1" s="1"/>
  <c r="AL116" i="1"/>
  <c r="AN116" i="1" s="1"/>
  <c r="AL144" i="1"/>
  <c r="AN144" i="1" s="1"/>
  <c r="AL103" i="1"/>
  <c r="AN103" i="1" s="1"/>
  <c r="AL93" i="1"/>
  <c r="AN93" i="1" s="1"/>
  <c r="AL78" i="1"/>
  <c r="AN78" i="1" s="1"/>
  <c r="AL169" i="1"/>
  <c r="AN169" i="1" s="1"/>
  <c r="AL154" i="1"/>
  <c r="AN154" i="1" s="1"/>
  <c r="AL160" i="1"/>
  <c r="AN160" i="1" s="1"/>
  <c r="AL87" i="1"/>
  <c r="AN87" i="1" s="1"/>
  <c r="AL127" i="1"/>
  <c r="AN127" i="1" s="1"/>
  <c r="AL111" i="1"/>
  <c r="AN111" i="1" s="1"/>
  <c r="AL31" i="1"/>
  <c r="AN31" i="1" s="1"/>
  <c r="AL142" i="1"/>
  <c r="AN142" i="1" s="1"/>
  <c r="AL117" i="1"/>
  <c r="AN117" i="1" s="1"/>
  <c r="AL153" i="1"/>
  <c r="AN153" i="1" s="1"/>
  <c r="AL136" i="1"/>
  <c r="AN136" i="1" s="1"/>
  <c r="AL174" i="1"/>
  <c r="AN174" i="1" s="1"/>
  <c r="AL106" i="1"/>
  <c r="AN106" i="1" s="1"/>
  <c r="AL171" i="1"/>
  <c r="AN171" i="1" s="1"/>
  <c r="AL80" i="1"/>
  <c r="AN80" i="1" s="1"/>
  <c r="AL84" i="1"/>
  <c r="AN84" i="1" s="1"/>
  <c r="AL95" i="1"/>
  <c r="AN95" i="1" s="1"/>
  <c r="AL114" i="1"/>
  <c r="AN114" i="1" s="1"/>
  <c r="AL126" i="1"/>
  <c r="AN126" i="1" s="1"/>
  <c r="AL98" i="1"/>
  <c r="AN98" i="1" s="1"/>
  <c r="AL150" i="1"/>
  <c r="AN150" i="1" s="1"/>
  <c r="AL141" i="1"/>
  <c r="AN141" i="1" s="1"/>
  <c r="AL181" i="1"/>
  <c r="AN181" i="1" s="1"/>
  <c r="AL21" i="1"/>
  <c r="AN21" i="1" s="1"/>
  <c r="AL49" i="1"/>
  <c r="AN49" i="1" s="1"/>
  <c r="AL67" i="1"/>
  <c r="AN67" i="1" s="1"/>
  <c r="AL9" i="1"/>
  <c r="AN9" i="1" s="1"/>
  <c r="AL61" i="1"/>
  <c r="AN61" i="1" s="1"/>
  <c r="AL72" i="1"/>
  <c r="AN72" i="1" s="1"/>
  <c r="AL36" i="1"/>
  <c r="AN36" i="1" s="1"/>
  <c r="AL41" i="1"/>
  <c r="AN41" i="1" s="1"/>
  <c r="AL37" i="1"/>
  <c r="AN37" i="1" s="1"/>
  <c r="V11" i="1"/>
  <c r="AL24" i="1"/>
  <c r="AN24" i="1" s="1"/>
  <c r="AL6" i="1"/>
  <c r="AN6" i="1" s="1"/>
  <c r="AL12" i="1"/>
  <c r="AN12" i="1" s="1"/>
  <c r="AL63" i="1"/>
  <c r="AN63" i="1" s="1"/>
  <c r="AL27" i="1"/>
  <c r="AN27" i="1" s="1"/>
  <c r="AL55" i="1"/>
  <c r="AN55" i="1" s="1"/>
  <c r="AL5" i="1"/>
  <c r="AN5" i="1" s="1"/>
  <c r="AL15" i="1"/>
  <c r="AN15" i="1" s="1"/>
  <c r="AL56" i="1"/>
  <c r="AN56" i="1" s="1"/>
  <c r="AL46" i="1"/>
  <c r="AN46" i="1" s="1"/>
  <c r="AL65" i="1"/>
  <c r="AN65" i="1" s="1"/>
  <c r="AL26" i="1"/>
  <c r="AN26" i="1" s="1"/>
</calcChain>
</file>

<file path=xl/sharedStrings.xml><?xml version="1.0" encoding="utf-8"?>
<sst xmlns="http://schemas.openxmlformats.org/spreadsheetml/2006/main" count="6740" uniqueCount="374">
  <si>
    <t>LASK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</si>
  <si>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</si>
  <si>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</si>
  <si>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</si>
  <si>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</si>
  <si>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</si>
  <si>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</si>
  <si>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</si>
  <si>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</si>
  <si>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</si>
  <si>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</si>
  <si>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</si>
  <si>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</si>
  <si>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</si>
  <si>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</si>
  <si>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</si>
  <si>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</si>
  <si>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</si>
  <si>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</si>
  <si>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</si>
  <si>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</si>
  <si>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</si>
  <si>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</si>
  <si>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</si>
  <si>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</si>
  <si>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</si>
  <si>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</si>
  <si>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</si>
  <si>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</si>
  <si>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</si>
  <si>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</si>
  <si>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</si>
  <si>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</si>
  <si>
    <t>UEFA CL-Qualifikation  UEFA Champions League-Qualifikation</t>
  </si>
  <si>
    <t>11.07.2017</t>
  </si>
  <si>
    <t>2017</t>
  </si>
  <si>
    <t>07</t>
  </si>
  <si>
    <t>Di</t>
  </si>
  <si>
    <t>45</t>
  </si>
  <si>
    <t>Hibernians FC</t>
  </si>
  <si>
    <t>Red Bull Salzburg</t>
  </si>
  <si>
    <t>ÖFB-Cup  ÖFB-Cup</t>
  </si>
  <si>
    <t>15.07.2017</t>
  </si>
  <si>
    <t>Sa</t>
  </si>
  <si>
    <t>Deutschlandsberger SC</t>
  </si>
  <si>
    <t>19.07.2017</t>
  </si>
  <si>
    <t>Mi</t>
  </si>
  <si>
    <t>Bundesliga  Bundesliga</t>
  </si>
  <si>
    <t>22.07.2017</t>
  </si>
  <si>
    <t>Wolfsberger AC</t>
  </si>
  <si>
    <t>26.07.2017</t>
  </si>
  <si>
    <t>HNK Rijeka</t>
  </si>
  <si>
    <t>29.07.2017</t>
  </si>
  <si>
    <t>02.08.2017</t>
  </si>
  <si>
    <t>08</t>
  </si>
  <si>
    <t>05.08.2017</t>
  </si>
  <si>
    <t>FC Admira Wacker Mödling</t>
  </si>
  <si>
    <t>12.08.2017</t>
  </si>
  <si>
    <t>SC Rheindorf Altach</t>
  </si>
  <si>
    <t>Europa League Qualifikation  Europa League Qualifikation</t>
  </si>
  <si>
    <t>17.08.2017</t>
  </si>
  <si>
    <t>Do</t>
  </si>
  <si>
    <t>FC Viitorul</t>
  </si>
  <si>
    <t>20.08.2017</t>
  </si>
  <si>
    <t>So</t>
  </si>
  <si>
    <t>SKN St. Pölten</t>
  </si>
  <si>
    <t>24.08.2017</t>
  </si>
  <si>
    <t>27.08.2017</t>
  </si>
  <si>
    <t>SK Sturm Graz</t>
  </si>
  <si>
    <t>10.09.2017</t>
  </si>
  <si>
    <t>09</t>
  </si>
  <si>
    <t>SK Rapid Wien</t>
  </si>
  <si>
    <t>Europa League  Europa League</t>
  </si>
  <si>
    <t>14.09.2017</t>
  </si>
  <si>
    <t>Vitória Guimarães SC</t>
  </si>
  <si>
    <t>17.09.2017</t>
  </si>
  <si>
    <t>SV Mattersburg</t>
  </si>
  <si>
    <t>21.09.2017</t>
  </si>
  <si>
    <t>ASK-BSC Bruck/Leitha</t>
  </si>
  <si>
    <t>24.09.2017</t>
  </si>
  <si>
    <t>FK Austria Wien</t>
  </si>
  <si>
    <t>28.09.2017</t>
  </si>
  <si>
    <t>Olympique Marseille</t>
  </si>
  <si>
    <t>01.10.2017</t>
  </si>
  <si>
    <t>10</t>
  </si>
  <si>
    <t>14.10.2017</t>
  </si>
  <si>
    <t>19.10.2017</t>
  </si>
  <si>
    <t>Konyaspor</t>
  </si>
  <si>
    <t>22.10.2017</t>
  </si>
  <si>
    <t>25.10.2017</t>
  </si>
  <si>
    <t>TuS Bad Gleichenberg</t>
  </si>
  <si>
    <t>28.10.2017</t>
  </si>
  <si>
    <t>02.11.2017</t>
  </si>
  <si>
    <t>11</t>
  </si>
  <si>
    <t>05.11.2017</t>
  </si>
  <si>
    <t>19.11.2017</t>
  </si>
  <si>
    <t>23.11.2017</t>
  </si>
  <si>
    <t>26.11.2017</t>
  </si>
  <si>
    <t>29.11.2017</t>
  </si>
  <si>
    <t>03.12.2017</t>
  </si>
  <si>
    <t>12</t>
  </si>
  <si>
    <t>07.12.2017</t>
  </si>
  <si>
    <t>10.12.2017</t>
  </si>
  <si>
    <t>16.12.2017</t>
  </si>
  <si>
    <t>03.02.2018</t>
  </si>
  <si>
    <t>2018</t>
  </si>
  <si>
    <t>02</t>
  </si>
  <si>
    <t>10.02.2018</t>
  </si>
  <si>
    <t>15.02.2018</t>
  </si>
  <si>
    <t>Real Sociedad San Sebastián</t>
  </si>
  <si>
    <t>18.02.2018</t>
  </si>
  <si>
    <t>22.02.2018</t>
  </si>
  <si>
    <t>25.02.2018</t>
  </si>
  <si>
    <t>28.02.2018</t>
  </si>
  <si>
    <t>SK Austria Klagenfurt</t>
  </si>
  <si>
    <t>04.03.2018</t>
  </si>
  <si>
    <t>03</t>
  </si>
  <si>
    <t>08.03.2018</t>
  </si>
  <si>
    <t>Borussia Dortmund</t>
  </si>
  <si>
    <t>11.03.2018</t>
  </si>
  <si>
    <t>15.03.2018</t>
  </si>
  <si>
    <t>18.03.2018</t>
  </si>
  <si>
    <t>31.03.2018</t>
  </si>
  <si>
    <t>05.04.2018</t>
  </si>
  <si>
    <t>04</t>
  </si>
  <si>
    <t>Lazio Rom</t>
  </si>
  <si>
    <t>08.04.2018</t>
  </si>
  <si>
    <t>12.04.2018</t>
  </si>
  <si>
    <t>15.04.2018</t>
  </si>
  <si>
    <t>18.04.2018</t>
  </si>
  <si>
    <t>22.04.2018</t>
  </si>
  <si>
    <t>26.04.2018</t>
  </si>
  <si>
    <t>29.04.2018</t>
  </si>
  <si>
    <t>03.05.2018</t>
  </si>
  <si>
    <t>05</t>
  </si>
  <si>
    <t>06.05.2018</t>
  </si>
  <si>
    <t>09.05.2018</t>
  </si>
  <si>
    <t>13.05.2018</t>
  </si>
  <si>
    <t>20.05.2018</t>
  </si>
  <si>
    <t>27.05.2018</t>
  </si>
  <si>
    <t>14.07.2017</t>
  </si>
  <si>
    <t>Fr</t>
  </si>
  <si>
    <t>ASK Ebreichsdorf</t>
  </si>
  <si>
    <t>23.07.2017</t>
  </si>
  <si>
    <t>27.07.2017</t>
  </si>
  <si>
    <t>AEL Limassol</t>
  </si>
  <si>
    <t>30.07.2017</t>
  </si>
  <si>
    <t>06.08.2017</t>
  </si>
  <si>
    <t>NK Osijek</t>
  </si>
  <si>
    <t>09.09.2017</t>
  </si>
  <si>
    <t>AC Mailand</t>
  </si>
  <si>
    <t>20.09.2017</t>
  </si>
  <si>
    <t>Union Vöcklamarkt</t>
  </si>
  <si>
    <t>AEK Athen</t>
  </si>
  <si>
    <t>15.10.2017</t>
  </si>
  <si>
    <t>18.11.2017</t>
  </si>
  <si>
    <t>17.12.2017</t>
  </si>
  <si>
    <t>04.02.2018</t>
  </si>
  <si>
    <t>17.02.2018</t>
  </si>
  <si>
    <t>24.02.2018</t>
  </si>
  <si>
    <t>03.03.2018</t>
  </si>
  <si>
    <t>10.03.2018</t>
  </si>
  <si>
    <t>07.04.2018</t>
  </si>
  <si>
    <t>21.04.2018</t>
  </si>
  <si>
    <t>28.04.2018</t>
  </si>
  <si>
    <t>05.05.2018</t>
  </si>
  <si>
    <t>15.05.2018</t>
  </si>
  <si>
    <t>13.07.2017</t>
  </si>
  <si>
    <t>Mladost Podgorica</t>
  </si>
  <si>
    <t>16.07.2017</t>
  </si>
  <si>
    <t>FC Hard</t>
  </si>
  <si>
    <t>20.07.2017</t>
  </si>
  <si>
    <t>Fenerbahce Istanbul</t>
  </si>
  <si>
    <t>03.08.2017</t>
  </si>
  <si>
    <t>19.08.2017</t>
  </si>
  <si>
    <t>16.09.2017</t>
  </si>
  <si>
    <t>USK Anif</t>
  </si>
  <si>
    <t>23.09.2017</t>
  </si>
  <si>
    <t>30.09.2017</t>
  </si>
  <si>
    <t>21.10.2017</t>
  </si>
  <si>
    <t>29.10.2017</t>
  </si>
  <si>
    <t>04.11.2017</t>
  </si>
  <si>
    <t>25.11.2017</t>
  </si>
  <si>
    <t>28.11.2017</t>
  </si>
  <si>
    <t>02.12.2017</t>
  </si>
  <si>
    <t>09.12.2017</t>
  </si>
  <si>
    <t>SV Wimpassing</t>
  </si>
  <si>
    <t>17.03.2018</t>
  </si>
  <si>
    <t>14.04.2018</t>
  </si>
  <si>
    <t>12.05.2018</t>
  </si>
  <si>
    <t>FC Kitzbühel</t>
  </si>
  <si>
    <t>26.08.2017</t>
  </si>
  <si>
    <t>19.09.2017</t>
  </si>
  <si>
    <t>SV Grödig</t>
  </si>
  <si>
    <t>24.10.2017</t>
  </si>
  <si>
    <t>SV Ried</t>
  </si>
  <si>
    <t>18.07.2017</t>
  </si>
  <si>
    <t>Relegation Hinspiele</t>
  </si>
  <si>
    <t>31.05.2018</t>
  </si>
  <si>
    <t>SC Wiener Neustadt</t>
  </si>
  <si>
    <t>Relegation Rückspiele</t>
  </si>
  <si>
    <t>03.06.2018</t>
  </si>
  <si>
    <t>06</t>
  </si>
  <si>
    <t>FC Marchfeld Mannsdorf</t>
  </si>
  <si>
    <t>FC Gleisdorf 09</t>
  </si>
  <si>
    <t>SC Schwaz</t>
  </si>
  <si>
    <t>13.08.2017</t>
  </si>
  <si>
    <t>ASK Elektra</t>
  </si>
  <si>
    <t>11.02.2018</t>
  </si>
  <si>
    <t>01.04.2018</t>
  </si>
  <si>
    <t>FC Lendorf</t>
  </si>
  <si>
    <t>26.09.2017</t>
  </si>
  <si>
    <t>FC Pinzgau Saalfelden</t>
  </si>
  <si>
    <t>SC/ESV Parndorf</t>
  </si>
  <si>
    <t>ASKÖ Oedt</t>
  </si>
  <si>
    <t>27.02.2018</t>
  </si>
  <si>
    <t>TSV Hartberg</t>
  </si>
  <si>
    <t>29.06.2017</t>
  </si>
  <si>
    <t>Chikhura Sachkhere</t>
  </si>
  <si>
    <t>06.07.2017</t>
  </si>
  <si>
    <t>Dynamo Brest</t>
  </si>
  <si>
    <t>FC Dornbirn</t>
  </si>
  <si>
    <t>KAA Gent</t>
  </si>
  <si>
    <t>Maccabi Tel Aviv</t>
  </si>
  <si>
    <t>Union Gurten</t>
  </si>
  <si>
    <t>hoamAvgPoints</t>
  </si>
  <si>
    <t>guestAvgpoints</t>
  </si>
  <si>
    <t>contest</t>
  </si>
  <si>
    <t>date</t>
  </si>
  <si>
    <t>year</t>
  </si>
  <si>
    <t>month</t>
  </si>
  <si>
    <t>day</t>
  </si>
  <si>
    <t>time</t>
  </si>
  <si>
    <t>break</t>
  </si>
  <si>
    <t>overtime</t>
  </si>
  <si>
    <t>viewers</t>
  </si>
  <si>
    <t>threshold</t>
  </si>
  <si>
    <t>Wette G</t>
  </si>
  <si>
    <t>Wette V</t>
  </si>
  <si>
    <t>Wetten Ges</t>
  </si>
  <si>
    <t>Gesamt Sp</t>
  </si>
  <si>
    <t>rel. gewe</t>
  </si>
  <si>
    <t>22.07.2018</t>
  </si>
  <si>
    <t>FV Austria XIII</t>
  </si>
  <si>
    <t>27.07.2018</t>
  </si>
  <si>
    <t>FC Wacker Innsbruck</t>
  </si>
  <si>
    <t>05.08.2018</t>
  </si>
  <si>
    <t>11.08.2018</t>
  </si>
  <si>
    <t>19.08.2018</t>
  </si>
  <si>
    <t>25.08.2018</t>
  </si>
  <si>
    <t>01.09.2018</t>
  </si>
  <si>
    <t>16.09.2018</t>
  </si>
  <si>
    <t>23.09.2018</t>
  </si>
  <si>
    <t>26.09.2018</t>
  </si>
  <si>
    <t>30.09.2018</t>
  </si>
  <si>
    <t>06.10.2018</t>
  </si>
  <si>
    <t>21.10.2018</t>
  </si>
  <si>
    <t>27.10.2018</t>
  </si>
  <si>
    <t>30.10.2018</t>
  </si>
  <si>
    <t>Floridsdorfer AC</t>
  </si>
  <si>
    <t>04.11.2018</t>
  </si>
  <si>
    <t>11.11.2018</t>
  </si>
  <si>
    <t>24.11.2018</t>
  </si>
  <si>
    <t>01.12.2018</t>
  </si>
  <si>
    <t>09.12.2018</t>
  </si>
  <si>
    <t>16.12.2018</t>
  </si>
  <si>
    <t>15.02.2019</t>
  </si>
  <si>
    <t>2019</t>
  </si>
  <si>
    <t>Grazer AK 1902</t>
  </si>
  <si>
    <t>22.02.2019</t>
  </si>
  <si>
    <t>03.03.2019</t>
  </si>
  <si>
    <t>10.03.2019</t>
  </si>
  <si>
    <t>17.03.2019</t>
  </si>
  <si>
    <t>31.03.2019</t>
  </si>
  <si>
    <t>07.04.2019</t>
  </si>
  <si>
    <t>14.04.2019</t>
  </si>
  <si>
    <t>21.04.2019</t>
  </si>
  <si>
    <t>24.04.2019</t>
  </si>
  <si>
    <t>28.04.2019</t>
  </si>
  <si>
    <t>05.05.2019</t>
  </si>
  <si>
    <t>12.05.2019</t>
  </si>
  <si>
    <t>21.07.2018</t>
  </si>
  <si>
    <t>ASV Siegendorf</t>
  </si>
  <si>
    <t>25.07.2018</t>
  </si>
  <si>
    <t>Ajax Amsterdam</t>
  </si>
  <si>
    <t>28.07.2018</t>
  </si>
  <si>
    <t>01.08.2018</t>
  </si>
  <si>
    <t>04.08.2018</t>
  </si>
  <si>
    <t>09.08.2018</t>
  </si>
  <si>
    <t>AEK Larnaka</t>
  </si>
  <si>
    <t>12.08.2018</t>
  </si>
  <si>
    <t>16.08.2018</t>
  </si>
  <si>
    <t>02.09.2018</t>
  </si>
  <si>
    <t>15.09.2018</t>
  </si>
  <si>
    <t>22.09.2018</t>
  </si>
  <si>
    <t>07.10.2018</t>
  </si>
  <si>
    <t>03.11.2018</t>
  </si>
  <si>
    <t>10.11.2018</t>
  </si>
  <si>
    <t>25.11.2018</t>
  </si>
  <si>
    <t>02.12.2018</t>
  </si>
  <si>
    <t>15.12.2018</t>
  </si>
  <si>
    <t>24.02.2019</t>
  </si>
  <si>
    <t>29.07.2018</t>
  </si>
  <si>
    <t>08.08.2018</t>
  </si>
  <si>
    <t>Shkendija Tetovo</t>
  </si>
  <si>
    <t>14.08.2018</t>
  </si>
  <si>
    <t>18.08.2018</t>
  </si>
  <si>
    <t>21.08.2018</t>
  </si>
  <si>
    <t>Roter Stern Belgrad</t>
  </si>
  <si>
    <t>29.08.2018</t>
  </si>
  <si>
    <t>20.09.2018</t>
  </si>
  <si>
    <t>RasenBallsport Leipzig</t>
  </si>
  <si>
    <t>29.09.2018</t>
  </si>
  <si>
    <t>04.10.2018</t>
  </si>
  <si>
    <t>Celtic Glasgow</t>
  </si>
  <si>
    <t>20.10.2018</t>
  </si>
  <si>
    <t>25.10.2018</t>
  </si>
  <si>
    <t>Rosenborg BK</t>
  </si>
  <si>
    <t>28.10.2018</t>
  </si>
  <si>
    <t>31.10.2018</t>
  </si>
  <si>
    <t>SC Austria Lustenau</t>
  </si>
  <si>
    <t>08.11.2018</t>
  </si>
  <si>
    <t>29.11.2018</t>
  </si>
  <si>
    <t>08.12.2018</t>
  </si>
  <si>
    <t>13.12.2018</t>
  </si>
  <si>
    <t>14.02.2019</t>
  </si>
  <si>
    <t>FC Brügge</t>
  </si>
  <si>
    <t>17.02.2019</t>
  </si>
  <si>
    <t>21.02.2019</t>
  </si>
  <si>
    <t>02.03.2019</t>
  </si>
  <si>
    <t>07.03.2019</t>
  </si>
  <si>
    <t>SSC Neapel</t>
  </si>
  <si>
    <t>14.03.2019</t>
  </si>
  <si>
    <t>03.04.2019</t>
  </si>
  <si>
    <t>01.05.2019</t>
  </si>
  <si>
    <t>20.07.2018</t>
  </si>
  <si>
    <t>WSC Hertha Wels</t>
  </si>
  <si>
    <t>26.07.2018</t>
  </si>
  <si>
    <t>Lillestrøm SK</t>
  </si>
  <si>
    <t>02.08.2018</t>
  </si>
  <si>
    <t>Besiktas Istanbul</t>
  </si>
  <si>
    <t>26.08.2018</t>
  </si>
  <si>
    <t>ATSV Stadl-Paura</t>
  </si>
  <si>
    <t>16.02.2019</t>
  </si>
  <si>
    <t>SK Maria Saal</t>
  </si>
  <si>
    <t>SV Lafnitz</t>
  </si>
  <si>
    <t>25.09.2018</t>
  </si>
  <si>
    <t>23.02.2019</t>
  </si>
  <si>
    <t>FC Kufstein</t>
  </si>
  <si>
    <t>Slovan Bratislava</t>
  </si>
  <si>
    <t>23.08.2018</t>
  </si>
  <si>
    <t>FCSB</t>
  </si>
  <si>
    <t>30.08.2018</t>
  </si>
  <si>
    <t>Spartak Moskau</t>
  </si>
  <si>
    <t>Glasgow Rangers</t>
  </si>
  <si>
    <t>FC Villarreal</t>
  </si>
  <si>
    <t>Inter Mailand</t>
  </si>
  <si>
    <t>30.03.2019</t>
  </si>
  <si>
    <t>06.04.2019</t>
  </si>
  <si>
    <t>13.04.2019</t>
  </si>
  <si>
    <t>20.04.2019</t>
  </si>
  <si>
    <t>23.04.2019</t>
  </si>
  <si>
    <t>27.04.2019</t>
  </si>
  <si>
    <t>04.05.2019</t>
  </si>
  <si>
    <t>11.05.2019</t>
  </si>
  <si>
    <t>18.05.2019</t>
  </si>
  <si>
    <t>SC Neusiedl/See</t>
  </si>
  <si>
    <t>ZSKA Sofia</t>
  </si>
  <si>
    <t>SV Allerheiligen</t>
  </si>
  <si>
    <t>Team Wiener Linien</t>
  </si>
  <si>
    <t>SV Leobendorf</t>
  </si>
  <si>
    <t>WSG Wattens</t>
  </si>
  <si>
    <t>fortlfd</t>
  </si>
  <si>
    <t>WSG Tirol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</si>
</sst>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165" fontId="0" fillId="0" borderId="0" xfId="0" applyNumberFormat="1"/>
    <xf numFmtId="10" fontId="0" fillId="0" borderId="0" xfId="1" applyNumberFormat="1" applyFont="1"/>
    <xf numFmtId="2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49" fontId="0" fillId="0" borderId="0" xfId="0" applyNumberFormat="1"/>
    <xf numFmtId="166" fontId="0" fillId="4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2" fontId="0" fillId="5" borderId="0" xfId="0" applyNumberFormat="1" applyFill="1"/>
    <xf numFmtId="0" fontId="0" fillId="6" borderId="0" xfId="0" applyFill="1"/>
    <xf numFmtId="0" fontId="0" fillId="5" borderId="0" xfId="0" applyFill="1"/>
    <xf numFmtId="165" fontId="0" fillId="5" borderId="0" xfId="0" applyNumberFormat="1" applyFill="1"/>
    <xf numFmtId="0" fontId="0" fillId="7" borderId="0" xfId="0" applyFill="1"/>
    <xf numFmtId="0" fontId="0" fillId="0" borderId="0" xfId="0" applyFill="1"/>
  </cellXfs>
  <cellStyles count="2">
    <cellStyle name="Prozent" xfId="1" builtinId="5"/>
    <cellStyle name="Standard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1:BJ278"/>
  <sheetViews>
    <sheetView zoomScale="85" zoomScaleNormal="85" workbookViewId="0">
      <pane ySplit="1" topLeftCell="A269" activePane="bottomLeft" state="frozen"/>
      <selection pane="bottomLeft" activeCell="AN273" sqref="A273:AN278"/>
    </sheetView>
  </sheetViews>
  <sheetFormatPr baseColWidth="10" defaultRowHeight="14.4" x14ac:dyDescent="0.3"/>
  <cols>
    <col min="2" max="2" width="14.109375" customWidth="1"/>
    <col min="3" max="3" width="5.5546875" customWidth="1"/>
    <col min="4" max="4" width="7" bestFit="1" customWidth="1"/>
    <col min="5" max="5" width="4.33203125" bestFit="1" customWidth="1"/>
    <col min="6" max="6" width="10" style="11" bestFit="1" customWidth="1"/>
    <col min="7" max="7" width="10.5546875" bestFit="1" customWidth="1"/>
    <col min="8" max="8" width="6.6640625" style="1" bestFit="1" customWidth="1"/>
    <col min="9" max="9" width="15" style="1" customWidth="1"/>
    <col min="10" max="11" width="28.44140625" style="1" bestFit="1" customWidth="1"/>
    <col min="12" max="28" width="8.88671875" style="1" customWidth="1"/>
    <col min="29" max="29" width="12.44140625" style="1" customWidth="1"/>
    <col min="30" max="41" width="8.88671875" style="1" customWidth="1"/>
  </cols>
  <sheetData>
    <row r="1" spans="1:62" s="2" customFormat="1" ht="57.6" x14ac:dyDescent="0.3">
      <c r="A1" s="7" t="s">
        <v>227</v>
      </c>
      <c r="B1" s="7" t="s">
        <v>228</v>
      </c>
      <c r="C1" s="7" t="s">
        <v>229</v>
      </c>
      <c r="D1" s="7" t="s">
        <v>230</v>
      </c>
      <c r="E1" s="7" t="s">
        <v>231</v>
      </c>
      <c r="F1" s="12" t="s">
        <v>232</v>
      </c>
      <c r="G1" s="7" t="s">
        <v>235</v>
      </c>
      <c r="H1" s="3" t="s">
        <v>233</v>
      </c>
      <c r="I1" s="3" t="s">
        <v>234</v>
      </c>
      <c r="J1" s="3" t="s">
        <v>1</v>
      </c>
      <c r="K1" s="3" t="s">
        <v>2</v>
      </c>
      <c r="L1" s="3" t="s">
        <v>5</v>
      </c>
      <c r="M1" s="3" t="s">
        <v>6</v>
      </c>
      <c r="N1" s="3" t="s">
        <v>3</v>
      </c>
      <c r="O1" s="3" t="s">
        <v>4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8" t="s">
        <v>15</v>
      </c>
      <c r="X1" s="8" t="s">
        <v>16</v>
      </c>
      <c r="Y1" s="8" t="s">
        <v>17</v>
      </c>
      <c r="Z1" s="3" t="s">
        <v>23</v>
      </c>
      <c r="AA1" s="3" t="s">
        <v>24</v>
      </c>
      <c r="AB1" s="3" t="s">
        <v>25</v>
      </c>
      <c r="AC1" s="8" t="s">
        <v>18</v>
      </c>
      <c r="AD1" s="8" t="s">
        <v>14</v>
      </c>
      <c r="AE1" s="8" t="s">
        <v>19</v>
      </c>
      <c r="AF1" s="3" t="s">
        <v>20</v>
      </c>
      <c r="AG1" s="3" t="s">
        <v>21</v>
      </c>
      <c r="AH1" s="3" t="s">
        <v>22</v>
      </c>
      <c r="AI1" s="3" t="s">
        <v>28</v>
      </c>
      <c r="AJ1" s="3" t="s">
        <v>29</v>
      </c>
      <c r="AK1" s="3" t="s">
        <v>26</v>
      </c>
      <c r="AL1" s="3" t="s">
        <v>27</v>
      </c>
      <c r="AM1" s="10" t="s">
        <v>225</v>
      </c>
      <c r="AN1" s="10" t="s">
        <v>226</v>
      </c>
      <c r="AO1" s="10"/>
      <c r="AT1" s="6" t="str">
        <f t="shared" ref="AT1" si="0">J1</f>
        <v>hoamTeam</v>
      </c>
      <c r="AU1" s="6" t="str">
        <f t="shared" ref="AU1" si="1">K1</f>
        <v>guestTeam</v>
      </c>
      <c r="AV1" s="2" t="str">
        <f t="shared" ref="AV1" si="2">M1</f>
        <v>guestGoals</v>
      </c>
      <c r="AW1" s="2" t="str">
        <f t="shared" ref="AW1" si="3">L1</f>
        <v>homeGoals</v>
      </c>
      <c r="AY1" s="2" t="str">
        <f t="shared" ref="AY1:AY11" si="4">AU1</f>
        <v>guestTeam</v>
      </c>
      <c r="AZ1" s="2" t="str">
        <f t="shared" ref="AZ1:AZ11" si="5">AT1</f>
        <v>hoamTeam</v>
      </c>
      <c r="BA1" s="2" t="str">
        <f t="shared" ref="BA1:BA11" si="6">AV1</f>
        <v>guestGoals</v>
      </c>
      <c r="BB1" s="2" t="str">
        <f t="shared" ref="BB1:BB11" si="7">AW1</f>
        <v>homeGoals</v>
      </c>
      <c r="BD1" s="2" t="str">
        <f t="shared" ref="BD1:BD11" si="8">AY1</f>
        <v>guestTeam</v>
      </c>
      <c r="BE1" s="2" t="str">
        <f t="shared" ref="BE1:BE11" si="9">AZ1</f>
        <v>hoamTeam</v>
      </c>
      <c r="BF1" s="2" t="str">
        <f t="shared" ref="BF1" si="10">L1</f>
        <v>homeGoals</v>
      </c>
      <c r="BG1" s="2" t="str">
        <f t="shared" ref="BG1" si="11">M1</f>
        <v>guestGoals</v>
      </c>
      <c r="BI1" s="2" t="str">
        <f t="shared" ref="BI1:BI11" si="12">AJ1</f>
        <v>guestTeamPointsGame</v>
      </c>
      <c r="BJ1" s="2" t="str">
        <f t="shared" ref="BJ1:BJ11" si="13">AI1</f>
        <v>homeTeamPointsGame</v>
      </c>
    </row>
    <row r="2" spans="1:62" x14ac:dyDescent="0.3">
      <c r="A2" t="s">
        <v>41</v>
      </c>
      <c r="B2" t="s">
        <v>335</v>
      </c>
      <c r="C2" t="s">
        <v>105</v>
      </c>
      <c r="D2" t="s">
        <v>36</v>
      </c>
      <c r="E2" t="s">
        <v>141</v>
      </c>
      <c r="F2" s="15">
        <v>0.79166666666666663</v>
      </c>
      <c r="G2" s="16">
        <v>3100</v>
      </c>
      <c r="H2" s="17">
        <v>45</v>
      </c>
      <c r="I2" s="17">
        <v>0</v>
      </c>
      <c r="J2" s="1" t="s">
        <v>336</v>
      </c>
      <c r="K2" s="1" t="s">
        <v>0</v>
      </c>
      <c r="L2" s="20">
        <v>0</v>
      </c>
      <c r="M2" s="20">
        <v>3</v>
      </c>
      <c r="N2" s="1" t="str">
        <f t="shared" ref="N2:N65" si="14">IF(L2&gt;M2,"S",IF(L2&lt;M2,"N","U"))</f>
        <v>N</v>
      </c>
      <c r="O2" s="1" t="str">
        <f t="shared" ref="O2:O65" si="15">IF(M2&gt;L2,"S",IF(M2&lt;L2,"N","U"))</f>
        <v>S</v>
      </c>
      <c r="P2" s="1">
        <f t="shared" ref="P2:P65" si="16">L2-M2</f>
        <v>-3</v>
      </c>
      <c r="Q2" s="4">
        <f>IFERROR((SUMIF($J$2:K2,J2,$L$2:M2)-L2)/(COUNTIF($J$2:K2,J2)-1),0)</f>
        <v>0</v>
      </c>
      <c r="R2" s="4">
        <f>IFERROR((SUMIF($AT$2:AT2,AT2,$AV$2:AW2)-AV2)/(COUNTIF($J$2:K2,J2)-1),0)</f>
        <v>0</v>
      </c>
      <c r="S2" s="4">
        <f t="shared" ref="S2:S33" si="17">Q2-R2</f>
        <v>0</v>
      </c>
      <c r="T2" s="5">
        <f>IFERROR((SUMIF($AY$2:AZ2,AY2,$BA$2:BB2)-BA2)/(COUNTIF($J$2:K2,K2)-1),0)</f>
        <v>0</v>
      </c>
      <c r="U2" s="5">
        <f>IFERROR((SUMIF($BD$2:BE2,BD2,$BF$2:BG2)-BF2)/(COUNTIF($J$2:K2,K2)-1),0)</f>
        <v>0</v>
      </c>
      <c r="V2" s="5">
        <f t="shared" ref="V2:V33" si="18">T2-U2</f>
        <v>0</v>
      </c>
      <c r="W2" s="9">
        <f>IFERROR((SUMIF($J$2:J2,J2,L$2:L2)-L2)/(COUNTIF($J$2:J2,J2)-1),0)</f>
        <v>0</v>
      </c>
      <c r="X2" s="9">
        <f>IFERROR((SUMIF($J$2:J2,J2,M$2:M2)-M2)/(COUNTIF($J$2:J2,J2)-1),0)</f>
        <v>0</v>
      </c>
      <c r="Y2" s="9">
        <f t="shared" ref="Y2:Y33" si="19">W2-X2</f>
        <v>0</v>
      </c>
      <c r="Z2" s="1">
        <f>IFERROR((SUMIF($K$2:K2,J2,$M$2:M2))/(COUNTIF($K$2:K2,J2)),0)</f>
        <v>0</v>
      </c>
      <c r="AA2" s="1">
        <f>IFERROR((SUMIF($K$2:K2,J2,$L$2:L2))/(COUNTIF($K$2:K2,J2)),0)</f>
        <v>0</v>
      </c>
      <c r="AB2" s="1">
        <f t="shared" ref="AB2:AB33" si="20">Z2-AA2</f>
        <v>0</v>
      </c>
      <c r="AC2" s="9">
        <f>IFERROR((SUMIF($J$2:J2,K2,$L$2:L2))/(COUNTIF($J$2:J2,K2)),0)</f>
        <v>0</v>
      </c>
      <c r="AD2" s="9">
        <f>IFERROR((SUMIF($J$2:J2,K2,$M$2:M2))/(COUNTIF($J$2:J2,K2)),0)</f>
        <v>0</v>
      </c>
      <c r="AE2" s="9">
        <f t="shared" ref="AE2:AE33" si="21">AC2-AD2</f>
        <v>0</v>
      </c>
      <c r="AF2" s="1">
        <f>IFERROR((SUMIF(K$2:K2,K2,M$2:M2)-M2)/(COUNTIF($K$2:K2,K2)-1),0)</f>
        <v>0</v>
      </c>
      <c r="AG2" s="1">
        <f>IFERROR((SUMIF(K$2:K2,K2,L$2:L2)-L2)/(COUNTIF($K$2:K2,K2)-1),0)</f>
        <v>0</v>
      </c>
      <c r="AH2" s="1">
        <f t="shared" ref="AH2:AH33" si="22">AF2-AG2</f>
        <v>0</v>
      </c>
      <c r="AI2" s="1">
        <f t="shared" ref="AI2:AI33" si="23">IF(N2="S",3,IF(N2="N",0,1))</f>
        <v>0</v>
      </c>
      <c r="AJ2" s="1">
        <f t="shared" ref="AJ2:AJ33" si="24">IF(O2="S",3,IF(O2="N",0,1))</f>
        <v>3</v>
      </c>
      <c r="AK2" s="1">
        <f>SUMIF($J$2:K2,J2,AI$2:AJ2)-AI2</f>
        <v>0</v>
      </c>
      <c r="AL2" s="1">
        <f>SUMIF($AY$2:AZ2,AY2,$BI$2:BJ2)-BI2</f>
        <v>0</v>
      </c>
      <c r="AM2" s="1">
        <f>IFERROR((AK2)/(COUNTIF($J$2:K2,J2)-1),0)</f>
        <v>0</v>
      </c>
      <c r="AN2" s="1">
        <f>IFERROR((AL2)/(COUNTIF($J$2:K2,K2)-1),0)</f>
        <v>0</v>
      </c>
      <c r="AP2" t="str">
        <f t="shared" ref="AP2:AP65" si="25">VLOOKUP(J2,IF($AQ$2:$AQ$251=(AQ2),mat,""),2,FALSE)</f>
        <v>LASK</v>
      </c>
      <c r="AQ2">
        <f>COUNTIF($J$2:J2,J2)</f>
        <v>1</v>
      </c>
      <c r="AR2">
        <f>COUNTIF($K$2:K2,K2)</f>
        <v>1</v>
      </c>
      <c r="AT2" s="1" t="str">
        <f t="shared" ref="AT2:AT65" si="26">J2</f>
        <v>WSC Hertha Wels</v>
      </c>
      <c r="AU2" s="1" t="str">
        <f t="shared" ref="AU2:AU65" si="27">K2</f>
        <v>LASK</v>
      </c>
      <c r="AV2">
        <f t="shared" ref="AV2:AV65" si="28">M2</f>
        <v>3</v>
      </c>
      <c r="AW2" s="1">
        <f t="shared" ref="AW2:AW65" si="29">L2</f>
        <v>0</v>
      </c>
      <c r="AY2" t="str">
        <f t="shared" si="4"/>
        <v>LASK</v>
      </c>
      <c r="AZ2" t="str">
        <f t="shared" si="5"/>
        <v>WSC Hertha Wels</v>
      </c>
      <c r="BA2">
        <f t="shared" si="6"/>
        <v>3</v>
      </c>
      <c r="BB2">
        <f t="shared" si="7"/>
        <v>0</v>
      </c>
      <c r="BD2" t="str">
        <f t="shared" si="8"/>
        <v>LASK</v>
      </c>
      <c r="BE2" t="str">
        <f t="shared" si="9"/>
        <v>WSC Hertha Wels</v>
      </c>
      <c r="BF2">
        <f t="shared" ref="BF2:BF65" si="30">L2</f>
        <v>0</v>
      </c>
      <c r="BG2">
        <f t="shared" ref="BG2:BG65" si="31">M2</f>
        <v>3</v>
      </c>
      <c r="BI2">
        <f t="shared" si="12"/>
        <v>3</v>
      </c>
      <c r="BJ2">
        <f t="shared" si="13"/>
        <v>0</v>
      </c>
    </row>
    <row r="3" spans="1:62" x14ac:dyDescent="0.3">
      <c r="A3" t="s">
        <v>41</v>
      </c>
      <c r="B3" t="s">
        <v>335</v>
      </c>
      <c r="C3" t="s">
        <v>105</v>
      </c>
      <c r="D3" t="s">
        <v>36</v>
      </c>
      <c r="E3" t="s">
        <v>141</v>
      </c>
      <c r="F3" s="15">
        <v>0.77083333333333337</v>
      </c>
      <c r="G3" s="16">
        <v>1000</v>
      </c>
      <c r="H3" s="17">
        <v>45</v>
      </c>
      <c r="I3" s="17">
        <v>0</v>
      </c>
      <c r="J3" s="1" t="s">
        <v>344</v>
      </c>
      <c r="K3" s="1" t="s">
        <v>65</v>
      </c>
      <c r="L3" s="20">
        <v>0</v>
      </c>
      <c r="M3" s="20">
        <v>6</v>
      </c>
      <c r="N3" s="1" t="str">
        <f t="shared" si="14"/>
        <v>N</v>
      </c>
      <c r="O3" s="1" t="str">
        <f t="shared" si="15"/>
        <v>S</v>
      </c>
      <c r="P3" s="1">
        <f t="shared" si="16"/>
        <v>-6</v>
      </c>
      <c r="Q3" s="4">
        <f>IFERROR((SUMIF($J$2:K3,J3,$L$2:M3)-L3)/(COUNTIF($J$2:K3,J3)-1),0)</f>
        <v>0</v>
      </c>
      <c r="R3" s="4">
        <f>IFERROR((SUMIF($AT$2:AT3,AT3,$AV$2:AW3)-AV3)/(COUNTIF($J$2:K3,J3)-1),0)</f>
        <v>0</v>
      </c>
      <c r="S3" s="4">
        <f t="shared" si="17"/>
        <v>0</v>
      </c>
      <c r="T3" s="5">
        <f>IFERROR((SUMIF($AY$2:AZ3,AY3,$BA$2:BB3)-BA3)/(COUNTIF($J$2:K3,K3)-1),0)</f>
        <v>0</v>
      </c>
      <c r="U3" s="5">
        <f>IFERROR((SUMIF($BD$2:BE3,BD3,$BF$2:BG3)-BF3)/(COUNTIF($J$2:K3,K3)-1),0)</f>
        <v>0</v>
      </c>
      <c r="V3" s="5">
        <f t="shared" si="18"/>
        <v>0</v>
      </c>
      <c r="W3" s="9">
        <f>IFERROR((SUMIF($J$2:J3,J3,L$2:L3)-L3)/(COUNTIF($J$2:J3,J3)-1),0)</f>
        <v>0</v>
      </c>
      <c r="X3" s="9">
        <f>IFERROR((SUMIF($J$2:J3,J3,M$2:M3)-M3)/(COUNTIF($J$2:J3,J3)-1),0)</f>
        <v>0</v>
      </c>
      <c r="Y3" s="9">
        <f t="shared" si="19"/>
        <v>0</v>
      </c>
      <c r="Z3" s="1">
        <f>IFERROR((SUMIF($K$2:K3,J3,$M$2:M3))/(COUNTIF($K$2:K3,J3)),0)</f>
        <v>0</v>
      </c>
      <c r="AA3" s="1">
        <f>IFERROR((SUMIF($K$2:K3,J3,$L$2:L3))/(COUNTIF($K$2:K3,J3)),0)</f>
        <v>0</v>
      </c>
      <c r="AB3" s="1">
        <f t="shared" si="20"/>
        <v>0</v>
      </c>
      <c r="AC3" s="9">
        <f>IFERROR((SUMIF($J$2:J3,K3,$L$2:L3))/(COUNTIF($J$2:J3,K3)),0)</f>
        <v>0</v>
      </c>
      <c r="AD3" s="9">
        <f>IFERROR((SUMIF($J$2:J3,K3,$M$2:M3))/(COUNTIF($J$2:J3,K3)),0)</f>
        <v>0</v>
      </c>
      <c r="AE3" s="9">
        <f t="shared" si="21"/>
        <v>0</v>
      </c>
      <c r="AF3" s="1">
        <f>IFERROR((SUMIF(K$2:K3,K3,M$2:M3)-M3)/(COUNTIF($K$2:K3,K3)-1),0)</f>
        <v>0</v>
      </c>
      <c r="AG3" s="1">
        <f>IFERROR((SUMIF(K$2:K3,K3,L$2:L3)-L3)/(COUNTIF($K$2:K3,K3)-1),0)</f>
        <v>0</v>
      </c>
      <c r="AH3" s="1">
        <f t="shared" si="22"/>
        <v>0</v>
      </c>
      <c r="AI3" s="1">
        <f t="shared" si="23"/>
        <v>0</v>
      </c>
      <c r="AJ3" s="1">
        <f t="shared" si="24"/>
        <v>3</v>
      </c>
      <c r="AK3" s="1">
        <f>SUMIF($J$2:K3,J3,AI$2:AJ3)-AI3</f>
        <v>0</v>
      </c>
      <c r="AL3" s="1">
        <f>SUMIF($AY$2:AZ3,AY3,$BI$2:BJ3)-BI3</f>
        <v>0</v>
      </c>
      <c r="AM3" s="1">
        <f>IFERROR((AK3)/(COUNTIF($J$2:K3,J3)-1),0)</f>
        <v>0</v>
      </c>
      <c r="AN3" s="1">
        <f>IFERROR((AL3)/(COUNTIF($J$2:K3,K3)-1),0)</f>
        <v>0</v>
      </c>
      <c r="AP3" t="str">
        <f t="shared" si="25"/>
        <v>SKN St. Pölten</v>
      </c>
      <c r="AQ3">
        <f>COUNTIF($J$2:J3,J3)</f>
        <v>1</v>
      </c>
      <c r="AR3">
        <f>COUNTIF($K$2:K3,K3)</f>
        <v>1</v>
      </c>
      <c r="AT3" s="1" t="str">
        <f t="shared" si="26"/>
        <v>SK Maria Saal</v>
      </c>
      <c r="AU3" s="1" t="str">
        <f t="shared" si="27"/>
        <v>SKN St. Pölten</v>
      </c>
      <c r="AV3">
        <f t="shared" si="28"/>
        <v>6</v>
      </c>
      <c r="AW3" s="1">
        <f t="shared" si="29"/>
        <v>0</v>
      </c>
      <c r="AY3" t="str">
        <f t="shared" si="4"/>
        <v>SKN St. Pölten</v>
      </c>
      <c r="AZ3" t="str">
        <f t="shared" si="5"/>
        <v>SK Maria Saal</v>
      </c>
      <c r="BA3">
        <f t="shared" si="6"/>
        <v>6</v>
      </c>
      <c r="BB3">
        <f t="shared" si="7"/>
        <v>0</v>
      </c>
      <c r="BD3" t="str">
        <f t="shared" si="8"/>
        <v>SKN St. Pölten</v>
      </c>
      <c r="BE3" t="str">
        <f t="shared" si="9"/>
        <v>SK Maria Saal</v>
      </c>
      <c r="BF3">
        <f t="shared" si="30"/>
        <v>0</v>
      </c>
      <c r="BG3">
        <f t="shared" si="31"/>
        <v>6</v>
      </c>
      <c r="BI3">
        <f t="shared" si="12"/>
        <v>3</v>
      </c>
      <c r="BJ3">
        <f t="shared" si="13"/>
        <v>0</v>
      </c>
    </row>
    <row r="4" spans="1:62" x14ac:dyDescent="0.3">
      <c r="A4" t="s">
        <v>41</v>
      </c>
      <c r="B4" t="s">
        <v>335</v>
      </c>
      <c r="C4" t="s">
        <v>105</v>
      </c>
      <c r="D4" t="s">
        <v>36</v>
      </c>
      <c r="E4" t="s">
        <v>141</v>
      </c>
      <c r="F4" s="15">
        <v>0.84722222222222221</v>
      </c>
      <c r="G4" s="16">
        <v>2000</v>
      </c>
      <c r="H4" s="17">
        <v>45</v>
      </c>
      <c r="I4" s="17">
        <v>0</v>
      </c>
      <c r="J4" s="1" t="s">
        <v>348</v>
      </c>
      <c r="K4" s="1" t="s">
        <v>71</v>
      </c>
      <c r="L4" s="20">
        <v>0</v>
      </c>
      <c r="M4" s="20">
        <v>5</v>
      </c>
      <c r="N4" s="1" t="str">
        <f t="shared" si="14"/>
        <v>N</v>
      </c>
      <c r="O4" s="1" t="str">
        <f t="shared" si="15"/>
        <v>S</v>
      </c>
      <c r="P4" s="1">
        <f t="shared" si="16"/>
        <v>-5</v>
      </c>
      <c r="Q4" s="4">
        <f>IFERROR((SUMIF($J$2:K4,J4,$L$2:M4)-L4)/(COUNTIF($J$2:K4,J4)-1),0)</f>
        <v>0</v>
      </c>
      <c r="R4" s="4">
        <f>IFERROR((SUMIF($AT$2:AT4,AT4,$AV$2:AW4)-AV4)/(COUNTIF($J$2:K4,J4)-1),0)</f>
        <v>0</v>
      </c>
      <c r="S4" s="4">
        <f t="shared" si="17"/>
        <v>0</v>
      </c>
      <c r="T4" s="5">
        <f>IFERROR((SUMIF($AY$2:AZ4,AY4,$BA$2:BB4)-BA4)/(COUNTIF($J$2:K4,K4)-1),0)</f>
        <v>0</v>
      </c>
      <c r="U4" s="5">
        <f>IFERROR((SUMIF($BD$2:BE4,BD4,$BF$2:BG4)-BF4)/(COUNTIF($J$2:K4,K4)-1),0)</f>
        <v>0</v>
      </c>
      <c r="V4" s="5">
        <f t="shared" si="18"/>
        <v>0</v>
      </c>
      <c r="W4" s="9">
        <f>IFERROR((SUMIF($J$2:J4,J4,L$2:L4)-L4)/(COUNTIF($J$2:J4,J4)-1),0)</f>
        <v>0</v>
      </c>
      <c r="X4" s="9">
        <f>IFERROR((SUMIF($J$2:J4,J4,M$2:M4)-M4)/(COUNTIF($J$2:J4,J4)-1),0)</f>
        <v>0</v>
      </c>
      <c r="Y4" s="9">
        <f t="shared" si="19"/>
        <v>0</v>
      </c>
      <c r="Z4" s="1">
        <f>IFERROR((SUMIF($K$2:K4,J4,$M$2:M4))/(COUNTIF($K$2:K4,J4)),0)</f>
        <v>0</v>
      </c>
      <c r="AA4" s="1">
        <f>IFERROR((SUMIF($K$2:K4,J4,$L$2:L4))/(COUNTIF($K$2:K4,J4)),0)</f>
        <v>0</v>
      </c>
      <c r="AB4" s="1">
        <f t="shared" si="20"/>
        <v>0</v>
      </c>
      <c r="AC4" s="9">
        <f>IFERROR((SUMIF($J$2:J4,K4,$L$2:L4))/(COUNTIF($J$2:J4,K4)),0)</f>
        <v>0</v>
      </c>
      <c r="AD4" s="9">
        <f>IFERROR((SUMIF($J$2:J4,K4,$M$2:M4))/(COUNTIF($J$2:J4,K4)),0)</f>
        <v>0</v>
      </c>
      <c r="AE4" s="9">
        <f t="shared" si="21"/>
        <v>0</v>
      </c>
      <c r="AF4" s="1">
        <f>IFERROR((SUMIF(K$2:K4,K4,M$2:M4)-M4)/(COUNTIF($K$2:K4,K4)-1),0)</f>
        <v>0</v>
      </c>
      <c r="AG4" s="1">
        <f>IFERROR((SUMIF(K$2:K4,K4,L$2:L4)-L4)/(COUNTIF($K$2:K4,K4)-1),0)</f>
        <v>0</v>
      </c>
      <c r="AH4" s="1">
        <f t="shared" si="22"/>
        <v>0</v>
      </c>
      <c r="AI4" s="1">
        <f t="shared" si="23"/>
        <v>0</v>
      </c>
      <c r="AJ4" s="1">
        <f t="shared" si="24"/>
        <v>3</v>
      </c>
      <c r="AK4" s="1">
        <f>SUMIF($J$2:K4,J4,AI$2:AJ4)-AI4</f>
        <v>0</v>
      </c>
      <c r="AL4" s="1">
        <f>SUMIF($AY$2:AZ4,AY4,$BI$2:BJ4)-BI4</f>
        <v>0</v>
      </c>
      <c r="AM4" s="1">
        <f>IFERROR((AK4)/(COUNTIF($J$2:K4,J4)-1),0)</f>
        <v>0</v>
      </c>
      <c r="AN4" s="1">
        <f>IFERROR((AL4)/(COUNTIF($J$2:K4,K4)-1),0)</f>
        <v>0</v>
      </c>
      <c r="AP4" t="str">
        <f t="shared" si="25"/>
        <v>SK Rapid Wien</v>
      </c>
      <c r="AQ4">
        <f>COUNTIF($J$2:J4,J4)</f>
        <v>1</v>
      </c>
      <c r="AR4">
        <f>COUNTIF($K$2:K4,K4)</f>
        <v>1</v>
      </c>
      <c r="AT4" s="1" t="str">
        <f t="shared" si="26"/>
        <v>FC Kufstein</v>
      </c>
      <c r="AU4" s="1" t="str">
        <f t="shared" si="27"/>
        <v>SK Rapid Wien</v>
      </c>
      <c r="AV4">
        <f t="shared" si="28"/>
        <v>5</v>
      </c>
      <c r="AW4" s="1">
        <f t="shared" si="29"/>
        <v>0</v>
      </c>
      <c r="AY4" t="str">
        <f t="shared" si="4"/>
        <v>SK Rapid Wien</v>
      </c>
      <c r="AZ4" t="str">
        <f t="shared" si="5"/>
        <v>FC Kufstein</v>
      </c>
      <c r="BA4">
        <f t="shared" si="6"/>
        <v>5</v>
      </c>
      <c r="BB4">
        <f t="shared" si="7"/>
        <v>0</v>
      </c>
      <c r="BD4" t="str">
        <f t="shared" si="8"/>
        <v>SK Rapid Wien</v>
      </c>
      <c r="BE4" t="str">
        <f t="shared" si="9"/>
        <v>FC Kufstein</v>
      </c>
      <c r="BF4">
        <f t="shared" si="30"/>
        <v>0</v>
      </c>
      <c r="BG4">
        <f t="shared" si="31"/>
        <v>5</v>
      </c>
      <c r="BI4">
        <f t="shared" si="12"/>
        <v>3</v>
      </c>
      <c r="BJ4">
        <f t="shared" si="13"/>
        <v>0</v>
      </c>
    </row>
    <row r="5" spans="1:62" x14ac:dyDescent="0.3">
      <c r="A5" t="s">
        <v>41</v>
      </c>
      <c r="B5" t="s">
        <v>335</v>
      </c>
      <c r="C5" t="s">
        <v>105</v>
      </c>
      <c r="D5" t="s">
        <v>36</v>
      </c>
      <c r="E5" t="s">
        <v>141</v>
      </c>
      <c r="F5" s="15">
        <v>0.79166666666666663</v>
      </c>
      <c r="G5" s="16">
        <v>800</v>
      </c>
      <c r="H5" s="17">
        <v>45</v>
      </c>
      <c r="I5" s="17">
        <v>0</v>
      </c>
      <c r="J5" s="1" t="s">
        <v>366</v>
      </c>
      <c r="K5" s="1" t="s">
        <v>56</v>
      </c>
      <c r="L5" s="20">
        <v>1</v>
      </c>
      <c r="M5" s="20">
        <v>0</v>
      </c>
      <c r="N5" s="1" t="str">
        <f t="shared" si="14"/>
        <v>S</v>
      </c>
      <c r="O5" s="1" t="str">
        <f t="shared" si="15"/>
        <v>N</v>
      </c>
      <c r="P5" s="1">
        <f t="shared" si="16"/>
        <v>1</v>
      </c>
      <c r="Q5" s="4">
        <f>IFERROR((SUMIF($J$2:K5,J5,$L$2:M5)-L5)/(COUNTIF($J$2:K5,J5)-1),0)</f>
        <v>0</v>
      </c>
      <c r="R5" s="4">
        <f>IFERROR((SUMIF($AT$2:AT5,AT5,$AV$2:AW5)-AV5)/(COUNTIF($J$2:K5,J5)-1),0)</f>
        <v>0</v>
      </c>
      <c r="S5" s="4">
        <f t="shared" si="17"/>
        <v>0</v>
      </c>
      <c r="T5" s="5">
        <f>IFERROR((SUMIF($AY$2:AZ5,AY5,$BA$2:BB5)-BA5)/(COUNTIF($J$2:K5,K5)-1),0)</f>
        <v>0</v>
      </c>
      <c r="U5" s="5">
        <f>IFERROR((SUMIF($BD$2:BE5,BD5,$BF$2:BG5)-BF5)/(COUNTIF($J$2:K5,K5)-1),0)</f>
        <v>0</v>
      </c>
      <c r="V5" s="5">
        <f t="shared" si="18"/>
        <v>0</v>
      </c>
      <c r="W5" s="9">
        <f>IFERROR((SUMIF($J$2:J5,J5,L$2:L5)-L5)/(COUNTIF($J$2:J5,J5)-1),0)</f>
        <v>0</v>
      </c>
      <c r="X5" s="9">
        <f>IFERROR((SUMIF($J$2:J5,J5,M$2:M5)-M5)/(COUNTIF($J$2:J5,J5)-1),0)</f>
        <v>0</v>
      </c>
      <c r="Y5" s="9">
        <f t="shared" si="19"/>
        <v>0</v>
      </c>
      <c r="Z5" s="1">
        <f>IFERROR((SUMIF($K$2:K5,J5,$M$2:M5))/(COUNTIF($K$2:K5,J5)),0)</f>
        <v>0</v>
      </c>
      <c r="AA5" s="1">
        <f>IFERROR((SUMIF($K$2:K5,J5,$L$2:L5))/(COUNTIF($K$2:K5,J5)),0)</f>
        <v>0</v>
      </c>
      <c r="AB5" s="1">
        <f t="shared" si="20"/>
        <v>0</v>
      </c>
      <c r="AC5" s="9">
        <f>IFERROR((SUMIF($J$2:J5,K5,$L$2:L5))/(COUNTIF($J$2:J5,K5)),0)</f>
        <v>0</v>
      </c>
      <c r="AD5" s="9">
        <f>IFERROR((SUMIF($J$2:J5,K5,$M$2:M5))/(COUNTIF($J$2:J5,K5)),0)</f>
        <v>0</v>
      </c>
      <c r="AE5" s="9">
        <f t="shared" si="21"/>
        <v>0</v>
      </c>
      <c r="AF5" s="1">
        <f>IFERROR((SUMIF(K$2:K5,K5,M$2:M5)-M5)/(COUNTIF($K$2:K5,K5)-1),0)</f>
        <v>0</v>
      </c>
      <c r="AG5" s="1">
        <f>IFERROR((SUMIF(K$2:K5,K5,L$2:L5)-L5)/(COUNTIF($K$2:K5,K5)-1),0)</f>
        <v>0</v>
      </c>
      <c r="AH5" s="1">
        <f t="shared" si="22"/>
        <v>0</v>
      </c>
      <c r="AI5" s="1">
        <f t="shared" si="23"/>
        <v>3</v>
      </c>
      <c r="AJ5" s="1">
        <f t="shared" si="24"/>
        <v>0</v>
      </c>
      <c r="AK5" s="1">
        <f>SUMIF($J$2:K5,J5,AI$2:AJ5)-AI5</f>
        <v>0</v>
      </c>
      <c r="AL5" s="1">
        <f>SUMIF($AY$2:AZ5,AY5,$BI$2:BJ5)-BI5</f>
        <v>0</v>
      </c>
      <c r="AM5" s="1">
        <f>IFERROR((AK5)/(COUNTIF($J$2:K5,J5)-1),0)</f>
        <v>0</v>
      </c>
      <c r="AN5" s="1">
        <f>IFERROR((AL5)/(COUNTIF($J$2:K5,K5)-1),0)</f>
        <v>0</v>
      </c>
      <c r="AP5" t="str">
        <f t="shared" si="25"/>
        <v>FC Admira Wacker Mödling</v>
      </c>
      <c r="AQ5">
        <f>COUNTIF($J$2:J5,J5)</f>
        <v>1</v>
      </c>
      <c r="AR5">
        <f>COUNTIF($K$2:K5,K5)</f>
        <v>1</v>
      </c>
      <c r="AT5" s="1" t="str">
        <f t="shared" si="26"/>
        <v>SC Neusiedl/See</v>
      </c>
      <c r="AU5" s="1" t="str">
        <f t="shared" si="27"/>
        <v>FC Admira Wacker Mödling</v>
      </c>
      <c r="AV5">
        <f t="shared" si="28"/>
        <v>0</v>
      </c>
      <c r="AW5" s="1">
        <f t="shared" si="29"/>
        <v>1</v>
      </c>
      <c r="AY5" t="str">
        <f t="shared" si="4"/>
        <v>FC Admira Wacker Mödling</v>
      </c>
      <c r="AZ5" t="str">
        <f t="shared" si="5"/>
        <v>SC Neusiedl/See</v>
      </c>
      <c r="BA5">
        <f t="shared" si="6"/>
        <v>0</v>
      </c>
      <c r="BB5">
        <f t="shared" si="7"/>
        <v>1</v>
      </c>
      <c r="BD5" t="str">
        <f t="shared" si="8"/>
        <v>FC Admira Wacker Mödling</v>
      </c>
      <c r="BE5" t="str">
        <f t="shared" si="9"/>
        <v>SC Neusiedl/See</v>
      </c>
      <c r="BF5">
        <f t="shared" si="30"/>
        <v>1</v>
      </c>
      <c r="BG5">
        <f t="shared" si="31"/>
        <v>0</v>
      </c>
      <c r="BI5">
        <f t="shared" si="12"/>
        <v>0</v>
      </c>
      <c r="BJ5">
        <f t="shared" si="13"/>
        <v>3</v>
      </c>
    </row>
    <row r="6" spans="1:62" x14ac:dyDescent="0.3">
      <c r="A6" t="s">
        <v>41</v>
      </c>
      <c r="B6" t="s">
        <v>335</v>
      </c>
      <c r="C6" t="s">
        <v>105</v>
      </c>
      <c r="D6" t="s">
        <v>36</v>
      </c>
      <c r="E6" t="s">
        <v>141</v>
      </c>
      <c r="F6" s="15">
        <v>0.79166666666666663</v>
      </c>
      <c r="G6" s="16">
        <v>530</v>
      </c>
      <c r="H6" s="17">
        <v>45</v>
      </c>
      <c r="I6" s="17">
        <v>0</v>
      </c>
      <c r="J6" s="1" t="s">
        <v>368</v>
      </c>
      <c r="K6" s="1" t="s">
        <v>76</v>
      </c>
      <c r="L6" s="20">
        <v>1</v>
      </c>
      <c r="M6" s="20">
        <v>3</v>
      </c>
      <c r="N6" s="1" t="str">
        <f t="shared" si="14"/>
        <v>N</v>
      </c>
      <c r="O6" s="1" t="str">
        <f t="shared" si="15"/>
        <v>S</v>
      </c>
      <c r="P6" s="1">
        <f t="shared" si="16"/>
        <v>-2</v>
      </c>
      <c r="Q6" s="4">
        <f>IFERROR((SUMIF($J$2:K6,J6,$L$2:M6)-L6)/(COUNTIF($J$2:K6,J6)-1),0)</f>
        <v>0</v>
      </c>
      <c r="R6" s="4">
        <f>IFERROR((SUMIF($AT$2:AT6,AT6,$AV$2:AW6)-AV6)/(COUNTIF($J$2:K6,J6)-1),0)</f>
        <v>0</v>
      </c>
      <c r="S6" s="4">
        <f t="shared" si="17"/>
        <v>0</v>
      </c>
      <c r="T6" s="5">
        <f>IFERROR((SUMIF($AY$2:AZ6,AY6,$BA$2:BB6)-BA6)/(COUNTIF($J$2:K6,K6)-1),0)</f>
        <v>0</v>
      </c>
      <c r="U6" s="5">
        <f>IFERROR((SUMIF($BD$2:BE6,BD6,$BF$2:BG6)-BF6)/(COUNTIF($J$2:K6,K6)-1),0)</f>
        <v>0</v>
      </c>
      <c r="V6" s="5">
        <f t="shared" si="18"/>
        <v>0</v>
      </c>
      <c r="W6" s="9">
        <f>IFERROR((SUMIF($J$2:J6,J6,L$2:L6)-L6)/(COUNTIF($J$2:J6,J6)-1),0)</f>
        <v>0</v>
      </c>
      <c r="X6" s="9">
        <f>IFERROR((SUMIF($J$2:J6,J6,M$2:M6)-M6)/(COUNTIF($J$2:J6,J6)-1),0)</f>
        <v>0</v>
      </c>
      <c r="Y6" s="9">
        <f t="shared" si="19"/>
        <v>0</v>
      </c>
      <c r="Z6" s="1">
        <f>IFERROR((SUMIF($K$2:K6,J6,$M$2:M6))/(COUNTIF($K$2:K6,J6)),0)</f>
        <v>0</v>
      </c>
      <c r="AA6" s="1">
        <f>IFERROR((SUMIF($K$2:K6,J6,$L$2:L6))/(COUNTIF($K$2:K6,J6)),0)</f>
        <v>0</v>
      </c>
      <c r="AB6" s="1">
        <f t="shared" si="20"/>
        <v>0</v>
      </c>
      <c r="AC6" s="9">
        <f>IFERROR((SUMIF($J$2:J6,K6,$L$2:L6))/(COUNTIF($J$2:J6,K6)),0)</f>
        <v>0</v>
      </c>
      <c r="AD6" s="9">
        <f>IFERROR((SUMIF($J$2:J6,K6,$M$2:M6))/(COUNTIF($J$2:J6,K6)),0)</f>
        <v>0</v>
      </c>
      <c r="AE6" s="9">
        <f t="shared" si="21"/>
        <v>0</v>
      </c>
      <c r="AF6" s="1">
        <f>IFERROR((SUMIF(K$2:K6,K6,M$2:M6)-M6)/(COUNTIF($K$2:K6,K6)-1),0)</f>
        <v>0</v>
      </c>
      <c r="AG6" s="1">
        <f>IFERROR((SUMIF(K$2:K6,K6,L$2:L6)-L6)/(COUNTIF($K$2:K6,K6)-1),0)</f>
        <v>0</v>
      </c>
      <c r="AH6" s="1">
        <f t="shared" si="22"/>
        <v>0</v>
      </c>
      <c r="AI6" s="1">
        <f t="shared" si="23"/>
        <v>0</v>
      </c>
      <c r="AJ6" s="1">
        <f t="shared" si="24"/>
        <v>3</v>
      </c>
      <c r="AK6" s="1">
        <f>SUMIF($J$2:K6,J6,AI$2:AJ6)-AI6</f>
        <v>0</v>
      </c>
      <c r="AL6" s="1">
        <f>SUMIF($AY$2:AZ6,AY6,$BI$2:BJ6)-BI6</f>
        <v>0</v>
      </c>
      <c r="AM6" s="1">
        <f>IFERROR((AK6)/(COUNTIF($J$2:K6,J6)-1),0)</f>
        <v>0</v>
      </c>
      <c r="AN6" s="1">
        <f>IFERROR((AL6)/(COUNTIF($J$2:K6,K6)-1),0)</f>
        <v>0</v>
      </c>
      <c r="AP6" t="str">
        <f t="shared" si="25"/>
        <v>SV Mattersburg</v>
      </c>
      <c r="AQ6">
        <f>COUNTIF($J$2:J6,J6)</f>
        <v>1</v>
      </c>
      <c r="AR6">
        <f>COUNTIF($K$2:K6,K6)</f>
        <v>1</v>
      </c>
      <c r="AT6" s="1" t="str">
        <f t="shared" si="26"/>
        <v>SV Allerheiligen</v>
      </c>
      <c r="AU6" s="1" t="str">
        <f t="shared" si="27"/>
        <v>SV Mattersburg</v>
      </c>
      <c r="AV6">
        <f t="shared" si="28"/>
        <v>3</v>
      </c>
      <c r="AW6" s="1">
        <f t="shared" si="29"/>
        <v>1</v>
      </c>
      <c r="AY6" t="str">
        <f t="shared" si="4"/>
        <v>SV Mattersburg</v>
      </c>
      <c r="AZ6" t="str">
        <f t="shared" si="5"/>
        <v>SV Allerheiligen</v>
      </c>
      <c r="BA6">
        <f t="shared" si="6"/>
        <v>3</v>
      </c>
      <c r="BB6">
        <f t="shared" si="7"/>
        <v>1</v>
      </c>
      <c r="BD6" t="str">
        <f t="shared" si="8"/>
        <v>SV Mattersburg</v>
      </c>
      <c r="BE6" t="str">
        <f t="shared" si="9"/>
        <v>SV Allerheiligen</v>
      </c>
      <c r="BF6">
        <f t="shared" si="30"/>
        <v>1</v>
      </c>
      <c r="BG6">
        <f t="shared" si="31"/>
        <v>3</v>
      </c>
      <c r="BI6">
        <f t="shared" si="12"/>
        <v>3</v>
      </c>
      <c r="BJ6">
        <f t="shared" si="13"/>
        <v>0</v>
      </c>
    </row>
    <row r="7" spans="1:62" x14ac:dyDescent="0.3">
      <c r="A7" t="s">
        <v>41</v>
      </c>
      <c r="B7" t="s">
        <v>335</v>
      </c>
      <c r="C7" t="s">
        <v>105</v>
      </c>
      <c r="D7" t="s">
        <v>36</v>
      </c>
      <c r="E7" t="s">
        <v>141</v>
      </c>
      <c r="F7" s="15">
        <v>0.77083333333333337</v>
      </c>
      <c r="G7" s="16">
        <v>150</v>
      </c>
      <c r="H7" s="17">
        <v>45</v>
      </c>
      <c r="I7" s="17">
        <v>0</v>
      </c>
      <c r="J7" s="1" t="s">
        <v>193</v>
      </c>
      <c r="K7" s="1" t="s">
        <v>216</v>
      </c>
      <c r="L7" s="20">
        <v>1</v>
      </c>
      <c r="M7" s="1">
        <v>1</v>
      </c>
      <c r="N7" s="1" t="str">
        <f t="shared" si="14"/>
        <v>U</v>
      </c>
      <c r="O7" s="1" t="str">
        <f t="shared" si="15"/>
        <v>U</v>
      </c>
      <c r="P7" s="1">
        <f t="shared" si="16"/>
        <v>0</v>
      </c>
      <c r="Q7" s="4">
        <f>IFERROR((SUMIF($J$2:K7,J7,$L$2:M7)-L7)/(COUNTIF($J$2:K7,J7)-1),0)</f>
        <v>0</v>
      </c>
      <c r="R7" s="4">
        <f>IFERROR((SUMIF($AT$2:AT7,AT7,$AV$2:AW7)-AV7)/(COUNTIF($J$2:K7,J7)-1),0)</f>
        <v>0</v>
      </c>
      <c r="S7" s="4">
        <f t="shared" si="17"/>
        <v>0</v>
      </c>
      <c r="T7" s="5">
        <f>IFERROR((SUMIF($AY$2:AZ7,AY7,$BA$2:BB7)-BA7)/(COUNTIF($J$2:K7,K7)-1),0)</f>
        <v>0</v>
      </c>
      <c r="U7" s="5">
        <f>IFERROR((SUMIF($BD$2:BE7,BD7,$BF$2:BG7)-BF7)/(COUNTIF($J$2:K7,K7)-1),0)</f>
        <v>0</v>
      </c>
      <c r="V7" s="5">
        <f t="shared" si="18"/>
        <v>0</v>
      </c>
      <c r="W7" s="9">
        <f>IFERROR((SUMIF($J$2:J7,J7,L$2:L7)-L7)/(COUNTIF($J$2:J7,J7)-1),0)</f>
        <v>0</v>
      </c>
      <c r="X7" s="9">
        <f>IFERROR((SUMIF($J$2:J7,J7,M$2:M7)-M7)/(COUNTIF($J$2:J7,J7)-1),0)</f>
        <v>0</v>
      </c>
      <c r="Y7" s="9">
        <f t="shared" si="19"/>
        <v>0</v>
      </c>
      <c r="Z7" s="1">
        <f>IFERROR((SUMIF($K$2:K7,J7,$M$2:M7))/(COUNTIF($K$2:K7,J7)),0)</f>
        <v>0</v>
      </c>
      <c r="AA7" s="1">
        <f>IFERROR((SUMIF($K$2:K7,J7,$L$2:L7))/(COUNTIF($K$2:K7,J7)),0)</f>
        <v>0</v>
      </c>
      <c r="AB7" s="1">
        <f t="shared" si="20"/>
        <v>0</v>
      </c>
      <c r="AC7" s="9">
        <f>IFERROR((SUMIF($J$2:J7,K7,$L$2:L7))/(COUNTIF($J$2:J7,K7)),0)</f>
        <v>0</v>
      </c>
      <c r="AD7" s="9">
        <f>IFERROR((SUMIF($J$2:J7,K7,$M$2:M7))/(COUNTIF($J$2:J7,K7)),0)</f>
        <v>0</v>
      </c>
      <c r="AE7" s="9">
        <f t="shared" si="21"/>
        <v>0</v>
      </c>
      <c r="AF7" s="1">
        <f>IFERROR((SUMIF(K$2:K7,K7,M$2:M7)-M7)/(COUNTIF($K$2:K7,K7)-1),0)</f>
        <v>0</v>
      </c>
      <c r="AG7" s="1">
        <f>IFERROR((SUMIF(K$2:K7,K7,L$2:L7)-L7)/(COUNTIF($K$2:K7,K7)-1),0)</f>
        <v>0</v>
      </c>
      <c r="AH7" s="1">
        <f t="shared" si="22"/>
        <v>0</v>
      </c>
      <c r="AI7" s="1">
        <f t="shared" si="23"/>
        <v>1</v>
      </c>
      <c r="AJ7" s="1">
        <f t="shared" si="24"/>
        <v>1</v>
      </c>
      <c r="AK7" s="1">
        <f>SUMIF($J$2:K7,J7,AI$2:AJ7)-AI7</f>
        <v>0</v>
      </c>
      <c r="AL7" s="1">
        <f>SUMIF($AY$2:AZ7,AY7,$BI$2:BJ7)-BI7</f>
        <v>0</v>
      </c>
      <c r="AM7" s="1">
        <f>IFERROR((AK7)/(COUNTIF($J$2:K7,J7)-1),0)</f>
        <v>0</v>
      </c>
      <c r="AN7" s="1">
        <f>IFERROR((AL7)/(COUNTIF($J$2:K7,K7)-1),0)</f>
        <v>0</v>
      </c>
      <c r="AP7" t="str">
        <f t="shared" si="25"/>
        <v>TSV Hartberg</v>
      </c>
      <c r="AQ7">
        <f>COUNTIF($J$2:J7,J7)</f>
        <v>1</v>
      </c>
      <c r="AR7">
        <f>COUNTIF($K$2:K7,K7)</f>
        <v>1</v>
      </c>
      <c r="AT7" s="1" t="str">
        <f t="shared" si="26"/>
        <v>SV Grödig</v>
      </c>
      <c r="AU7" s="1" t="str">
        <f t="shared" si="27"/>
        <v>TSV Hartberg</v>
      </c>
      <c r="AV7">
        <f t="shared" si="28"/>
        <v>1</v>
      </c>
      <c r="AW7" s="1">
        <f t="shared" si="29"/>
        <v>1</v>
      </c>
      <c r="AY7" t="str">
        <f t="shared" si="4"/>
        <v>TSV Hartberg</v>
      </c>
      <c r="AZ7" t="str">
        <f t="shared" si="5"/>
        <v>SV Grödig</v>
      </c>
      <c r="BA7">
        <f t="shared" si="6"/>
        <v>1</v>
      </c>
      <c r="BB7">
        <f t="shared" si="7"/>
        <v>1</v>
      </c>
      <c r="BD7" t="str">
        <f t="shared" si="8"/>
        <v>TSV Hartberg</v>
      </c>
      <c r="BE7" t="str">
        <f t="shared" si="9"/>
        <v>SV Grödig</v>
      </c>
      <c r="BF7">
        <f t="shared" si="30"/>
        <v>1</v>
      </c>
      <c r="BG7">
        <f t="shared" si="31"/>
        <v>1</v>
      </c>
      <c r="BI7">
        <f t="shared" si="12"/>
        <v>1</v>
      </c>
      <c r="BJ7">
        <f t="shared" si="13"/>
        <v>1</v>
      </c>
    </row>
    <row r="8" spans="1:62" x14ac:dyDescent="0.3">
      <c r="A8" t="s">
        <v>41</v>
      </c>
      <c r="B8" t="s">
        <v>281</v>
      </c>
      <c r="C8" t="s">
        <v>105</v>
      </c>
      <c r="D8" t="s">
        <v>36</v>
      </c>
      <c r="E8" t="s">
        <v>43</v>
      </c>
      <c r="F8" s="15">
        <v>0.6875</v>
      </c>
      <c r="G8" s="16">
        <v>1000</v>
      </c>
      <c r="H8" s="17">
        <v>45</v>
      </c>
      <c r="I8" s="17">
        <v>0</v>
      </c>
      <c r="J8" s="1" t="s">
        <v>282</v>
      </c>
      <c r="K8" s="1" t="s">
        <v>68</v>
      </c>
      <c r="L8" s="20">
        <v>0</v>
      </c>
      <c r="M8" s="20">
        <v>2</v>
      </c>
      <c r="N8" s="1" t="str">
        <f t="shared" si="14"/>
        <v>N</v>
      </c>
      <c r="O8" s="1" t="str">
        <f t="shared" si="15"/>
        <v>S</v>
      </c>
      <c r="P8" s="1">
        <f t="shared" si="16"/>
        <v>-2</v>
      </c>
      <c r="Q8" s="4">
        <f>IFERROR((SUMIF($J$2:K8,J8,$L$2:M8)-L8)/(COUNTIF($J$2:K8,J8)-1),0)</f>
        <v>0</v>
      </c>
      <c r="R8" s="4">
        <f>IFERROR((SUMIF($AT$2:AT8,AT8,$AV$2:AW8)-AV8)/(COUNTIF($J$2:K8,J8)-1),0)</f>
        <v>0</v>
      </c>
      <c r="S8" s="4">
        <f t="shared" si="17"/>
        <v>0</v>
      </c>
      <c r="T8" s="5">
        <f>IFERROR((SUMIF($AY$2:AZ8,AY8,$BA$2:BB8)-BA8)/(COUNTIF($J$2:K8,K8)-1),0)</f>
        <v>0</v>
      </c>
      <c r="U8" s="5">
        <f>IFERROR((SUMIF($BD$2:BE8,BD8,$BF$2:BG8)-BF8)/(COUNTIF($J$2:K8,K8)-1),0)</f>
        <v>0</v>
      </c>
      <c r="V8" s="5">
        <f t="shared" si="18"/>
        <v>0</v>
      </c>
      <c r="W8" s="9">
        <f>IFERROR((SUMIF($J$2:J8,J8,L$2:L8)-L8)/(COUNTIF($J$2:J8,J8)-1),0)</f>
        <v>0</v>
      </c>
      <c r="X8" s="9">
        <f>IFERROR((SUMIF($J$2:J8,J8,M$2:M8)-M8)/(COUNTIF($J$2:J8,J8)-1),0)</f>
        <v>0</v>
      </c>
      <c r="Y8" s="9">
        <f t="shared" si="19"/>
        <v>0</v>
      </c>
      <c r="Z8" s="1">
        <f>IFERROR((SUMIF($K$2:K8,J8,$M$2:M8))/(COUNTIF($K$2:K8,J8)),0)</f>
        <v>0</v>
      </c>
      <c r="AA8" s="1">
        <f>IFERROR((SUMIF($K$2:K8,J8,$L$2:L8))/(COUNTIF($K$2:K8,J8)),0)</f>
        <v>0</v>
      </c>
      <c r="AB8" s="1">
        <f t="shared" si="20"/>
        <v>0</v>
      </c>
      <c r="AC8" s="9">
        <f>IFERROR((SUMIF($J$2:J8,K8,$L$2:L8))/(COUNTIF($J$2:J8,K8)),0)</f>
        <v>0</v>
      </c>
      <c r="AD8" s="9">
        <f>IFERROR((SUMIF($J$2:J8,K8,$M$2:M8))/(COUNTIF($J$2:J8,K8)),0)</f>
        <v>0</v>
      </c>
      <c r="AE8" s="9">
        <f t="shared" si="21"/>
        <v>0</v>
      </c>
      <c r="AF8" s="1">
        <f>IFERROR((SUMIF(K$2:K8,K8,M$2:M8)-M8)/(COUNTIF($K$2:K8,K8)-1),0)</f>
        <v>0</v>
      </c>
      <c r="AG8" s="1">
        <f>IFERROR((SUMIF(K$2:K8,K8,L$2:L8)-L8)/(COUNTIF($K$2:K8,K8)-1),0)</f>
        <v>0</v>
      </c>
      <c r="AH8" s="1">
        <f t="shared" si="22"/>
        <v>0</v>
      </c>
      <c r="AI8" s="1">
        <f t="shared" si="23"/>
        <v>0</v>
      </c>
      <c r="AJ8" s="1">
        <f t="shared" si="24"/>
        <v>3</v>
      </c>
      <c r="AK8" s="1">
        <f>SUMIF($J$2:K8,J8,AI$2:AJ8)-AI8</f>
        <v>0</v>
      </c>
      <c r="AL8" s="1">
        <f>SUMIF($AY$2:AZ8,AY8,$BI$2:BJ8)-BI8</f>
        <v>0</v>
      </c>
      <c r="AM8" s="1">
        <f>IFERROR((AK8)/(COUNTIF($J$2:K8,J8)-1),0)</f>
        <v>0</v>
      </c>
      <c r="AN8" s="1">
        <f>IFERROR((AL8)/(COUNTIF($J$2:K8,K8)-1),0)</f>
        <v>0</v>
      </c>
      <c r="AP8" t="str">
        <f t="shared" si="25"/>
        <v>SK Sturm Graz</v>
      </c>
      <c r="AQ8">
        <f>COUNTIF($J$2:J8,J8)</f>
        <v>1</v>
      </c>
      <c r="AR8">
        <f>COUNTIF($K$2:K8,K8)</f>
        <v>1</v>
      </c>
      <c r="AT8" s="1" t="str">
        <f t="shared" si="26"/>
        <v>ASV Siegendorf</v>
      </c>
      <c r="AU8" s="1" t="str">
        <f t="shared" si="27"/>
        <v>SK Sturm Graz</v>
      </c>
      <c r="AV8">
        <f t="shared" si="28"/>
        <v>2</v>
      </c>
      <c r="AW8" s="1">
        <f t="shared" si="29"/>
        <v>0</v>
      </c>
      <c r="AY8" t="str">
        <f t="shared" si="4"/>
        <v>SK Sturm Graz</v>
      </c>
      <c r="AZ8" t="str">
        <f t="shared" si="5"/>
        <v>ASV Siegendorf</v>
      </c>
      <c r="BA8">
        <f t="shared" si="6"/>
        <v>2</v>
      </c>
      <c r="BB8">
        <f t="shared" si="7"/>
        <v>0</v>
      </c>
      <c r="BD8" t="str">
        <f t="shared" si="8"/>
        <v>SK Sturm Graz</v>
      </c>
      <c r="BE8" t="str">
        <f t="shared" si="9"/>
        <v>ASV Siegendorf</v>
      </c>
      <c r="BF8">
        <f t="shared" si="30"/>
        <v>0</v>
      </c>
      <c r="BG8">
        <f t="shared" si="31"/>
        <v>2</v>
      </c>
      <c r="BI8">
        <f t="shared" si="12"/>
        <v>3</v>
      </c>
      <c r="BJ8">
        <f t="shared" si="13"/>
        <v>0</v>
      </c>
    </row>
    <row r="9" spans="1:62" x14ac:dyDescent="0.3">
      <c r="A9" t="s">
        <v>41</v>
      </c>
      <c r="B9" t="s">
        <v>281</v>
      </c>
      <c r="C9" t="s">
        <v>105</v>
      </c>
      <c r="D9" t="s">
        <v>36</v>
      </c>
      <c r="E9" t="s">
        <v>43</v>
      </c>
      <c r="F9" s="15">
        <v>0.75</v>
      </c>
      <c r="G9" s="16">
        <v>600</v>
      </c>
      <c r="H9" s="17">
        <v>45</v>
      </c>
      <c r="I9" s="17">
        <v>0</v>
      </c>
      <c r="J9" s="1" t="s">
        <v>224</v>
      </c>
      <c r="K9" s="1" t="s">
        <v>49</v>
      </c>
      <c r="L9" s="20">
        <v>1</v>
      </c>
      <c r="M9" s="20">
        <v>2</v>
      </c>
      <c r="N9" s="1" t="str">
        <f t="shared" si="14"/>
        <v>N</v>
      </c>
      <c r="O9" s="1" t="str">
        <f t="shared" si="15"/>
        <v>S</v>
      </c>
      <c r="P9" s="1">
        <f t="shared" si="16"/>
        <v>-1</v>
      </c>
      <c r="Q9" s="4">
        <f>IFERROR((SUMIF($J$2:K9,J9,$L$2:M9)-L9)/(COUNTIF($J$2:K9,J9)-1),0)</f>
        <v>0</v>
      </c>
      <c r="R9" s="4">
        <f>IFERROR((SUMIF($AT$2:AT9,AT9,$AV$2:AW9)-AV9)/(COUNTIF($J$2:K9,J9)-1),0)</f>
        <v>0</v>
      </c>
      <c r="S9" s="4">
        <f t="shared" si="17"/>
        <v>0</v>
      </c>
      <c r="T9" s="5">
        <f>IFERROR((SUMIF($AY$2:AZ9,AY9,$BA$2:BB9)-BA9)/(COUNTIF($J$2:K9,K9)-1),0)</f>
        <v>0</v>
      </c>
      <c r="U9" s="5">
        <f>IFERROR((SUMIF($BD$2:BE9,BD9,$BF$2:BG9)-BF9)/(COUNTIF($J$2:K9,K9)-1),0)</f>
        <v>0</v>
      </c>
      <c r="V9" s="5">
        <f t="shared" si="18"/>
        <v>0</v>
      </c>
      <c r="W9" s="9">
        <f>IFERROR((SUMIF($J$2:J9,J9,L$2:L9)-L9)/(COUNTIF($J$2:J9,J9)-1),0)</f>
        <v>0</v>
      </c>
      <c r="X9" s="9">
        <f>IFERROR((SUMIF($J$2:J9,J9,M$2:M9)-M9)/(COUNTIF($J$2:J9,J9)-1),0)</f>
        <v>0</v>
      </c>
      <c r="Y9" s="9">
        <f t="shared" si="19"/>
        <v>0</v>
      </c>
      <c r="Z9" s="1">
        <f>IFERROR((SUMIF($K$2:K9,J9,$M$2:M9))/(COUNTIF($K$2:K9,J9)),0)</f>
        <v>0</v>
      </c>
      <c r="AA9" s="1">
        <f>IFERROR((SUMIF($K$2:K9,J9,$L$2:L9))/(COUNTIF($K$2:K9,J9)),0)</f>
        <v>0</v>
      </c>
      <c r="AB9" s="1">
        <f t="shared" si="20"/>
        <v>0</v>
      </c>
      <c r="AC9" s="9">
        <f>IFERROR((SUMIF($J$2:J9,K9,$L$2:L9))/(COUNTIF($J$2:J9,K9)),0)</f>
        <v>0</v>
      </c>
      <c r="AD9" s="9">
        <f>IFERROR((SUMIF($J$2:J9,K9,$M$2:M9))/(COUNTIF($J$2:J9,K9)),0)</f>
        <v>0</v>
      </c>
      <c r="AE9" s="9">
        <f t="shared" si="21"/>
        <v>0</v>
      </c>
      <c r="AF9" s="1">
        <f>IFERROR((SUMIF(K$2:K9,K9,M$2:M9)-M9)/(COUNTIF($K$2:K9,K9)-1),0)</f>
        <v>0</v>
      </c>
      <c r="AG9" s="1">
        <f>IFERROR((SUMIF(K$2:K9,K9,L$2:L9)-L9)/(COUNTIF($K$2:K9,K9)-1),0)</f>
        <v>0</v>
      </c>
      <c r="AH9" s="1">
        <f t="shared" si="22"/>
        <v>0</v>
      </c>
      <c r="AI9" s="1">
        <f t="shared" si="23"/>
        <v>0</v>
      </c>
      <c r="AJ9" s="1">
        <f t="shared" si="24"/>
        <v>3</v>
      </c>
      <c r="AK9" s="1">
        <f>SUMIF($J$2:K9,J9,AI$2:AJ9)-AI9</f>
        <v>0</v>
      </c>
      <c r="AL9" s="1">
        <f>SUMIF($AY$2:AZ9,AY9,$BI$2:BJ9)-BI9</f>
        <v>0</v>
      </c>
      <c r="AM9" s="1">
        <f>IFERROR((AK9)/(COUNTIF($J$2:K9,J9)-1),0)</f>
        <v>0</v>
      </c>
      <c r="AN9" s="1">
        <f>IFERROR((AL9)/(COUNTIF($J$2:K9,K9)-1),0)</f>
        <v>0</v>
      </c>
      <c r="AP9" t="str">
        <f t="shared" si="25"/>
        <v>Wolfsberger AC</v>
      </c>
      <c r="AQ9">
        <f>COUNTIF($J$2:J9,J9)</f>
        <v>1</v>
      </c>
      <c r="AR9">
        <f>COUNTIF($K$2:K9,K9)</f>
        <v>1</v>
      </c>
      <c r="AT9" s="1" t="str">
        <f t="shared" si="26"/>
        <v>Union Gurten</v>
      </c>
      <c r="AU9" s="1" t="str">
        <f t="shared" si="27"/>
        <v>Wolfsberger AC</v>
      </c>
      <c r="AV9">
        <f t="shared" si="28"/>
        <v>2</v>
      </c>
      <c r="AW9" s="1">
        <f t="shared" si="29"/>
        <v>1</v>
      </c>
      <c r="AY9" t="str">
        <f t="shared" si="4"/>
        <v>Wolfsberger AC</v>
      </c>
      <c r="AZ9" t="str">
        <f t="shared" si="5"/>
        <v>Union Gurten</v>
      </c>
      <c r="BA9">
        <f t="shared" si="6"/>
        <v>2</v>
      </c>
      <c r="BB9">
        <f t="shared" si="7"/>
        <v>1</v>
      </c>
      <c r="BD9" t="str">
        <f t="shared" si="8"/>
        <v>Wolfsberger AC</v>
      </c>
      <c r="BE9" t="str">
        <f t="shared" si="9"/>
        <v>Union Gurten</v>
      </c>
      <c r="BF9">
        <f t="shared" si="30"/>
        <v>1</v>
      </c>
      <c r="BG9">
        <f t="shared" si="31"/>
        <v>2</v>
      </c>
      <c r="BI9">
        <f t="shared" si="12"/>
        <v>3</v>
      </c>
      <c r="BJ9">
        <f t="shared" si="13"/>
        <v>0</v>
      </c>
    </row>
    <row r="10" spans="1:62" x14ac:dyDescent="0.3">
      <c r="A10" t="s">
        <v>41</v>
      </c>
      <c r="B10" t="s">
        <v>281</v>
      </c>
      <c r="C10" t="s">
        <v>105</v>
      </c>
      <c r="D10" t="s">
        <v>36</v>
      </c>
      <c r="E10" t="s">
        <v>43</v>
      </c>
      <c r="F10" s="15">
        <v>0.70833333333333337</v>
      </c>
      <c r="G10" s="16">
        <v>800</v>
      </c>
      <c r="H10" s="17">
        <v>45</v>
      </c>
      <c r="I10" s="17">
        <v>0</v>
      </c>
      <c r="J10" s="1" t="s">
        <v>369</v>
      </c>
      <c r="K10" s="1" t="s">
        <v>245</v>
      </c>
      <c r="L10" s="20">
        <v>2</v>
      </c>
      <c r="M10" s="20">
        <v>3</v>
      </c>
      <c r="N10" s="1" t="str">
        <f t="shared" si="14"/>
        <v>N</v>
      </c>
      <c r="O10" s="1" t="str">
        <f t="shared" si="15"/>
        <v>S</v>
      </c>
      <c r="P10" s="1">
        <f t="shared" si="16"/>
        <v>-1</v>
      </c>
      <c r="Q10" s="4">
        <f>IFERROR((SUMIF($J$2:K10,J10,$L$2:M10)-L10)/(COUNTIF($J$2:K10,J10)-1),0)</f>
        <v>0</v>
      </c>
      <c r="R10" s="4">
        <f>IFERROR((SUMIF($AT$2:AT10,AT10,$AV$2:AW10)-AV10)/(COUNTIF($J$2:K10,J10)-1),0)</f>
        <v>0</v>
      </c>
      <c r="S10" s="4">
        <f t="shared" si="17"/>
        <v>0</v>
      </c>
      <c r="T10" s="5">
        <f>IFERROR((SUMIF($AY$2:AZ10,AY10,$BA$2:BB10)-BA10)/(COUNTIF($J$2:K10,K10)-1),0)</f>
        <v>0</v>
      </c>
      <c r="U10" s="5">
        <f>IFERROR((SUMIF($BD$2:BE10,BD10,$BF$2:BG10)-BF10)/(COUNTIF($J$2:K10,K10)-1),0)</f>
        <v>0</v>
      </c>
      <c r="V10" s="5">
        <f t="shared" si="18"/>
        <v>0</v>
      </c>
      <c r="W10" s="9">
        <f>IFERROR((SUMIF($J$2:J10,J10,L$2:L10)-L10)/(COUNTIF($J$2:J10,J10)-1),0)</f>
        <v>0</v>
      </c>
      <c r="X10" s="9">
        <f>IFERROR((SUMIF($J$2:J10,J10,M$2:M10)-M10)/(COUNTIF($J$2:J10,J10)-1),0)</f>
        <v>0</v>
      </c>
      <c r="Y10" s="9">
        <f t="shared" si="19"/>
        <v>0</v>
      </c>
      <c r="Z10" s="1">
        <f>IFERROR((SUMIF($K$2:K10,J10,$M$2:M10))/(COUNTIF($K$2:K10,J10)),0)</f>
        <v>0</v>
      </c>
      <c r="AA10" s="1">
        <f>IFERROR((SUMIF($K$2:K10,J10,$L$2:L10))/(COUNTIF($K$2:K10,J10)),0)</f>
        <v>0</v>
      </c>
      <c r="AB10" s="1">
        <f t="shared" si="20"/>
        <v>0</v>
      </c>
      <c r="AC10" s="9">
        <f>IFERROR((SUMIF($J$2:J10,K10,$L$2:L10))/(COUNTIF($J$2:J10,K10)),0)</f>
        <v>0</v>
      </c>
      <c r="AD10" s="9">
        <f>IFERROR((SUMIF($J$2:J10,K10,$M$2:M10))/(COUNTIF($J$2:J10,K10)),0)</f>
        <v>0</v>
      </c>
      <c r="AE10" s="9">
        <f t="shared" si="21"/>
        <v>0</v>
      </c>
      <c r="AF10" s="1">
        <f>IFERROR((SUMIF(K$2:K10,K10,M$2:M10)-M10)/(COUNTIF($K$2:K10,K10)-1),0)</f>
        <v>0</v>
      </c>
      <c r="AG10" s="1">
        <f>IFERROR((SUMIF(K$2:K10,K10,L$2:L10)-L10)/(COUNTIF($K$2:K10,K10)-1),0)</f>
        <v>0</v>
      </c>
      <c r="AH10" s="1">
        <f t="shared" si="22"/>
        <v>0</v>
      </c>
      <c r="AI10" s="1">
        <f t="shared" si="23"/>
        <v>0</v>
      </c>
      <c r="AJ10" s="1">
        <f t="shared" si="24"/>
        <v>3</v>
      </c>
      <c r="AK10" s="1">
        <f>SUMIF($J$2:K10,J10,AI$2:AJ10)-AI10</f>
        <v>0</v>
      </c>
      <c r="AL10" s="1">
        <f>SUMIF($AY$2:AZ10,AY10,$BI$2:BJ10)-BI10</f>
        <v>0</v>
      </c>
      <c r="AM10" s="1">
        <f>IFERROR((AK10)/(COUNTIF($J$2:K10,J10)-1),0)</f>
        <v>0</v>
      </c>
      <c r="AN10" s="1">
        <f>IFERROR((AL10)/(COUNTIF($J$2:K10,K10)-1),0)</f>
        <v>0</v>
      </c>
      <c r="AP10" t="str">
        <f t="shared" si="25"/>
        <v>FC Wacker Innsbruck</v>
      </c>
      <c r="AQ10">
        <f>COUNTIF($J$2:J10,J10)</f>
        <v>1</v>
      </c>
      <c r="AR10">
        <f>COUNTIF($K$2:K10,K10)</f>
        <v>1</v>
      </c>
      <c r="AT10" s="1" t="str">
        <f t="shared" si="26"/>
        <v>Team Wiener Linien</v>
      </c>
      <c r="AU10" s="1" t="str">
        <f t="shared" si="27"/>
        <v>FC Wacker Innsbruck</v>
      </c>
      <c r="AV10">
        <f t="shared" si="28"/>
        <v>3</v>
      </c>
      <c r="AW10" s="1">
        <f t="shared" si="29"/>
        <v>2</v>
      </c>
      <c r="AY10" t="str">
        <f t="shared" si="4"/>
        <v>FC Wacker Innsbruck</v>
      </c>
      <c r="AZ10" t="str">
        <f t="shared" si="5"/>
        <v>Team Wiener Linien</v>
      </c>
      <c r="BA10">
        <f t="shared" si="6"/>
        <v>3</v>
      </c>
      <c r="BB10">
        <f t="shared" si="7"/>
        <v>2</v>
      </c>
      <c r="BD10" t="str">
        <f t="shared" si="8"/>
        <v>FC Wacker Innsbruck</v>
      </c>
      <c r="BE10" t="str">
        <f t="shared" si="9"/>
        <v>Team Wiener Linien</v>
      </c>
      <c r="BF10">
        <f t="shared" si="30"/>
        <v>2</v>
      </c>
      <c r="BG10">
        <f t="shared" si="31"/>
        <v>3</v>
      </c>
      <c r="BI10">
        <f t="shared" si="12"/>
        <v>3</v>
      </c>
      <c r="BJ10">
        <f t="shared" si="13"/>
        <v>0</v>
      </c>
    </row>
    <row r="11" spans="1:62" x14ac:dyDescent="0.3">
      <c r="A11" t="s">
        <v>41</v>
      </c>
      <c r="B11" t="s">
        <v>242</v>
      </c>
      <c r="C11" t="s">
        <v>105</v>
      </c>
      <c r="D11" t="s">
        <v>36</v>
      </c>
      <c r="E11" t="s">
        <v>64</v>
      </c>
      <c r="F11" s="15">
        <v>0.45833333333333331</v>
      </c>
      <c r="G11" s="16">
        <v>2152</v>
      </c>
      <c r="H11" s="17">
        <v>45</v>
      </c>
      <c r="I11" s="17">
        <v>0</v>
      </c>
      <c r="J11" s="1" t="s">
        <v>243</v>
      </c>
      <c r="K11" s="1" t="s">
        <v>80</v>
      </c>
      <c r="L11" s="20">
        <v>0</v>
      </c>
      <c r="M11" s="20">
        <v>4</v>
      </c>
      <c r="N11" s="1" t="str">
        <f t="shared" si="14"/>
        <v>N</v>
      </c>
      <c r="O11" s="1" t="str">
        <f t="shared" si="15"/>
        <v>S</v>
      </c>
      <c r="P11" s="1">
        <f t="shared" si="16"/>
        <v>-4</v>
      </c>
      <c r="Q11" s="4">
        <f>IFERROR((SUMIF($J$2:K11,J11,$L$2:M11)-L11)/(COUNTIF($J$2:K11,J11)-1),0)</f>
        <v>0</v>
      </c>
      <c r="R11" s="4">
        <f>IFERROR((SUMIF($AT$2:AT11,AT11,$AV$2:AW11)-AV11)/(COUNTIF($J$2:K11,J11)-1),0)</f>
        <v>0</v>
      </c>
      <c r="S11" s="4">
        <f t="shared" si="17"/>
        <v>0</v>
      </c>
      <c r="T11" s="5">
        <f>IFERROR((SUMIF($AY$2:AZ11,AY11,$BA$2:BB11)-BA11)/(COUNTIF($J$2:K11,K11)-1),0)</f>
        <v>0</v>
      </c>
      <c r="U11" s="5">
        <f>IFERROR((SUMIF($BD$2:BE11,BD11,$BF$2:BG11)-BF11)/(COUNTIF($J$2:K11,K11)-1),0)</f>
        <v>0</v>
      </c>
      <c r="V11" s="5">
        <f t="shared" si="18"/>
        <v>0</v>
      </c>
      <c r="W11" s="9">
        <f>IFERROR((SUMIF($J$2:J11,J11,L$2:L11)-L11)/(COUNTIF($J$2:J11,J11)-1),0)</f>
        <v>0</v>
      </c>
      <c r="X11" s="9">
        <f>IFERROR((SUMIF($J$2:J11,J11,M$2:M11)-M11)/(COUNTIF($J$2:J11,J11)-1),0)</f>
        <v>0</v>
      </c>
      <c r="Y11" s="9">
        <f t="shared" si="19"/>
        <v>0</v>
      </c>
      <c r="Z11" s="1">
        <f>IFERROR((SUMIF($K$2:K11,J11,$M$2:M11))/(COUNTIF($K$2:K11,J11)),0)</f>
        <v>0</v>
      </c>
      <c r="AA11" s="1">
        <f>IFERROR((SUMIF($K$2:K11,J11,$L$2:L11))/(COUNTIF($K$2:K11,J11)),0)</f>
        <v>0</v>
      </c>
      <c r="AB11" s="1">
        <f t="shared" si="20"/>
        <v>0</v>
      </c>
      <c r="AC11" s="9">
        <f>IFERROR((SUMIF($J$2:J11,K11,$L$2:L11))/(COUNTIF($J$2:J11,K11)),0)</f>
        <v>0</v>
      </c>
      <c r="AD11" s="9">
        <f>IFERROR((SUMIF($J$2:J11,K11,$M$2:M11))/(COUNTIF($J$2:J11,K11)),0)</f>
        <v>0</v>
      </c>
      <c r="AE11" s="9">
        <f t="shared" si="21"/>
        <v>0</v>
      </c>
      <c r="AF11" s="1">
        <f>IFERROR((SUMIF(K$2:K11,K11,M$2:M11)-M11)/(COUNTIF($K$2:K11,K11)-1),0)</f>
        <v>0</v>
      </c>
      <c r="AG11" s="1">
        <f>IFERROR((SUMIF(K$2:K11,K11,L$2:L11)-L11)/(COUNTIF($K$2:K11,K11)-1),0)</f>
        <v>0</v>
      </c>
      <c r="AH11" s="1">
        <f t="shared" si="22"/>
        <v>0</v>
      </c>
      <c r="AI11" s="1">
        <f t="shared" si="23"/>
        <v>0</v>
      </c>
      <c r="AJ11" s="1">
        <f t="shared" si="24"/>
        <v>3</v>
      </c>
      <c r="AK11" s="1">
        <f>SUMIF($J$2:K11,J11,AI$2:AJ11)-AI11</f>
        <v>0</v>
      </c>
      <c r="AL11" s="1">
        <f>SUMIF($AY$2:AZ11,AY11,$BI$2:BJ11)-BI11</f>
        <v>0</v>
      </c>
      <c r="AM11" s="1">
        <f>IFERROR((AK11)/(COUNTIF($J$2:K11,J11)-1),0)</f>
        <v>0</v>
      </c>
      <c r="AN11" s="1">
        <f>IFERROR((AL11)/(COUNTIF($J$2:K11,K11)-1),0)</f>
        <v>0</v>
      </c>
      <c r="AP11" t="str">
        <f t="shared" si="25"/>
        <v>FK Austria Wien</v>
      </c>
      <c r="AQ11">
        <f>COUNTIF($J$2:J11,J11)</f>
        <v>1</v>
      </c>
      <c r="AR11">
        <f>COUNTIF($K$2:K11,K11)</f>
        <v>1</v>
      </c>
      <c r="AT11" s="1" t="str">
        <f t="shared" si="26"/>
        <v>FV Austria XIII</v>
      </c>
      <c r="AU11" s="1" t="str">
        <f t="shared" si="27"/>
        <v>FK Austria Wien</v>
      </c>
      <c r="AV11">
        <f t="shared" si="28"/>
        <v>4</v>
      </c>
      <c r="AW11" s="1">
        <f t="shared" si="29"/>
        <v>0</v>
      </c>
      <c r="AY11" t="str">
        <f t="shared" si="4"/>
        <v>FK Austria Wien</v>
      </c>
      <c r="AZ11" t="str">
        <f t="shared" si="5"/>
        <v>FV Austria XIII</v>
      </c>
      <c r="BA11">
        <f t="shared" si="6"/>
        <v>4</v>
      </c>
      <c r="BB11">
        <f t="shared" si="7"/>
        <v>0</v>
      </c>
      <c r="BD11" t="str">
        <f t="shared" si="8"/>
        <v>FK Austria Wien</v>
      </c>
      <c r="BE11" t="str">
        <f t="shared" si="9"/>
        <v>FV Austria XIII</v>
      </c>
      <c r="BF11">
        <f t="shared" si="30"/>
        <v>0</v>
      </c>
      <c r="BG11">
        <f t="shared" si="31"/>
        <v>4</v>
      </c>
      <c r="BI11">
        <f t="shared" si="12"/>
        <v>3</v>
      </c>
      <c r="BJ11">
        <f t="shared" si="13"/>
        <v>0</v>
      </c>
    </row>
    <row r="12" spans="1:62" x14ac:dyDescent="0.3">
      <c r="A12" t="s">
        <v>41</v>
      </c>
      <c r="B12" t="s">
        <v>242</v>
      </c>
      <c r="C12" t="s">
        <v>105</v>
      </c>
      <c r="D12" t="s">
        <v>36</v>
      </c>
      <c r="E12" t="s">
        <v>64</v>
      </c>
      <c r="F12" s="15">
        <v>0.71875</v>
      </c>
      <c r="G12" s="16">
        <v>2112</v>
      </c>
      <c r="H12" s="17">
        <v>45</v>
      </c>
      <c r="I12" s="17">
        <v>0</v>
      </c>
      <c r="J12" s="1" t="s">
        <v>214</v>
      </c>
      <c r="K12" s="1" t="s">
        <v>40</v>
      </c>
      <c r="L12" s="20">
        <v>0</v>
      </c>
      <c r="M12" s="20">
        <v>6</v>
      </c>
      <c r="N12" s="1" t="str">
        <f t="shared" si="14"/>
        <v>N</v>
      </c>
      <c r="O12" s="1" t="str">
        <f t="shared" si="15"/>
        <v>S</v>
      </c>
      <c r="P12" s="1">
        <f t="shared" si="16"/>
        <v>-6</v>
      </c>
      <c r="Q12" s="4">
        <f>IFERROR((SUMIF($J$2:K12,J12,$L$2:M12)-L12)/(COUNTIF($J$2:K12,J12)-1),0)</f>
        <v>0</v>
      </c>
      <c r="R12" s="4">
        <f>IFERROR((SUMIF($AT$2:AT12,AT12,$AV$2:AW12)-AV12)/(COUNTIF($J$2:K12,J12)-1),0)</f>
        <v>0</v>
      </c>
      <c r="S12" s="4">
        <f t="shared" si="17"/>
        <v>0</v>
      </c>
      <c r="T12" s="5">
        <f>IFERROR((SUMIF($AY$2:AZ12,AY12,$BA$2:BB12)-BA12)/(COUNTIF($J$2:K12,K12)-1),0)</f>
        <v>0</v>
      </c>
      <c r="U12" s="5">
        <f>IFERROR((SUMIF($BD$2:BE12,BD12,$BF$2:BG12)-BF12)/(COUNTIF($J$2:K12,K12)-1),0)</f>
        <v>0</v>
      </c>
      <c r="V12" s="5">
        <f t="shared" si="18"/>
        <v>0</v>
      </c>
      <c r="W12" s="9">
        <f>IFERROR((SUMIF($J$2:J12,J12,L$2:L12)-L12)/(COUNTIF($J$2:J12,J12)-1),0)</f>
        <v>0</v>
      </c>
      <c r="X12" s="9">
        <f>IFERROR((SUMIF($J$2:J12,J12,M$2:M12)-M12)/(COUNTIF($J$2:J12,J12)-1),0)</f>
        <v>0</v>
      </c>
      <c r="Y12" s="9">
        <f t="shared" si="19"/>
        <v>0</v>
      </c>
      <c r="Z12" s="1">
        <f>IFERROR((SUMIF($K$2:K12,J12,$M$2:M12))/(COUNTIF($K$2:K12,J12)),0)</f>
        <v>0</v>
      </c>
      <c r="AA12" s="1">
        <f>IFERROR((SUMIF($K$2:K12,J12,$L$2:L12))/(COUNTIF($K$2:K12,J12)),0)</f>
        <v>0</v>
      </c>
      <c r="AB12" s="1">
        <f t="shared" si="20"/>
        <v>0</v>
      </c>
      <c r="AC12" s="9">
        <f>IFERROR((SUMIF($J$2:J12,K12,$L$2:L12))/(COUNTIF($J$2:J12,K12)),0)</f>
        <v>0</v>
      </c>
      <c r="AD12" s="9">
        <f>IFERROR((SUMIF($J$2:J12,K12,$M$2:M12))/(COUNTIF($J$2:J12,K12)),0)</f>
        <v>0</v>
      </c>
      <c r="AE12" s="9">
        <f t="shared" si="21"/>
        <v>0</v>
      </c>
      <c r="AF12" s="1">
        <f>IFERROR((SUMIF(K$2:K12,K12,M$2:M12)-M12)/(COUNTIF($K$2:K12,K12)-1),0)</f>
        <v>0</v>
      </c>
      <c r="AG12" s="1">
        <f>IFERROR((SUMIF(K$2:K12,K12,L$2:L12)-L12)/(COUNTIF($K$2:K12,K12)-1),0)</f>
        <v>0</v>
      </c>
      <c r="AH12" s="1">
        <f t="shared" si="22"/>
        <v>0</v>
      </c>
      <c r="AI12" s="1">
        <f t="shared" si="23"/>
        <v>0</v>
      </c>
      <c r="AJ12" s="1">
        <f t="shared" si="24"/>
        <v>3</v>
      </c>
      <c r="AK12" s="1">
        <f>SUMIF($J$2:K12,J12,AI$2:AJ12)-AI12</f>
        <v>0</v>
      </c>
      <c r="AL12" s="1">
        <f>SUMIF($AY$2:AZ12,AY12,$BI$2:BJ12)-BI12</f>
        <v>0</v>
      </c>
      <c r="AM12" s="1">
        <f>IFERROR((AK12)/(COUNTIF($J$2:K12,J12)-1),0)</f>
        <v>0</v>
      </c>
      <c r="AN12" s="1">
        <f>IFERROR((AL12)/(COUNTIF($J$2:K12,K12)-1),0)</f>
        <v>0</v>
      </c>
      <c r="AP12" t="str">
        <f t="shared" si="25"/>
        <v>Red Bull Salzburg</v>
      </c>
      <c r="AQ12">
        <f>COUNTIF($J$2:J12,J12)</f>
        <v>1</v>
      </c>
      <c r="AR12">
        <f>COUNTIF($K$2:K12,K12)</f>
        <v>1</v>
      </c>
      <c r="AT12" s="1" t="str">
        <f t="shared" si="26"/>
        <v>ASKÖ Oedt</v>
      </c>
      <c r="AU12" s="1" t="str">
        <f t="shared" si="27"/>
        <v>Red Bull Salzburg</v>
      </c>
      <c r="AV12">
        <f t="shared" si="28"/>
        <v>6</v>
      </c>
      <c r="AW12" s="1">
        <f t="shared" si="29"/>
        <v>0</v>
      </c>
      <c r="AY12" t="str">
        <f t="shared" ref="AY12:AY181" si="32">AU12</f>
        <v>Red Bull Salzburg</v>
      </c>
      <c r="AZ12" t="str">
        <f t="shared" ref="AZ12:AZ181" si="33">AT12</f>
        <v>ASKÖ Oedt</v>
      </c>
      <c r="BA12">
        <f t="shared" ref="BA12:BA181" si="34">AV12</f>
        <v>6</v>
      </c>
      <c r="BB12">
        <f t="shared" ref="BB12:BB181" si="35">AW12</f>
        <v>0</v>
      </c>
      <c r="BD12" t="str">
        <f t="shared" ref="BD12:BD181" si="36">AY12</f>
        <v>Red Bull Salzburg</v>
      </c>
      <c r="BE12" t="str">
        <f t="shared" ref="BE12:BE181" si="37">AZ12</f>
        <v>ASKÖ Oedt</v>
      </c>
      <c r="BF12">
        <f t="shared" si="30"/>
        <v>0</v>
      </c>
      <c r="BG12">
        <f t="shared" si="31"/>
        <v>6</v>
      </c>
      <c r="BI12">
        <f t="shared" ref="BI12:BI181" si="38">AJ12</f>
        <v>3</v>
      </c>
      <c r="BJ12">
        <f t="shared" ref="BJ12:BJ181" si="39">AI12</f>
        <v>0</v>
      </c>
    </row>
    <row r="13" spans="1:62" x14ac:dyDescent="0.3">
      <c r="A13" t="s">
        <v>41</v>
      </c>
      <c r="B13" t="s">
        <v>242</v>
      </c>
      <c r="C13" t="s">
        <v>105</v>
      </c>
      <c r="D13" t="s">
        <v>36</v>
      </c>
      <c r="E13" t="s">
        <v>64</v>
      </c>
      <c r="F13" s="15">
        <v>0.6875</v>
      </c>
      <c r="G13" s="16">
        <v>600</v>
      </c>
      <c r="H13" s="17">
        <v>45</v>
      </c>
      <c r="I13" s="17">
        <v>0</v>
      </c>
      <c r="J13" s="1" t="s">
        <v>213</v>
      </c>
      <c r="K13" s="1" t="s">
        <v>58</v>
      </c>
      <c r="L13" s="20">
        <v>0</v>
      </c>
      <c r="M13" s="20">
        <v>3</v>
      </c>
      <c r="N13" s="1" t="str">
        <f t="shared" si="14"/>
        <v>N</v>
      </c>
      <c r="O13" s="1" t="str">
        <f t="shared" si="15"/>
        <v>S</v>
      </c>
      <c r="P13" s="1">
        <f t="shared" si="16"/>
        <v>-3</v>
      </c>
      <c r="Q13" s="4">
        <f>IFERROR((SUMIF($J$2:K13,J13,$L$2:M13)-L13)/(COUNTIF($J$2:K13,J13)-1),0)</f>
        <v>0</v>
      </c>
      <c r="R13" s="4">
        <f>IFERROR((SUMIF($AT$2:AT13,AT13,$AV$2:AW13)-AV13)/(COUNTIF($J$2:K13,J13)-1),0)</f>
        <v>0</v>
      </c>
      <c r="S13" s="4">
        <f t="shared" si="17"/>
        <v>0</v>
      </c>
      <c r="T13" s="5">
        <f>IFERROR((SUMIF($AY$2:AZ13,AY13,$BA$2:BB13)-BA13)/(COUNTIF($J$2:K13,K13)-1),0)</f>
        <v>0</v>
      </c>
      <c r="U13" s="5">
        <f>IFERROR((SUMIF($BD$2:BE13,BD13,$BF$2:BG13)-BF13)/(COUNTIF($J$2:K13,K13)-1),0)</f>
        <v>0</v>
      </c>
      <c r="V13" s="5">
        <f t="shared" si="18"/>
        <v>0</v>
      </c>
      <c r="W13" s="9">
        <f>IFERROR((SUMIF($J$2:J13,J13,L$2:L13)-L13)/(COUNTIF($J$2:J13,J13)-1),0)</f>
        <v>0</v>
      </c>
      <c r="X13" s="9">
        <f>IFERROR((SUMIF($J$2:J13,J13,M$2:M13)-M13)/(COUNTIF($J$2:J13,J13)-1),0)</f>
        <v>0</v>
      </c>
      <c r="Y13" s="9">
        <f t="shared" si="19"/>
        <v>0</v>
      </c>
      <c r="Z13" s="1">
        <f>IFERROR((SUMIF($K$2:K13,J13,$M$2:M13))/(COUNTIF($K$2:K13,J13)),0)</f>
        <v>0</v>
      </c>
      <c r="AA13" s="1">
        <f>IFERROR((SUMIF($K$2:K13,J13,$L$2:L13))/(COUNTIF($K$2:K13,J13)),0)</f>
        <v>0</v>
      </c>
      <c r="AB13" s="1">
        <f t="shared" si="20"/>
        <v>0</v>
      </c>
      <c r="AC13" s="9">
        <f>IFERROR((SUMIF($J$2:J13,K13,$L$2:L13))/(COUNTIF($J$2:J13,K13)),0)</f>
        <v>0</v>
      </c>
      <c r="AD13" s="9">
        <f>IFERROR((SUMIF($J$2:J13,K13,$M$2:M13))/(COUNTIF($J$2:J13,K13)),0)</f>
        <v>0</v>
      </c>
      <c r="AE13" s="9">
        <f t="shared" si="21"/>
        <v>0</v>
      </c>
      <c r="AF13" s="1">
        <f>IFERROR((SUMIF(K$2:K13,K13,M$2:M13)-M13)/(COUNTIF($K$2:K13,K13)-1),0)</f>
        <v>0</v>
      </c>
      <c r="AG13" s="1">
        <f>IFERROR((SUMIF(K$2:K13,K13,L$2:L13)-L13)/(COUNTIF($K$2:K13,K13)-1),0)</f>
        <v>0</v>
      </c>
      <c r="AH13" s="1">
        <f t="shared" si="22"/>
        <v>0</v>
      </c>
      <c r="AI13" s="1">
        <f t="shared" si="23"/>
        <v>0</v>
      </c>
      <c r="AJ13" s="1">
        <f t="shared" si="24"/>
        <v>3</v>
      </c>
      <c r="AK13" s="1">
        <f>SUMIF($J$2:K13,J13,AI$2:AJ13)-AI13</f>
        <v>0</v>
      </c>
      <c r="AL13" s="1">
        <f>SUMIF($AY$2:AZ13,AY13,$BI$2:BJ13)-BI13</f>
        <v>0</v>
      </c>
      <c r="AM13" s="1">
        <f>IFERROR((AK13)/(COUNTIF($J$2:K13,J13)-1),0)</f>
        <v>0</v>
      </c>
      <c r="AN13" s="1">
        <f>IFERROR((AL13)/(COUNTIF($J$2:K13,K13)-1),0)</f>
        <v>0</v>
      </c>
      <c r="AP13" t="str">
        <f t="shared" si="25"/>
        <v>SC Rheindorf Altach</v>
      </c>
      <c r="AQ13">
        <f>COUNTIF($J$2:J13,J13)</f>
        <v>1</v>
      </c>
      <c r="AR13">
        <f>COUNTIF($K$2:K13,K13)</f>
        <v>1</v>
      </c>
      <c r="AT13" s="1" t="str">
        <f t="shared" si="26"/>
        <v>SC/ESV Parndorf</v>
      </c>
      <c r="AU13" s="1" t="str">
        <f t="shared" si="27"/>
        <v>SC Rheindorf Altach</v>
      </c>
      <c r="AV13">
        <f t="shared" si="28"/>
        <v>3</v>
      </c>
      <c r="AW13" s="1">
        <f t="shared" si="29"/>
        <v>0</v>
      </c>
      <c r="AY13" t="str">
        <f t="shared" si="32"/>
        <v>SC Rheindorf Altach</v>
      </c>
      <c r="AZ13" t="str">
        <f t="shared" si="33"/>
        <v>SC/ESV Parndorf</v>
      </c>
      <c r="BA13">
        <f t="shared" si="34"/>
        <v>3</v>
      </c>
      <c r="BB13">
        <f t="shared" si="35"/>
        <v>0</v>
      </c>
      <c r="BD13" t="str">
        <f t="shared" si="36"/>
        <v>SC Rheindorf Altach</v>
      </c>
      <c r="BE13" t="str">
        <f t="shared" si="37"/>
        <v>SC/ESV Parndorf</v>
      </c>
      <c r="BF13">
        <f t="shared" si="30"/>
        <v>0</v>
      </c>
      <c r="BG13">
        <f t="shared" si="31"/>
        <v>3</v>
      </c>
      <c r="BI13">
        <f t="shared" si="38"/>
        <v>3</v>
      </c>
      <c r="BJ13">
        <f t="shared" si="39"/>
        <v>0</v>
      </c>
    </row>
    <row r="14" spans="1:62" x14ac:dyDescent="0.3">
      <c r="A14" t="s">
        <v>33</v>
      </c>
      <c r="B14" t="s">
        <v>283</v>
      </c>
      <c r="C14" t="s">
        <v>105</v>
      </c>
      <c r="D14" t="s">
        <v>36</v>
      </c>
      <c r="E14" t="s">
        <v>46</v>
      </c>
      <c r="F14" s="15">
        <v>0.85416666666666663</v>
      </c>
      <c r="G14" s="16">
        <v>53106</v>
      </c>
      <c r="H14" s="17">
        <v>4</v>
      </c>
      <c r="I14" s="17">
        <v>0</v>
      </c>
      <c r="J14" s="1" t="s">
        <v>284</v>
      </c>
      <c r="K14" s="1" t="s">
        <v>68</v>
      </c>
      <c r="L14" s="20">
        <v>2</v>
      </c>
      <c r="M14" s="20">
        <v>0</v>
      </c>
      <c r="N14" s="1" t="str">
        <f t="shared" si="14"/>
        <v>S</v>
      </c>
      <c r="O14" s="1" t="str">
        <f t="shared" si="15"/>
        <v>N</v>
      </c>
      <c r="P14" s="1">
        <f t="shared" si="16"/>
        <v>2</v>
      </c>
      <c r="Q14" s="4">
        <f>IFERROR((SUMIF($J$2:K14,J14,$L$2:M14)-L14)/(COUNTIF($J$2:K14,J14)-1),0)</f>
        <v>0</v>
      </c>
      <c r="R14" s="4">
        <f>IFERROR((SUMIF($AT$2:AT14,AT14,$AV$2:AW14)-AV14)/(COUNTIF($J$2:K14,J14)-1),0)</f>
        <v>0</v>
      </c>
      <c r="S14" s="4">
        <f t="shared" si="17"/>
        <v>0</v>
      </c>
      <c r="T14" s="5">
        <f>IFERROR((SUMIF($AY$2:AZ14,AY14,$BA$2:BB14)-BA14)/(COUNTIF($J$2:K14,K14)-1),0)</f>
        <v>2</v>
      </c>
      <c r="U14" s="5">
        <f>IFERROR((SUMIF($BD$2:BE14,BD14,$BF$2:BG14)-BF14)/(COUNTIF($J$2:K14,K14)-1),0)</f>
        <v>0</v>
      </c>
      <c r="V14" s="5">
        <f t="shared" si="18"/>
        <v>2</v>
      </c>
      <c r="W14" s="9">
        <f>IFERROR((SUMIF($J$2:J14,J14,L$2:L14)-L14)/(COUNTIF($J$2:J14,J14)-1),0)</f>
        <v>0</v>
      </c>
      <c r="X14" s="9">
        <f>IFERROR((SUMIF($J$2:J14,J14,M$2:M14)-M14)/(COUNTIF($J$2:J14,J14)-1),0)</f>
        <v>0</v>
      </c>
      <c r="Y14" s="9">
        <f t="shared" si="19"/>
        <v>0</v>
      </c>
      <c r="Z14" s="1">
        <f>IFERROR((SUMIF($K$2:K14,J14,$M$2:M14))/(COUNTIF($K$2:K14,J14)),0)</f>
        <v>0</v>
      </c>
      <c r="AA14" s="1">
        <f>IFERROR((SUMIF($K$2:K14,J14,$L$2:L14))/(COUNTIF($K$2:K14,J14)),0)</f>
        <v>0</v>
      </c>
      <c r="AB14" s="1">
        <f t="shared" si="20"/>
        <v>0</v>
      </c>
      <c r="AC14" s="9">
        <f>IFERROR((SUMIF($J$2:J14,K14,$L$2:L14))/(COUNTIF($J$2:J14,K14)),0)</f>
        <v>0</v>
      </c>
      <c r="AD14" s="9">
        <f>IFERROR((SUMIF($J$2:J14,K14,$M$2:M14))/(COUNTIF($J$2:J14,K14)),0)</f>
        <v>0</v>
      </c>
      <c r="AE14" s="9">
        <f t="shared" si="21"/>
        <v>0</v>
      </c>
      <c r="AF14" s="1">
        <f>IFERROR((SUMIF(K$2:K14,K14,M$2:M14)-M14)/(COUNTIF($K$2:K14,K14)-1),0)</f>
        <v>2</v>
      </c>
      <c r="AG14" s="1">
        <f>IFERROR((SUMIF(K$2:K14,K14,L$2:L14)-L14)/(COUNTIF($K$2:K14,K14)-1),0)</f>
        <v>0</v>
      </c>
      <c r="AH14" s="1">
        <f t="shared" si="22"/>
        <v>2</v>
      </c>
      <c r="AI14" s="1">
        <f t="shared" si="23"/>
        <v>3</v>
      </c>
      <c r="AJ14" s="1">
        <f t="shared" si="24"/>
        <v>0</v>
      </c>
      <c r="AK14" s="1">
        <f>SUMIF($J$2:K14,J14,AI$2:AJ14)-AI14</f>
        <v>0</v>
      </c>
      <c r="AL14" s="1">
        <f>SUMIF($AY$2:AZ14,AY14,$BI$2:BJ14)-BI14</f>
        <v>3</v>
      </c>
      <c r="AM14" s="1">
        <f>IFERROR((AK14)/(COUNTIF($J$2:K14,J14)-1),0)</f>
        <v>0</v>
      </c>
      <c r="AN14" s="1">
        <f>IFERROR((AL14)/(COUNTIF($J$2:K14,K14)-1),0)</f>
        <v>3</v>
      </c>
      <c r="AP14" t="str">
        <f t="shared" si="25"/>
        <v>SK Sturm Graz</v>
      </c>
      <c r="AQ14">
        <f>COUNTIF($J$2:J14,J14)</f>
        <v>1</v>
      </c>
      <c r="AR14">
        <f>COUNTIF($K$2:K14,K14)</f>
        <v>2</v>
      </c>
      <c r="AT14" s="1" t="str">
        <f t="shared" si="26"/>
        <v>Ajax Amsterdam</v>
      </c>
      <c r="AU14" s="1" t="str">
        <f t="shared" si="27"/>
        <v>SK Sturm Graz</v>
      </c>
      <c r="AV14">
        <f t="shared" si="28"/>
        <v>0</v>
      </c>
      <c r="AW14" s="1">
        <f t="shared" si="29"/>
        <v>2</v>
      </c>
      <c r="AY14" t="str">
        <f t="shared" si="32"/>
        <v>SK Sturm Graz</v>
      </c>
      <c r="AZ14" t="str">
        <f t="shared" si="33"/>
        <v>Ajax Amsterdam</v>
      </c>
      <c r="BA14">
        <f t="shared" si="34"/>
        <v>0</v>
      </c>
      <c r="BB14">
        <f t="shared" si="35"/>
        <v>2</v>
      </c>
      <c r="BD14" t="str">
        <f t="shared" si="36"/>
        <v>SK Sturm Graz</v>
      </c>
      <c r="BE14" t="str">
        <f t="shared" si="37"/>
        <v>Ajax Amsterdam</v>
      </c>
      <c r="BF14">
        <f t="shared" si="30"/>
        <v>2</v>
      </c>
      <c r="BG14">
        <f t="shared" si="31"/>
        <v>0</v>
      </c>
      <c r="BI14">
        <f t="shared" si="38"/>
        <v>0</v>
      </c>
      <c r="BJ14">
        <f t="shared" si="39"/>
        <v>3</v>
      </c>
    </row>
    <row r="15" spans="1:62" x14ac:dyDescent="0.3">
      <c r="A15" t="s">
        <v>59</v>
      </c>
      <c r="B15" t="s">
        <v>337</v>
      </c>
      <c r="C15" t="s">
        <v>105</v>
      </c>
      <c r="D15" t="s">
        <v>36</v>
      </c>
      <c r="E15" t="s">
        <v>61</v>
      </c>
      <c r="F15" s="15">
        <v>0.82291666666666663</v>
      </c>
      <c r="G15" s="16">
        <v>8304</v>
      </c>
      <c r="H15" s="17">
        <v>6</v>
      </c>
      <c r="I15" s="17">
        <v>0</v>
      </c>
      <c r="J15" s="1" t="s">
        <v>0</v>
      </c>
      <c r="K15" s="1" t="s">
        <v>338</v>
      </c>
      <c r="L15" s="20">
        <v>4</v>
      </c>
      <c r="M15" s="20">
        <v>0</v>
      </c>
      <c r="N15" s="1" t="str">
        <f t="shared" si="14"/>
        <v>S</v>
      </c>
      <c r="O15" s="1" t="str">
        <f t="shared" si="15"/>
        <v>N</v>
      </c>
      <c r="P15" s="1">
        <f t="shared" si="16"/>
        <v>4</v>
      </c>
      <c r="Q15" s="4">
        <f>IFERROR((SUMIF($J$2:K15,J15,$L$2:M15)-L15)/(COUNTIF($J$2:K15,J15)-1),0)</f>
        <v>3</v>
      </c>
      <c r="R15" s="4">
        <f>IFERROR((SUMIF($AT$2:AT15,AT15,$AV$2:AW15)-AV15)/(COUNTIF($J$2:K15,J15)-1),0)</f>
        <v>0</v>
      </c>
      <c r="S15" s="4">
        <f t="shared" si="17"/>
        <v>3</v>
      </c>
      <c r="T15" s="5">
        <f>IFERROR((SUMIF($AY$2:AZ15,AY15,$BA$2:BB15)-BA15)/(COUNTIF($J$2:K15,K15)-1),0)</f>
        <v>0</v>
      </c>
      <c r="U15" s="5">
        <f>IFERROR((SUMIF($BD$2:BE15,BD15,$BF$2:BG15)-BF15)/(COUNTIF($J$2:K15,K15)-1),0)</f>
        <v>0</v>
      </c>
      <c r="V15" s="5">
        <f t="shared" si="18"/>
        <v>0</v>
      </c>
      <c r="W15" s="9">
        <f>IFERROR((SUMIF($J$2:J15,J15,L$2:L15)-L15)/(COUNTIF($J$2:J15,J15)-1),0)</f>
        <v>0</v>
      </c>
      <c r="X15" s="9">
        <f>IFERROR((SUMIF($J$2:J15,J15,M$2:M15)-M15)/(COUNTIF($J$2:J15,J15)-1),0)</f>
        <v>0</v>
      </c>
      <c r="Y15" s="9">
        <f t="shared" si="19"/>
        <v>0</v>
      </c>
      <c r="Z15" s="1">
        <f>IFERROR((SUMIF($K$2:K15,J15,$M$2:M15))/(COUNTIF($K$2:K15,J15)),0)</f>
        <v>3</v>
      </c>
      <c r="AA15" s="1">
        <f>IFERROR((SUMIF($K$2:K15,J15,$L$2:L15))/(COUNTIF($K$2:K15,J15)),0)</f>
        <v>0</v>
      </c>
      <c r="AB15" s="1">
        <f t="shared" si="20"/>
        <v>3</v>
      </c>
      <c r="AC15" s="9">
        <f>IFERROR((SUMIF($J$2:J15,K15,$L$2:L15))/(COUNTIF($J$2:J15,K15)),0)</f>
        <v>0</v>
      </c>
      <c r="AD15" s="9">
        <f>IFERROR((SUMIF($J$2:J15,K15,$M$2:M15))/(COUNTIF($J$2:J15,K15)),0)</f>
        <v>0</v>
      </c>
      <c r="AE15" s="9">
        <f t="shared" si="21"/>
        <v>0</v>
      </c>
      <c r="AF15" s="1">
        <f>IFERROR((SUMIF(K$2:K15,K15,M$2:M15)-M15)/(COUNTIF($K$2:K15,K15)-1),0)</f>
        <v>0</v>
      </c>
      <c r="AG15" s="1">
        <f>IFERROR((SUMIF(K$2:K15,K15,L$2:L15)-L15)/(COUNTIF($K$2:K15,K15)-1),0)</f>
        <v>0</v>
      </c>
      <c r="AH15" s="1">
        <f t="shared" si="22"/>
        <v>0</v>
      </c>
      <c r="AI15" s="1">
        <f t="shared" si="23"/>
        <v>3</v>
      </c>
      <c r="AJ15" s="1">
        <f t="shared" si="24"/>
        <v>0</v>
      </c>
      <c r="AK15" s="1">
        <f>SUMIF($J$2:K15,J15,AI$2:AJ15)-AI15</f>
        <v>3</v>
      </c>
      <c r="AL15" s="1">
        <f>SUMIF($AY$2:AZ15,AY15,$BI$2:BJ15)-BI15</f>
        <v>0</v>
      </c>
      <c r="AM15" s="1">
        <f>IFERROR((AK15)/(COUNTIF($J$2:K15,J15)-1),0)</f>
        <v>3</v>
      </c>
      <c r="AN15" s="1">
        <f>IFERROR((AL15)/(COUNTIF($J$2:K15,K15)-1),0)</f>
        <v>0</v>
      </c>
      <c r="AP15" t="str">
        <f t="shared" si="25"/>
        <v>Lillestrøm SK</v>
      </c>
      <c r="AQ15">
        <f>COUNTIF($J$2:J15,J15)</f>
        <v>1</v>
      </c>
      <c r="AR15">
        <f>COUNTIF($K$2:K15,K15)</f>
        <v>1</v>
      </c>
      <c r="AT15" s="1" t="str">
        <f t="shared" si="26"/>
        <v>LASK</v>
      </c>
      <c r="AU15" s="1" t="str">
        <f t="shared" si="27"/>
        <v>Lillestrøm SK</v>
      </c>
      <c r="AV15">
        <f t="shared" si="28"/>
        <v>0</v>
      </c>
      <c r="AW15" s="1">
        <f t="shared" si="29"/>
        <v>4</v>
      </c>
      <c r="AY15" t="str">
        <f t="shared" si="32"/>
        <v>Lillestrøm SK</v>
      </c>
      <c r="AZ15" t="str">
        <f t="shared" si="33"/>
        <v>LASK</v>
      </c>
      <c r="BA15">
        <f t="shared" si="34"/>
        <v>0</v>
      </c>
      <c r="BB15">
        <f t="shared" si="35"/>
        <v>4</v>
      </c>
      <c r="BD15" t="str">
        <f t="shared" si="36"/>
        <v>Lillestrøm SK</v>
      </c>
      <c r="BE15" t="str">
        <f t="shared" si="37"/>
        <v>LASK</v>
      </c>
      <c r="BF15">
        <f t="shared" si="30"/>
        <v>4</v>
      </c>
      <c r="BG15">
        <f t="shared" si="31"/>
        <v>0</v>
      </c>
      <c r="BI15">
        <f t="shared" si="38"/>
        <v>0</v>
      </c>
      <c r="BJ15">
        <f t="shared" si="39"/>
        <v>3</v>
      </c>
    </row>
    <row r="16" spans="1:62" x14ac:dyDescent="0.3">
      <c r="A16" t="s">
        <v>59</v>
      </c>
      <c r="B16" t="s">
        <v>337</v>
      </c>
      <c r="C16" t="s">
        <v>105</v>
      </c>
      <c r="D16" t="s">
        <v>36</v>
      </c>
      <c r="E16" t="s">
        <v>61</v>
      </c>
      <c r="F16" s="15">
        <v>0.79166666666666663</v>
      </c>
      <c r="G16" s="16">
        <v>8000</v>
      </c>
      <c r="H16" s="17">
        <v>6</v>
      </c>
      <c r="I16" s="17">
        <v>0</v>
      </c>
      <c r="J16" s="1" t="s">
        <v>367</v>
      </c>
      <c r="K16" s="1" t="s">
        <v>56</v>
      </c>
      <c r="L16" s="20">
        <v>3</v>
      </c>
      <c r="M16" s="20">
        <v>0</v>
      </c>
      <c r="N16" s="1" t="str">
        <f t="shared" si="14"/>
        <v>S</v>
      </c>
      <c r="O16" s="1" t="str">
        <f t="shared" si="15"/>
        <v>N</v>
      </c>
      <c r="P16" s="1">
        <f t="shared" si="16"/>
        <v>3</v>
      </c>
      <c r="Q16" s="4">
        <f>IFERROR((SUMIF($J$2:K16,J16,$L$2:M16)-L16)/(COUNTIF($J$2:K16,J16)-1),0)</f>
        <v>0</v>
      </c>
      <c r="R16" s="4">
        <f>IFERROR((SUMIF($AT$2:AT16,AT16,$AV$2:AW16)-AV16)/(COUNTIF($J$2:K16,J16)-1),0)</f>
        <v>0</v>
      </c>
      <c r="S16" s="4">
        <f t="shared" si="17"/>
        <v>0</v>
      </c>
      <c r="T16" s="5">
        <f>IFERROR((SUMIF($AY$2:AZ16,AY16,$BA$2:BB16)-BA16)/(COUNTIF($J$2:K16,K16)-1),0)</f>
        <v>0</v>
      </c>
      <c r="U16" s="5">
        <f>IFERROR((SUMIF($BD$2:BE16,BD16,$BF$2:BG16)-BF16)/(COUNTIF($J$2:K16,K16)-1),0)</f>
        <v>1</v>
      </c>
      <c r="V16" s="5">
        <f t="shared" si="18"/>
        <v>-1</v>
      </c>
      <c r="W16" s="9">
        <f>IFERROR((SUMIF($J$2:J16,J16,L$2:L16)-L16)/(COUNTIF($J$2:J16,J16)-1),0)</f>
        <v>0</v>
      </c>
      <c r="X16" s="9">
        <f>IFERROR((SUMIF($J$2:J16,J16,M$2:M16)-M16)/(COUNTIF($J$2:J16,J16)-1),0)</f>
        <v>0</v>
      </c>
      <c r="Y16" s="9">
        <f t="shared" si="19"/>
        <v>0</v>
      </c>
      <c r="Z16" s="1">
        <f>IFERROR((SUMIF($K$2:K16,J16,$M$2:M16))/(COUNTIF($K$2:K16,J16)),0)</f>
        <v>0</v>
      </c>
      <c r="AA16" s="1">
        <f>IFERROR((SUMIF($K$2:K16,J16,$L$2:L16))/(COUNTIF($K$2:K16,J16)),0)</f>
        <v>0</v>
      </c>
      <c r="AB16" s="1">
        <f t="shared" si="20"/>
        <v>0</v>
      </c>
      <c r="AC16" s="9">
        <f>IFERROR((SUMIF($J$2:J16,K16,$L$2:L16))/(COUNTIF($J$2:J16,K16)),0)</f>
        <v>0</v>
      </c>
      <c r="AD16" s="9">
        <f>IFERROR((SUMIF($J$2:J16,K16,$M$2:M16))/(COUNTIF($J$2:J16,K16)),0)</f>
        <v>0</v>
      </c>
      <c r="AE16" s="9">
        <f t="shared" si="21"/>
        <v>0</v>
      </c>
      <c r="AF16" s="1">
        <f>IFERROR((SUMIF(K$2:K16,K16,M$2:M16)-M16)/(COUNTIF($K$2:K16,K16)-1),0)</f>
        <v>0</v>
      </c>
      <c r="AG16" s="1">
        <f>IFERROR((SUMIF(K$2:K16,K16,L$2:L16)-L16)/(COUNTIF($K$2:K16,K16)-1),0)</f>
        <v>1</v>
      </c>
      <c r="AH16" s="1">
        <f t="shared" si="22"/>
        <v>-1</v>
      </c>
      <c r="AI16" s="1">
        <f t="shared" si="23"/>
        <v>3</v>
      </c>
      <c r="AJ16" s="1">
        <f t="shared" si="24"/>
        <v>0</v>
      </c>
      <c r="AK16" s="1">
        <f>SUMIF($J$2:K16,J16,AI$2:AJ16)-AI16</f>
        <v>0</v>
      </c>
      <c r="AL16" s="1">
        <f>SUMIF($AY$2:AZ16,AY16,$BI$2:BJ16)-BI16</f>
        <v>0</v>
      </c>
      <c r="AM16" s="1">
        <f>IFERROR((AK16)/(COUNTIF($J$2:K16,J16)-1),0)</f>
        <v>0</v>
      </c>
      <c r="AN16" s="1">
        <f>IFERROR((AL16)/(COUNTIF($J$2:K16,K16)-1),0)</f>
        <v>0</v>
      </c>
      <c r="AP16" t="str">
        <f t="shared" si="25"/>
        <v>FC Admira Wacker Mödling</v>
      </c>
      <c r="AQ16">
        <f>COUNTIF($J$2:J16,J16)</f>
        <v>1</v>
      </c>
      <c r="AR16">
        <f>COUNTIF($K$2:K16,K16)</f>
        <v>2</v>
      </c>
      <c r="AT16" s="1" t="str">
        <f t="shared" si="26"/>
        <v>ZSKA Sofia</v>
      </c>
      <c r="AU16" s="1" t="str">
        <f t="shared" si="27"/>
        <v>FC Admira Wacker Mödling</v>
      </c>
      <c r="AV16">
        <f t="shared" si="28"/>
        <v>0</v>
      </c>
      <c r="AW16" s="1">
        <f t="shared" si="29"/>
        <v>3</v>
      </c>
      <c r="AY16" t="str">
        <f t="shared" si="32"/>
        <v>FC Admira Wacker Mödling</v>
      </c>
      <c r="AZ16" t="str">
        <f t="shared" si="33"/>
        <v>ZSKA Sofia</v>
      </c>
      <c r="BA16">
        <f t="shared" si="34"/>
        <v>0</v>
      </c>
      <c r="BB16">
        <f t="shared" si="35"/>
        <v>3</v>
      </c>
      <c r="BD16" t="str">
        <f t="shared" si="36"/>
        <v>FC Admira Wacker Mödling</v>
      </c>
      <c r="BE16" t="str">
        <f t="shared" si="37"/>
        <v>ZSKA Sofia</v>
      </c>
      <c r="BF16">
        <f t="shared" si="30"/>
        <v>3</v>
      </c>
      <c r="BG16">
        <f t="shared" si="31"/>
        <v>0</v>
      </c>
      <c r="BI16">
        <f t="shared" si="38"/>
        <v>0</v>
      </c>
      <c r="BJ16">
        <f t="shared" si="39"/>
        <v>3</v>
      </c>
    </row>
    <row r="17" spans="1:62" x14ac:dyDescent="0.3">
      <c r="A17" t="s">
        <v>47</v>
      </c>
      <c r="B17" t="s">
        <v>244</v>
      </c>
      <c r="C17" t="s">
        <v>105</v>
      </c>
      <c r="D17" t="s">
        <v>36</v>
      </c>
      <c r="E17" t="s">
        <v>141</v>
      </c>
      <c r="F17" s="15">
        <v>0.86458333333333337</v>
      </c>
      <c r="G17" s="16">
        <v>13155</v>
      </c>
      <c r="H17" s="17">
        <v>5</v>
      </c>
      <c r="I17" s="17">
        <v>0</v>
      </c>
      <c r="J17" s="1" t="s">
        <v>80</v>
      </c>
      <c r="K17" s="1" t="s">
        <v>245</v>
      </c>
      <c r="L17" s="20">
        <v>2</v>
      </c>
      <c r="M17" s="20">
        <v>1</v>
      </c>
      <c r="N17" s="1" t="str">
        <f t="shared" si="14"/>
        <v>S</v>
      </c>
      <c r="O17" s="1" t="str">
        <f t="shared" si="15"/>
        <v>N</v>
      </c>
      <c r="P17" s="1">
        <f t="shared" si="16"/>
        <v>1</v>
      </c>
      <c r="Q17" s="4">
        <f>IFERROR((SUMIF($J$2:K17,J17,$L$2:M17)-L17)/(COUNTIF($J$2:K17,J17)-1),0)</f>
        <v>4</v>
      </c>
      <c r="R17" s="4">
        <f>IFERROR((SUMIF($AT$2:AT17,AT17,$AV$2:AW17)-AV17)/(COUNTIF($J$2:K17,J17)-1),0)</f>
        <v>0</v>
      </c>
      <c r="S17" s="4">
        <f t="shared" si="17"/>
        <v>4</v>
      </c>
      <c r="T17" s="5">
        <f>IFERROR((SUMIF($AY$2:AZ17,AY17,$BA$2:BB17)-BA17)/(COUNTIF($J$2:K17,K17)-1),0)</f>
        <v>3</v>
      </c>
      <c r="U17" s="5">
        <f>IFERROR((SUMIF($BD$2:BE17,BD17,$BF$2:BG17)-BF17)/(COUNTIF($J$2:K17,K17)-1),0)</f>
        <v>2</v>
      </c>
      <c r="V17" s="5">
        <f t="shared" si="18"/>
        <v>1</v>
      </c>
      <c r="W17" s="9">
        <f>IFERROR((SUMIF($J$2:J17,J17,L$2:L17)-L17)/(COUNTIF($J$2:J17,J17)-1),0)</f>
        <v>0</v>
      </c>
      <c r="X17" s="9">
        <f>IFERROR((SUMIF($J$2:J17,J17,M$2:M17)-M17)/(COUNTIF($J$2:J17,J17)-1),0)</f>
        <v>0</v>
      </c>
      <c r="Y17" s="9">
        <f t="shared" si="19"/>
        <v>0</v>
      </c>
      <c r="Z17" s="1">
        <f>IFERROR((SUMIF($K$2:K17,J17,$M$2:M17))/(COUNTIF($K$2:K17,J17)),0)</f>
        <v>4</v>
      </c>
      <c r="AA17" s="1">
        <f>IFERROR((SUMIF($K$2:K17,J17,$L$2:L17))/(COUNTIF($K$2:K17,J17)),0)</f>
        <v>0</v>
      </c>
      <c r="AB17" s="1">
        <f t="shared" si="20"/>
        <v>4</v>
      </c>
      <c r="AC17" s="9">
        <f>IFERROR((SUMIF($J$2:J17,K17,$L$2:L17))/(COUNTIF($J$2:J17,K17)),0)</f>
        <v>0</v>
      </c>
      <c r="AD17" s="9">
        <f>IFERROR((SUMIF($J$2:J17,K17,$M$2:M17))/(COUNTIF($J$2:J17,K17)),0)</f>
        <v>0</v>
      </c>
      <c r="AE17" s="9">
        <f t="shared" si="21"/>
        <v>0</v>
      </c>
      <c r="AF17" s="1">
        <f>IFERROR((SUMIF(K$2:K17,K17,M$2:M17)-M17)/(COUNTIF($K$2:K17,K17)-1),0)</f>
        <v>3</v>
      </c>
      <c r="AG17" s="1">
        <f>IFERROR((SUMIF(K$2:K17,K17,L$2:L17)-L17)/(COUNTIF($K$2:K17,K17)-1),0)</f>
        <v>2</v>
      </c>
      <c r="AH17" s="1">
        <f t="shared" si="22"/>
        <v>1</v>
      </c>
      <c r="AI17" s="1">
        <f t="shared" si="23"/>
        <v>3</v>
      </c>
      <c r="AJ17" s="1">
        <f t="shared" si="24"/>
        <v>0</v>
      </c>
      <c r="AK17" s="1">
        <f>SUMIF($J$2:K17,J17,AI$2:AJ17)-AI17</f>
        <v>3</v>
      </c>
      <c r="AL17" s="1">
        <f>SUMIF($AY$2:AZ17,AY17,$BI$2:BJ17)-BI17</f>
        <v>3</v>
      </c>
      <c r="AM17" s="1">
        <f>IFERROR((AK17)/(COUNTIF($J$2:K17,J17)-1),0)</f>
        <v>3</v>
      </c>
      <c r="AN17" s="1">
        <f>IFERROR((AL17)/(COUNTIF($J$2:K17,K17)-1),0)</f>
        <v>3</v>
      </c>
      <c r="AP17" t="str">
        <f t="shared" si="25"/>
        <v>FC Wacker Innsbruck</v>
      </c>
      <c r="AQ17">
        <f>COUNTIF($J$2:J17,J17)</f>
        <v>1</v>
      </c>
      <c r="AR17">
        <f>COUNTIF($K$2:K17,K17)</f>
        <v>2</v>
      </c>
      <c r="AT17" s="1" t="str">
        <f t="shared" si="26"/>
        <v>FK Austria Wien</v>
      </c>
      <c r="AU17" s="1" t="str">
        <f t="shared" si="27"/>
        <v>FC Wacker Innsbruck</v>
      </c>
      <c r="AV17">
        <f t="shared" si="28"/>
        <v>1</v>
      </c>
      <c r="AW17" s="1">
        <f t="shared" si="29"/>
        <v>2</v>
      </c>
      <c r="AY17" t="str">
        <f t="shared" si="32"/>
        <v>FC Wacker Innsbruck</v>
      </c>
      <c r="AZ17" t="str">
        <f t="shared" si="33"/>
        <v>FK Austria Wien</v>
      </c>
      <c r="BA17">
        <f t="shared" si="34"/>
        <v>1</v>
      </c>
      <c r="BB17">
        <f t="shared" si="35"/>
        <v>2</v>
      </c>
      <c r="BD17" t="str">
        <f t="shared" si="36"/>
        <v>FC Wacker Innsbruck</v>
      </c>
      <c r="BE17" t="str">
        <f t="shared" si="37"/>
        <v>FK Austria Wien</v>
      </c>
      <c r="BF17">
        <f t="shared" si="30"/>
        <v>2</v>
      </c>
      <c r="BG17">
        <f t="shared" si="31"/>
        <v>1</v>
      </c>
      <c r="BI17">
        <f t="shared" si="38"/>
        <v>0</v>
      </c>
      <c r="BJ17">
        <f t="shared" si="39"/>
        <v>3</v>
      </c>
    </row>
    <row r="18" spans="1:62" x14ac:dyDescent="0.3">
      <c r="A18" t="s">
        <v>47</v>
      </c>
      <c r="B18" t="s">
        <v>285</v>
      </c>
      <c r="C18" t="s">
        <v>105</v>
      </c>
      <c r="D18" t="s">
        <v>36</v>
      </c>
      <c r="E18" t="s">
        <v>43</v>
      </c>
      <c r="F18" s="15">
        <v>0.70833333333333337</v>
      </c>
      <c r="G18" s="16">
        <v>10785</v>
      </c>
      <c r="H18" s="17">
        <v>3</v>
      </c>
      <c r="I18" s="17">
        <v>0</v>
      </c>
      <c r="J18" s="1" t="s">
        <v>68</v>
      </c>
      <c r="K18" s="1" t="s">
        <v>216</v>
      </c>
      <c r="L18" s="20">
        <v>3</v>
      </c>
      <c r="M18" s="20">
        <v>2</v>
      </c>
      <c r="N18" s="1" t="str">
        <f t="shared" si="14"/>
        <v>S</v>
      </c>
      <c r="O18" s="1" t="str">
        <f t="shared" si="15"/>
        <v>N</v>
      </c>
      <c r="P18" s="1">
        <f t="shared" si="16"/>
        <v>1</v>
      </c>
      <c r="Q18" s="4">
        <f>IFERROR((SUMIF($J$2:K18,J18,$L$2:M18)-L18)/(COUNTIF($J$2:K18,J18)-1),0)</f>
        <v>1</v>
      </c>
      <c r="R18" s="4">
        <f>IFERROR((SUMIF($AT$2:AT18,AT18,$AV$2:AW18)-AV18)/(COUNTIF($J$2:K18,J18)-1),0)</f>
        <v>0</v>
      </c>
      <c r="S18" s="4">
        <f t="shared" si="17"/>
        <v>1</v>
      </c>
      <c r="T18" s="5">
        <f>IFERROR((SUMIF($AY$2:AZ18,AY18,$BA$2:BB18)-BA18)/(COUNTIF($J$2:K18,K18)-1),0)</f>
        <v>1</v>
      </c>
      <c r="U18" s="5">
        <f>IFERROR((SUMIF($BD$2:BE18,BD18,$BF$2:BG18)-BF18)/(COUNTIF($J$2:K18,K18)-1),0)</f>
        <v>1</v>
      </c>
      <c r="V18" s="5">
        <f t="shared" si="18"/>
        <v>0</v>
      </c>
      <c r="W18" s="9">
        <f>IFERROR((SUMIF($J$2:J18,J18,L$2:L18)-L18)/(COUNTIF($J$2:J18,J18)-1),0)</f>
        <v>0</v>
      </c>
      <c r="X18" s="9">
        <f>IFERROR((SUMIF($J$2:J18,J18,M$2:M18)-M18)/(COUNTIF($J$2:J18,J18)-1),0)</f>
        <v>0</v>
      </c>
      <c r="Y18" s="9">
        <f t="shared" si="19"/>
        <v>0</v>
      </c>
      <c r="Z18" s="1">
        <f>IFERROR((SUMIF($K$2:K18,J18,$M$2:M18))/(COUNTIF($K$2:K18,J18)),0)</f>
        <v>1</v>
      </c>
      <c r="AA18" s="1">
        <f>IFERROR((SUMIF($K$2:K18,J18,$L$2:L18))/(COUNTIF($K$2:K18,J18)),0)</f>
        <v>1</v>
      </c>
      <c r="AB18" s="1">
        <f t="shared" si="20"/>
        <v>0</v>
      </c>
      <c r="AC18" s="9">
        <f>IFERROR((SUMIF($J$2:J18,K18,$L$2:L18))/(COUNTIF($J$2:J18,K18)),0)</f>
        <v>0</v>
      </c>
      <c r="AD18" s="9">
        <f>IFERROR((SUMIF($J$2:J18,K18,$M$2:M18))/(COUNTIF($J$2:J18,K18)),0)</f>
        <v>0</v>
      </c>
      <c r="AE18" s="9">
        <f t="shared" si="21"/>
        <v>0</v>
      </c>
      <c r="AF18" s="1">
        <f>IFERROR((SUMIF(K$2:K18,K18,M$2:M18)-M18)/(COUNTIF($K$2:K18,K18)-1),0)</f>
        <v>1</v>
      </c>
      <c r="AG18" s="1">
        <f>IFERROR((SUMIF(K$2:K18,K18,L$2:L18)-L18)/(COUNTIF($K$2:K18,K18)-1),0)</f>
        <v>1</v>
      </c>
      <c r="AH18" s="1">
        <f t="shared" si="22"/>
        <v>0</v>
      </c>
      <c r="AI18" s="1">
        <f t="shared" si="23"/>
        <v>3</v>
      </c>
      <c r="AJ18" s="1">
        <f t="shared" si="24"/>
        <v>0</v>
      </c>
      <c r="AK18" s="1">
        <f>SUMIF($J$2:K18,J18,AI$2:AJ18)-AI18</f>
        <v>3</v>
      </c>
      <c r="AL18" s="1">
        <f>SUMIF($AY$2:AZ18,AY18,$BI$2:BJ18)-BI18</f>
        <v>1</v>
      </c>
      <c r="AM18" s="1">
        <f>IFERROR((AK18)/(COUNTIF($J$2:K18,J18)-1),0)</f>
        <v>1.5</v>
      </c>
      <c r="AN18" s="1">
        <f>IFERROR((AL18)/(COUNTIF($J$2:K18,K18)-1),0)</f>
        <v>1</v>
      </c>
      <c r="AP18" t="str">
        <f t="shared" si="25"/>
        <v>TSV Hartberg</v>
      </c>
      <c r="AQ18">
        <f>COUNTIF($J$2:J18,J18)</f>
        <v>1</v>
      </c>
      <c r="AR18">
        <f>COUNTIF($K$2:K18,K18)</f>
        <v>2</v>
      </c>
      <c r="AT18" s="1" t="str">
        <f t="shared" si="26"/>
        <v>SK Sturm Graz</v>
      </c>
      <c r="AU18" s="1" t="str">
        <f t="shared" si="27"/>
        <v>TSV Hartberg</v>
      </c>
      <c r="AV18">
        <f t="shared" si="28"/>
        <v>2</v>
      </c>
      <c r="AW18" s="1">
        <f t="shared" si="29"/>
        <v>3</v>
      </c>
      <c r="AY18" t="str">
        <f t="shared" si="32"/>
        <v>TSV Hartberg</v>
      </c>
      <c r="AZ18" t="str">
        <f t="shared" si="33"/>
        <v>SK Sturm Graz</v>
      </c>
      <c r="BA18">
        <f t="shared" si="34"/>
        <v>2</v>
      </c>
      <c r="BB18">
        <f t="shared" si="35"/>
        <v>3</v>
      </c>
      <c r="BD18" t="str">
        <f t="shared" si="36"/>
        <v>TSV Hartberg</v>
      </c>
      <c r="BE18" t="str">
        <f t="shared" si="37"/>
        <v>SK Sturm Graz</v>
      </c>
      <c r="BF18">
        <f t="shared" si="30"/>
        <v>3</v>
      </c>
      <c r="BG18">
        <f t="shared" si="31"/>
        <v>2</v>
      </c>
      <c r="BI18">
        <f t="shared" si="38"/>
        <v>0</v>
      </c>
      <c r="BJ18">
        <f t="shared" si="39"/>
        <v>3</v>
      </c>
    </row>
    <row r="19" spans="1:62" x14ac:dyDescent="0.3">
      <c r="A19" t="s">
        <v>47</v>
      </c>
      <c r="B19" t="s">
        <v>285</v>
      </c>
      <c r="C19" t="s">
        <v>105</v>
      </c>
      <c r="D19" t="s">
        <v>36</v>
      </c>
      <c r="E19" t="s">
        <v>43</v>
      </c>
      <c r="F19" s="15">
        <v>0.70833333333333337</v>
      </c>
      <c r="G19" s="16">
        <v>4523</v>
      </c>
      <c r="H19" s="17">
        <v>8</v>
      </c>
      <c r="I19" s="17">
        <v>0</v>
      </c>
      <c r="J19" s="1" t="s">
        <v>58</v>
      </c>
      <c r="K19" s="1" t="s">
        <v>76</v>
      </c>
      <c r="L19" s="20">
        <v>2</v>
      </c>
      <c r="M19" s="20">
        <v>3</v>
      </c>
      <c r="N19" s="1" t="str">
        <f t="shared" si="14"/>
        <v>N</v>
      </c>
      <c r="O19" s="1" t="str">
        <f t="shared" si="15"/>
        <v>S</v>
      </c>
      <c r="P19" s="1">
        <f t="shared" si="16"/>
        <v>-1</v>
      </c>
      <c r="Q19" s="4">
        <f>IFERROR((SUMIF($J$2:K19,J19,$L$2:M19)-L19)/(COUNTIF($J$2:K19,J19)-1),0)</f>
        <v>3</v>
      </c>
      <c r="R19" s="4">
        <f>IFERROR((SUMIF($AT$2:AT19,AT19,$AV$2:AW19)-AV19)/(COUNTIF($J$2:K19,J19)-1),0)</f>
        <v>0</v>
      </c>
      <c r="S19" s="4">
        <f t="shared" si="17"/>
        <v>3</v>
      </c>
      <c r="T19" s="5">
        <f>IFERROR((SUMIF($AY$2:AZ19,AY19,$BA$2:BB19)-BA19)/(COUNTIF($J$2:K19,K19)-1),0)</f>
        <v>3</v>
      </c>
      <c r="U19" s="5">
        <f>IFERROR((SUMIF($BD$2:BE19,BD19,$BF$2:BG19)-BF19)/(COUNTIF($J$2:K19,K19)-1),0)</f>
        <v>1</v>
      </c>
      <c r="V19" s="5">
        <f t="shared" si="18"/>
        <v>2</v>
      </c>
      <c r="W19" s="9">
        <f>IFERROR((SUMIF($J$2:J19,J19,L$2:L19)-L19)/(COUNTIF($J$2:J19,J19)-1),0)</f>
        <v>0</v>
      </c>
      <c r="X19" s="9">
        <f>IFERROR((SUMIF($J$2:J19,J19,M$2:M19)-M19)/(COUNTIF($J$2:J19,J19)-1),0)</f>
        <v>0</v>
      </c>
      <c r="Y19" s="9">
        <f t="shared" si="19"/>
        <v>0</v>
      </c>
      <c r="Z19" s="1">
        <f>IFERROR((SUMIF($K$2:K19,J19,$M$2:M19))/(COUNTIF($K$2:K19,J19)),0)</f>
        <v>3</v>
      </c>
      <c r="AA19" s="1">
        <f>IFERROR((SUMIF($K$2:K19,J19,$L$2:L19))/(COUNTIF($K$2:K19,J19)),0)</f>
        <v>0</v>
      </c>
      <c r="AB19" s="1">
        <f t="shared" si="20"/>
        <v>3</v>
      </c>
      <c r="AC19" s="9">
        <f>IFERROR((SUMIF($J$2:J19,K19,$L$2:L19))/(COUNTIF($J$2:J19,K19)),0)</f>
        <v>0</v>
      </c>
      <c r="AD19" s="9">
        <f>IFERROR((SUMIF($J$2:J19,K19,$M$2:M19))/(COUNTIF($J$2:J19,K19)),0)</f>
        <v>0</v>
      </c>
      <c r="AE19" s="9">
        <f t="shared" si="21"/>
        <v>0</v>
      </c>
      <c r="AF19" s="1">
        <f>IFERROR((SUMIF(K$2:K19,K19,M$2:M19)-M19)/(COUNTIF($K$2:K19,K19)-1),0)</f>
        <v>3</v>
      </c>
      <c r="AG19" s="1">
        <f>IFERROR((SUMIF(K$2:K19,K19,L$2:L19)-L19)/(COUNTIF($K$2:K19,K19)-1),0)</f>
        <v>1</v>
      </c>
      <c r="AH19" s="1">
        <f t="shared" si="22"/>
        <v>2</v>
      </c>
      <c r="AI19" s="1">
        <f t="shared" si="23"/>
        <v>0</v>
      </c>
      <c r="AJ19" s="1">
        <f t="shared" si="24"/>
        <v>3</v>
      </c>
      <c r="AK19" s="1">
        <f>SUMIF($J$2:K19,J19,AI$2:AJ19)-AI19</f>
        <v>3</v>
      </c>
      <c r="AL19" s="1">
        <f>SUMIF($AY$2:AZ19,AY19,$BI$2:BJ19)-BI19</f>
        <v>3</v>
      </c>
      <c r="AM19" s="1">
        <f>IFERROR((AK19)/(COUNTIF($J$2:K19,J19)-1),0)</f>
        <v>3</v>
      </c>
      <c r="AN19" s="1">
        <f>IFERROR((AL19)/(COUNTIF($J$2:K19,K19)-1),0)</f>
        <v>3</v>
      </c>
      <c r="AP19" t="str">
        <f t="shared" si="25"/>
        <v>SV Mattersburg</v>
      </c>
      <c r="AQ19">
        <f>COUNTIF($J$2:J19,J19)</f>
        <v>1</v>
      </c>
      <c r="AR19">
        <f>COUNTIF($K$2:K19,K19)</f>
        <v>2</v>
      </c>
      <c r="AT19" s="1" t="str">
        <f t="shared" si="26"/>
        <v>SC Rheindorf Altach</v>
      </c>
      <c r="AU19" s="1" t="str">
        <f t="shared" si="27"/>
        <v>SV Mattersburg</v>
      </c>
      <c r="AV19">
        <f t="shared" si="28"/>
        <v>3</v>
      </c>
      <c r="AW19" s="1">
        <f t="shared" si="29"/>
        <v>2</v>
      </c>
      <c r="AY19" t="str">
        <f t="shared" si="32"/>
        <v>SV Mattersburg</v>
      </c>
      <c r="AZ19" t="str">
        <f t="shared" si="33"/>
        <v>SC Rheindorf Altach</v>
      </c>
      <c r="BA19">
        <f t="shared" si="34"/>
        <v>3</v>
      </c>
      <c r="BB19">
        <f t="shared" si="35"/>
        <v>2</v>
      </c>
      <c r="BD19" t="str">
        <f t="shared" si="36"/>
        <v>SV Mattersburg</v>
      </c>
      <c r="BE19" t="str">
        <f t="shared" si="37"/>
        <v>SC Rheindorf Altach</v>
      </c>
      <c r="BF19">
        <f t="shared" si="30"/>
        <v>2</v>
      </c>
      <c r="BG19">
        <f t="shared" si="31"/>
        <v>3</v>
      </c>
      <c r="BI19">
        <f t="shared" si="38"/>
        <v>3</v>
      </c>
      <c r="BJ19">
        <f t="shared" si="39"/>
        <v>0</v>
      </c>
    </row>
    <row r="20" spans="1:62" x14ac:dyDescent="0.3">
      <c r="A20" t="s">
        <v>47</v>
      </c>
      <c r="B20" t="s">
        <v>302</v>
      </c>
      <c r="C20" t="s">
        <v>105</v>
      </c>
      <c r="D20" t="s">
        <v>36</v>
      </c>
      <c r="E20" t="s">
        <v>64</v>
      </c>
      <c r="F20" s="15">
        <v>0.70833333333333337</v>
      </c>
      <c r="G20" s="16">
        <v>11532</v>
      </c>
      <c r="H20" s="17">
        <v>7</v>
      </c>
      <c r="I20" s="17">
        <v>0</v>
      </c>
      <c r="J20" s="1" t="s">
        <v>40</v>
      </c>
      <c r="K20" s="1" t="s">
        <v>0</v>
      </c>
      <c r="L20" s="20">
        <v>3</v>
      </c>
      <c r="M20" s="20">
        <v>1</v>
      </c>
      <c r="N20" s="1" t="str">
        <f t="shared" si="14"/>
        <v>S</v>
      </c>
      <c r="O20" s="1" t="str">
        <f t="shared" si="15"/>
        <v>N</v>
      </c>
      <c r="P20" s="1">
        <f t="shared" si="16"/>
        <v>2</v>
      </c>
      <c r="Q20" s="4">
        <f>IFERROR((SUMIF($J$2:K20,J20,$L$2:M20)-L20)/(COUNTIF($J$2:K20,J20)-1),0)</f>
        <v>6</v>
      </c>
      <c r="R20" s="4">
        <f>IFERROR((SUMIF($AT$2:AT20,AT20,$AV$2:AW20)-AV20)/(COUNTIF($J$2:K20,J20)-1),0)</f>
        <v>0</v>
      </c>
      <c r="S20" s="4">
        <f t="shared" si="17"/>
        <v>6</v>
      </c>
      <c r="T20" s="5">
        <f>IFERROR((SUMIF($AY$2:AZ20,AY20,$BA$2:BB20)-BA20)/(COUNTIF($J$2:K20,K20)-1),0)</f>
        <v>3.5</v>
      </c>
      <c r="U20" s="5">
        <f>IFERROR((SUMIF($BD$2:BE20,BD20,$BF$2:BG20)-BF20)/(COUNTIF($J$2:K20,K20)-1),0)</f>
        <v>0</v>
      </c>
      <c r="V20" s="5">
        <f t="shared" si="18"/>
        <v>3.5</v>
      </c>
      <c r="W20" s="9">
        <f>IFERROR((SUMIF($J$2:J20,J20,L$2:L20)-L20)/(COUNTIF($J$2:J20,J20)-1),0)</f>
        <v>0</v>
      </c>
      <c r="X20" s="9">
        <f>IFERROR((SUMIF($J$2:J20,J20,M$2:M20)-M20)/(COUNTIF($J$2:J20,J20)-1),0)</f>
        <v>0</v>
      </c>
      <c r="Y20" s="9">
        <f t="shared" si="19"/>
        <v>0</v>
      </c>
      <c r="Z20" s="1">
        <f>IFERROR((SUMIF($K$2:K20,J20,$M$2:M20))/(COUNTIF($K$2:K20,J20)),0)</f>
        <v>6</v>
      </c>
      <c r="AA20" s="1">
        <f>IFERROR((SUMIF($K$2:K20,J20,$L$2:L20))/(COUNTIF($K$2:K20,J20)),0)</f>
        <v>0</v>
      </c>
      <c r="AB20" s="1">
        <f t="shared" si="20"/>
        <v>6</v>
      </c>
      <c r="AC20" s="9">
        <f>IFERROR((SUMIF($J$2:J20,K20,$L$2:L20))/(COUNTIF($J$2:J20,K20)),0)</f>
        <v>4</v>
      </c>
      <c r="AD20" s="9">
        <f>IFERROR((SUMIF($J$2:J20,K20,$M$2:M20))/(COUNTIF($J$2:J20,K20)),0)</f>
        <v>0</v>
      </c>
      <c r="AE20" s="9">
        <f t="shared" si="21"/>
        <v>4</v>
      </c>
      <c r="AF20" s="1">
        <f>IFERROR((SUMIF(K$2:K20,K20,M$2:M20)-M20)/(COUNTIF($K$2:K20,K20)-1),0)</f>
        <v>3</v>
      </c>
      <c r="AG20" s="1">
        <f>IFERROR((SUMIF(K$2:K20,K20,L$2:L20)-L20)/(COUNTIF($K$2:K20,K20)-1),0)</f>
        <v>0</v>
      </c>
      <c r="AH20" s="1">
        <f t="shared" si="22"/>
        <v>3</v>
      </c>
      <c r="AI20" s="1">
        <f t="shared" si="23"/>
        <v>3</v>
      </c>
      <c r="AJ20" s="1">
        <f t="shared" si="24"/>
        <v>0</v>
      </c>
      <c r="AK20" s="1">
        <f>SUMIF($J$2:K20,J20,AI$2:AJ20)-AI20</f>
        <v>3</v>
      </c>
      <c r="AL20" s="1">
        <f>SUMIF($AY$2:AZ20,AY20,$BI$2:BJ20)-BI20</f>
        <v>6</v>
      </c>
      <c r="AM20" s="1">
        <f>IFERROR((AK20)/(COUNTIF($J$2:K20,J20)-1),0)</f>
        <v>3</v>
      </c>
      <c r="AN20" s="1">
        <f>IFERROR((AL20)/(COUNTIF($J$2:K20,K20)-1),0)</f>
        <v>3</v>
      </c>
      <c r="AP20" t="str">
        <f t="shared" si="25"/>
        <v>LASK</v>
      </c>
      <c r="AQ20">
        <f>COUNTIF($J$2:J20,J20)</f>
        <v>1</v>
      </c>
      <c r="AR20">
        <f>COUNTIF($K$2:K20,K20)</f>
        <v>2</v>
      </c>
      <c r="AT20" s="1" t="str">
        <f t="shared" si="26"/>
        <v>Red Bull Salzburg</v>
      </c>
      <c r="AU20" s="1" t="str">
        <f t="shared" si="27"/>
        <v>LASK</v>
      </c>
      <c r="AV20">
        <f t="shared" si="28"/>
        <v>1</v>
      </c>
      <c r="AW20" s="1">
        <f t="shared" si="29"/>
        <v>3</v>
      </c>
      <c r="AY20" t="str">
        <f t="shared" si="32"/>
        <v>LASK</v>
      </c>
      <c r="AZ20" t="str">
        <f t="shared" si="33"/>
        <v>Red Bull Salzburg</v>
      </c>
      <c r="BA20">
        <f t="shared" si="34"/>
        <v>1</v>
      </c>
      <c r="BB20">
        <f t="shared" si="35"/>
        <v>3</v>
      </c>
      <c r="BD20" t="str">
        <f t="shared" si="36"/>
        <v>LASK</v>
      </c>
      <c r="BE20" t="str">
        <f t="shared" si="37"/>
        <v>Red Bull Salzburg</v>
      </c>
      <c r="BF20">
        <f t="shared" si="30"/>
        <v>3</v>
      </c>
      <c r="BG20">
        <f t="shared" si="31"/>
        <v>1</v>
      </c>
      <c r="BI20">
        <f t="shared" si="38"/>
        <v>0</v>
      </c>
      <c r="BJ20">
        <f t="shared" si="39"/>
        <v>3</v>
      </c>
    </row>
    <row r="21" spans="1:62" x14ac:dyDescent="0.3">
      <c r="A21" t="s">
        <v>47</v>
      </c>
      <c r="B21" t="s">
        <v>302</v>
      </c>
      <c r="C21" t="s">
        <v>105</v>
      </c>
      <c r="D21" t="s">
        <v>36</v>
      </c>
      <c r="E21" t="s">
        <v>64</v>
      </c>
      <c r="F21" s="15">
        <v>0.70833333333333337</v>
      </c>
      <c r="G21" s="16">
        <v>2786</v>
      </c>
      <c r="H21" s="17">
        <v>9</v>
      </c>
      <c r="I21" s="17">
        <v>0</v>
      </c>
      <c r="J21" s="1" t="s">
        <v>65</v>
      </c>
      <c r="K21" s="1" t="s">
        <v>49</v>
      </c>
      <c r="L21" s="20">
        <v>4</v>
      </c>
      <c r="M21" s="20">
        <v>3</v>
      </c>
      <c r="N21" s="1" t="str">
        <f t="shared" si="14"/>
        <v>S</v>
      </c>
      <c r="O21" s="1" t="str">
        <f t="shared" si="15"/>
        <v>N</v>
      </c>
      <c r="P21" s="1">
        <f t="shared" si="16"/>
        <v>1</v>
      </c>
      <c r="Q21" s="4">
        <f>IFERROR((SUMIF($J$2:K21,J21,$L$2:M21)-L21)/(COUNTIF($J$2:K21,J21)-1),0)</f>
        <v>6</v>
      </c>
      <c r="R21" s="4">
        <f>IFERROR((SUMIF($AT$2:AT21,AT21,$AV$2:AW21)-AV21)/(COUNTIF($J$2:K21,J21)-1),0)</f>
        <v>0</v>
      </c>
      <c r="S21" s="4">
        <f t="shared" si="17"/>
        <v>6</v>
      </c>
      <c r="T21" s="5">
        <f>IFERROR((SUMIF($AY$2:AZ21,AY21,$BA$2:BB21)-BA21)/(COUNTIF($J$2:K21,K21)-1),0)</f>
        <v>2</v>
      </c>
      <c r="U21" s="5">
        <f>IFERROR((SUMIF($BD$2:BE21,BD21,$BF$2:BG21)-BF21)/(COUNTIF($J$2:K21,K21)-1),0)</f>
        <v>1</v>
      </c>
      <c r="V21" s="5">
        <f t="shared" si="18"/>
        <v>1</v>
      </c>
      <c r="W21" s="9">
        <f>IFERROR((SUMIF($J$2:J21,J21,L$2:L21)-L21)/(COUNTIF($J$2:J21,J21)-1),0)</f>
        <v>0</v>
      </c>
      <c r="X21" s="9">
        <f>IFERROR((SUMIF($J$2:J21,J21,M$2:M21)-M21)/(COUNTIF($J$2:J21,J21)-1),0)</f>
        <v>0</v>
      </c>
      <c r="Y21" s="9">
        <f t="shared" si="19"/>
        <v>0</v>
      </c>
      <c r="Z21" s="1">
        <f>IFERROR((SUMIF($K$2:K21,J21,$M$2:M21))/(COUNTIF($K$2:K21,J21)),0)</f>
        <v>6</v>
      </c>
      <c r="AA21" s="1">
        <f>IFERROR((SUMIF($K$2:K21,J21,$L$2:L21))/(COUNTIF($K$2:K21,J21)),0)</f>
        <v>0</v>
      </c>
      <c r="AB21" s="1">
        <f t="shared" si="20"/>
        <v>6</v>
      </c>
      <c r="AC21" s="9">
        <f>IFERROR((SUMIF($J$2:J21,K21,$L$2:L21))/(COUNTIF($J$2:J21,K21)),0)</f>
        <v>0</v>
      </c>
      <c r="AD21" s="9">
        <f>IFERROR((SUMIF($J$2:J21,K21,$M$2:M21))/(COUNTIF($J$2:J21,K21)),0)</f>
        <v>0</v>
      </c>
      <c r="AE21" s="9">
        <f t="shared" si="21"/>
        <v>0</v>
      </c>
      <c r="AF21" s="1">
        <f>IFERROR((SUMIF(K$2:K21,K21,M$2:M21)-M21)/(COUNTIF($K$2:K21,K21)-1),0)</f>
        <v>2</v>
      </c>
      <c r="AG21" s="1">
        <f>IFERROR((SUMIF(K$2:K21,K21,L$2:L21)-L21)/(COUNTIF($K$2:K21,K21)-1),0)</f>
        <v>1</v>
      </c>
      <c r="AH21" s="1">
        <f t="shared" si="22"/>
        <v>1</v>
      </c>
      <c r="AI21" s="1">
        <f t="shared" si="23"/>
        <v>3</v>
      </c>
      <c r="AJ21" s="1">
        <f t="shared" si="24"/>
        <v>0</v>
      </c>
      <c r="AK21" s="1">
        <f>SUMIF($J$2:K21,J21,AI$2:AJ21)-AI21</f>
        <v>3</v>
      </c>
      <c r="AL21" s="1">
        <f>SUMIF($AY$2:AZ21,AY21,$BI$2:BJ21)-BI21</f>
        <v>3</v>
      </c>
      <c r="AM21" s="1">
        <f>IFERROR((AK21)/(COUNTIF($J$2:K21,J21)-1),0)</f>
        <v>3</v>
      </c>
      <c r="AN21" s="1">
        <f>IFERROR((AL21)/(COUNTIF($J$2:K21,K21)-1),0)</f>
        <v>3</v>
      </c>
      <c r="AP21" t="str">
        <f t="shared" si="25"/>
        <v>Wolfsberger AC</v>
      </c>
      <c r="AQ21">
        <f>COUNTIF($J$2:J21,J21)</f>
        <v>1</v>
      </c>
      <c r="AR21">
        <f>COUNTIF($K$2:K21,K21)</f>
        <v>2</v>
      </c>
      <c r="AT21" s="1" t="str">
        <f t="shared" si="26"/>
        <v>SKN St. Pölten</v>
      </c>
      <c r="AU21" s="1" t="str">
        <f t="shared" si="27"/>
        <v>Wolfsberger AC</v>
      </c>
      <c r="AV21">
        <f t="shared" si="28"/>
        <v>3</v>
      </c>
      <c r="AW21" s="1">
        <f t="shared" si="29"/>
        <v>4</v>
      </c>
      <c r="AY21" t="str">
        <f t="shared" si="32"/>
        <v>Wolfsberger AC</v>
      </c>
      <c r="AZ21" t="str">
        <f t="shared" si="33"/>
        <v>SKN St. Pölten</v>
      </c>
      <c r="BA21">
        <f t="shared" si="34"/>
        <v>3</v>
      </c>
      <c r="BB21">
        <f t="shared" si="35"/>
        <v>4</v>
      </c>
      <c r="BD21" t="str">
        <f t="shared" si="36"/>
        <v>Wolfsberger AC</v>
      </c>
      <c r="BE21" t="str">
        <f t="shared" si="37"/>
        <v>SKN St. Pölten</v>
      </c>
      <c r="BF21">
        <f t="shared" si="30"/>
        <v>4</v>
      </c>
      <c r="BG21">
        <f t="shared" si="31"/>
        <v>3</v>
      </c>
      <c r="BI21">
        <f t="shared" si="38"/>
        <v>0</v>
      </c>
      <c r="BJ21">
        <f t="shared" si="39"/>
        <v>3</v>
      </c>
    </row>
    <row r="22" spans="1:62" x14ac:dyDescent="0.3">
      <c r="A22" t="s">
        <v>47</v>
      </c>
      <c r="B22" t="s">
        <v>302</v>
      </c>
      <c r="C22" t="s">
        <v>105</v>
      </c>
      <c r="D22" t="s">
        <v>36</v>
      </c>
      <c r="E22" t="s">
        <v>64</v>
      </c>
      <c r="F22" s="15">
        <v>0.70833333333333337</v>
      </c>
      <c r="G22" s="16">
        <v>5200</v>
      </c>
      <c r="H22" s="17">
        <v>9</v>
      </c>
      <c r="I22" s="17">
        <v>0</v>
      </c>
      <c r="J22" s="1" t="s">
        <v>56</v>
      </c>
      <c r="K22" s="1" t="s">
        <v>71</v>
      </c>
      <c r="L22" s="20">
        <v>0</v>
      </c>
      <c r="M22" s="20">
        <v>3</v>
      </c>
      <c r="N22" s="1" t="str">
        <f t="shared" si="14"/>
        <v>N</v>
      </c>
      <c r="O22" s="1" t="str">
        <f t="shared" si="15"/>
        <v>S</v>
      </c>
      <c r="P22" s="1">
        <f t="shared" si="16"/>
        <v>-3</v>
      </c>
      <c r="Q22" s="4">
        <f>IFERROR((SUMIF($J$2:K22,J22,$L$2:M22)-L22)/(COUNTIF($J$2:K22,J22)-1),0)</f>
        <v>0</v>
      </c>
      <c r="R22" s="4">
        <f>IFERROR((SUMIF($AT$2:AT22,AT22,$AV$2:AW22)-AV22)/(COUNTIF($J$2:K22,J22)-1),0)</f>
        <v>0</v>
      </c>
      <c r="S22" s="4">
        <f t="shared" si="17"/>
        <v>0</v>
      </c>
      <c r="T22" s="5">
        <f>IFERROR((SUMIF($AY$2:AZ22,AY22,$BA$2:BB22)-BA22)/(COUNTIF($J$2:K22,K22)-1),0)</f>
        <v>5</v>
      </c>
      <c r="U22" s="5">
        <f>IFERROR((SUMIF($BD$2:BE22,BD22,$BF$2:BG22)-BF22)/(COUNTIF($J$2:K22,K22)-1),0)</f>
        <v>0</v>
      </c>
      <c r="V22" s="5">
        <f t="shared" si="18"/>
        <v>5</v>
      </c>
      <c r="W22" s="9">
        <f>IFERROR((SUMIF($J$2:J22,J22,L$2:L22)-L22)/(COUNTIF($J$2:J22,J22)-1),0)</f>
        <v>0</v>
      </c>
      <c r="X22" s="9">
        <f>IFERROR((SUMIF($J$2:J22,J22,M$2:M22)-M22)/(COUNTIF($J$2:J22,J22)-1),0)</f>
        <v>0</v>
      </c>
      <c r="Y22" s="9">
        <f t="shared" si="19"/>
        <v>0</v>
      </c>
      <c r="Z22" s="1">
        <f>IFERROR((SUMIF($K$2:K22,J22,$M$2:M22))/(COUNTIF($K$2:K22,J22)),0)</f>
        <v>0</v>
      </c>
      <c r="AA22" s="1">
        <f>IFERROR((SUMIF($K$2:K22,J22,$L$2:L22))/(COUNTIF($K$2:K22,J22)),0)</f>
        <v>2</v>
      </c>
      <c r="AB22" s="1">
        <f t="shared" si="20"/>
        <v>-2</v>
      </c>
      <c r="AC22" s="9">
        <f>IFERROR((SUMIF($J$2:J22,K22,$L$2:L22))/(COUNTIF($J$2:J22,K22)),0)</f>
        <v>0</v>
      </c>
      <c r="AD22" s="9">
        <f>IFERROR((SUMIF($J$2:J22,K22,$M$2:M22))/(COUNTIF($J$2:J22,K22)),0)</f>
        <v>0</v>
      </c>
      <c r="AE22" s="9">
        <f t="shared" si="21"/>
        <v>0</v>
      </c>
      <c r="AF22" s="1">
        <f>IFERROR((SUMIF(K$2:K22,K22,M$2:M22)-M22)/(COUNTIF($K$2:K22,K22)-1),0)</f>
        <v>5</v>
      </c>
      <c r="AG22" s="1">
        <f>IFERROR((SUMIF(K$2:K22,K22,L$2:L22)-L22)/(COUNTIF($K$2:K22,K22)-1),0)</f>
        <v>0</v>
      </c>
      <c r="AH22" s="1">
        <f t="shared" si="22"/>
        <v>5</v>
      </c>
      <c r="AI22" s="1">
        <f t="shared" si="23"/>
        <v>0</v>
      </c>
      <c r="AJ22" s="1">
        <f t="shared" si="24"/>
        <v>3</v>
      </c>
      <c r="AK22" s="1">
        <f>SUMIF($J$2:K22,J22,AI$2:AJ22)-AI22</f>
        <v>0</v>
      </c>
      <c r="AL22" s="1">
        <f>SUMIF($AY$2:AZ22,AY22,$BI$2:BJ22)-BI22</f>
        <v>3</v>
      </c>
      <c r="AM22" s="1">
        <f>IFERROR((AK22)/(COUNTIF($J$2:K22,J22)-1),0)</f>
        <v>0</v>
      </c>
      <c r="AN22" s="1">
        <f>IFERROR((AL22)/(COUNTIF($J$2:K22,K22)-1),0)</f>
        <v>3</v>
      </c>
      <c r="AP22" t="str">
        <f t="shared" si="25"/>
        <v>SK Rapid Wien</v>
      </c>
      <c r="AQ22">
        <f>COUNTIF($J$2:J22,J22)</f>
        <v>1</v>
      </c>
      <c r="AR22">
        <f>COUNTIF($K$2:K22,K22)</f>
        <v>2</v>
      </c>
      <c r="AT22" s="1" t="str">
        <f t="shared" si="26"/>
        <v>FC Admira Wacker Mödling</v>
      </c>
      <c r="AU22" s="1" t="str">
        <f t="shared" si="27"/>
        <v>SK Rapid Wien</v>
      </c>
      <c r="AV22">
        <f t="shared" si="28"/>
        <v>3</v>
      </c>
      <c r="AW22" s="1">
        <f t="shared" si="29"/>
        <v>0</v>
      </c>
      <c r="AY22" t="str">
        <f t="shared" si="32"/>
        <v>SK Rapid Wien</v>
      </c>
      <c r="AZ22" t="str">
        <f t="shared" si="33"/>
        <v>FC Admira Wacker Mödling</v>
      </c>
      <c r="BA22">
        <f t="shared" si="34"/>
        <v>3</v>
      </c>
      <c r="BB22">
        <f t="shared" si="35"/>
        <v>0</v>
      </c>
      <c r="BD22" t="str">
        <f t="shared" si="36"/>
        <v>SK Rapid Wien</v>
      </c>
      <c r="BE22" t="str">
        <f t="shared" si="37"/>
        <v>FC Admira Wacker Mödling</v>
      </c>
      <c r="BF22">
        <f t="shared" si="30"/>
        <v>0</v>
      </c>
      <c r="BG22">
        <f t="shared" si="31"/>
        <v>3</v>
      </c>
      <c r="BI22">
        <f t="shared" si="38"/>
        <v>3</v>
      </c>
      <c r="BJ22">
        <f t="shared" si="39"/>
        <v>0</v>
      </c>
    </row>
    <row r="23" spans="1:62" x14ac:dyDescent="0.3">
      <c r="A23" t="s">
        <v>33</v>
      </c>
      <c r="B23" t="s">
        <v>286</v>
      </c>
      <c r="C23" t="s">
        <v>105</v>
      </c>
      <c r="D23" t="s">
        <v>54</v>
      </c>
      <c r="E23" t="s">
        <v>46</v>
      </c>
      <c r="F23" s="15">
        <v>0.85416666666666663</v>
      </c>
      <c r="G23" s="16">
        <v>15172</v>
      </c>
      <c r="H23" s="17">
        <v>4</v>
      </c>
      <c r="I23" s="17">
        <v>0</v>
      </c>
      <c r="J23" s="1" t="s">
        <v>68</v>
      </c>
      <c r="K23" s="1" t="s">
        <v>284</v>
      </c>
      <c r="L23" s="20">
        <v>1</v>
      </c>
      <c r="M23" s="20">
        <v>3</v>
      </c>
      <c r="N23" s="1" t="str">
        <f t="shared" si="14"/>
        <v>N</v>
      </c>
      <c r="O23" s="1" t="str">
        <f t="shared" si="15"/>
        <v>S</v>
      </c>
      <c r="P23" s="1">
        <f t="shared" si="16"/>
        <v>-2</v>
      </c>
      <c r="Q23" s="4">
        <f>IFERROR((SUMIF($J$2:K23,J23,$L$2:M23)-L23)/(COUNTIF($J$2:K23,J23)-1),0)</f>
        <v>1.6666666666666667</v>
      </c>
      <c r="R23" s="4">
        <f>IFERROR((SUMIF($AT$2:AT23,AT23,$AV$2:AW23)-AV23)/(COUNTIF($J$2:K23,J23)-1),0)</f>
        <v>0.66666666666666663</v>
      </c>
      <c r="S23" s="4">
        <f t="shared" si="17"/>
        <v>1</v>
      </c>
      <c r="T23" s="5">
        <f>IFERROR((SUMIF($AY$2:AZ23,AY23,$BA$2:BB23)-BA23)/(COUNTIF($J$2:K23,K23)-1),0)</f>
        <v>2</v>
      </c>
      <c r="U23" s="5">
        <f>IFERROR((SUMIF($BD$2:BE23,BD23,$BF$2:BG23)-BF23)/(COUNTIF($J$2:K23,K23)-1),0)</f>
        <v>0</v>
      </c>
      <c r="V23" s="5">
        <f t="shared" si="18"/>
        <v>2</v>
      </c>
      <c r="W23" s="9">
        <f>IFERROR((SUMIF($J$2:J23,J23,L$2:L23)-L23)/(COUNTIF($J$2:J23,J23)-1),0)</f>
        <v>3</v>
      </c>
      <c r="X23" s="9">
        <f>IFERROR((SUMIF($J$2:J23,J23,M$2:M23)-M23)/(COUNTIF($J$2:J23,J23)-1),0)</f>
        <v>2</v>
      </c>
      <c r="Y23" s="9">
        <f t="shared" si="19"/>
        <v>1</v>
      </c>
      <c r="Z23" s="1">
        <f>IFERROR((SUMIF($K$2:K23,J23,$M$2:M23))/(COUNTIF($K$2:K23,J23)),0)</f>
        <v>1</v>
      </c>
      <c r="AA23" s="1">
        <f>IFERROR((SUMIF($K$2:K23,J23,$L$2:L23))/(COUNTIF($K$2:K23,J23)),0)</f>
        <v>1</v>
      </c>
      <c r="AB23" s="1">
        <f t="shared" si="20"/>
        <v>0</v>
      </c>
      <c r="AC23" s="9">
        <f>IFERROR((SUMIF($J$2:J23,K23,$L$2:L23))/(COUNTIF($J$2:J23,K23)),0)</f>
        <v>2</v>
      </c>
      <c r="AD23" s="9">
        <f>IFERROR((SUMIF($J$2:J23,K23,$M$2:M23))/(COUNTIF($J$2:J23,K23)),0)</f>
        <v>0</v>
      </c>
      <c r="AE23" s="9">
        <f t="shared" si="21"/>
        <v>2</v>
      </c>
      <c r="AF23" s="1">
        <f>IFERROR((SUMIF(K$2:K23,K23,M$2:M23)-M23)/(COUNTIF($K$2:K23,K23)-1),0)</f>
        <v>0</v>
      </c>
      <c r="AG23" s="1">
        <f>IFERROR((SUMIF(K$2:K23,K23,L$2:L23)-L23)/(COUNTIF($K$2:K23,K23)-1),0)</f>
        <v>0</v>
      </c>
      <c r="AH23" s="1">
        <f t="shared" si="22"/>
        <v>0</v>
      </c>
      <c r="AI23" s="1">
        <f t="shared" si="23"/>
        <v>0</v>
      </c>
      <c r="AJ23" s="1">
        <f t="shared" si="24"/>
        <v>3</v>
      </c>
      <c r="AK23" s="1">
        <f>SUMIF($J$2:K23,J23,AI$2:AJ23)-AI23</f>
        <v>6</v>
      </c>
      <c r="AL23" s="1">
        <f>SUMIF($AY$2:AZ23,AY23,$BI$2:BJ23)-BI23</f>
        <v>3</v>
      </c>
      <c r="AM23" s="1">
        <f>IFERROR((AK23)/(COUNTIF($J$2:K23,J23)-1),0)</f>
        <v>2</v>
      </c>
      <c r="AN23" s="1">
        <f>IFERROR((AL23)/(COUNTIF($J$2:K23,K23)-1),0)</f>
        <v>3</v>
      </c>
      <c r="AP23" t="str">
        <f t="shared" si="25"/>
        <v>TSV Hartberg</v>
      </c>
      <c r="AQ23">
        <f>COUNTIF($J$2:J23,J23)</f>
        <v>2</v>
      </c>
      <c r="AR23">
        <f>COUNTIF($K$2:K23,K23)</f>
        <v>1</v>
      </c>
      <c r="AT23" s="1" t="str">
        <f t="shared" si="26"/>
        <v>SK Sturm Graz</v>
      </c>
      <c r="AU23" s="1" t="str">
        <f t="shared" si="27"/>
        <v>Ajax Amsterdam</v>
      </c>
      <c r="AV23">
        <f t="shared" si="28"/>
        <v>3</v>
      </c>
      <c r="AW23" s="1">
        <f t="shared" si="29"/>
        <v>1</v>
      </c>
      <c r="AY23" t="str">
        <f t="shared" si="32"/>
        <v>Ajax Amsterdam</v>
      </c>
      <c r="AZ23" t="str">
        <f t="shared" si="33"/>
        <v>SK Sturm Graz</v>
      </c>
      <c r="BA23">
        <f t="shared" si="34"/>
        <v>3</v>
      </c>
      <c r="BB23">
        <f t="shared" si="35"/>
        <v>1</v>
      </c>
      <c r="BD23" t="str">
        <f t="shared" si="36"/>
        <v>Ajax Amsterdam</v>
      </c>
      <c r="BE23" t="str">
        <f t="shared" si="37"/>
        <v>SK Sturm Graz</v>
      </c>
      <c r="BF23">
        <f t="shared" si="30"/>
        <v>1</v>
      </c>
      <c r="BG23">
        <f t="shared" si="31"/>
        <v>3</v>
      </c>
      <c r="BI23">
        <f t="shared" si="38"/>
        <v>3</v>
      </c>
      <c r="BJ23">
        <f t="shared" si="39"/>
        <v>0</v>
      </c>
    </row>
    <row r="24" spans="1:62" x14ac:dyDescent="0.3">
      <c r="A24" t="s">
        <v>59</v>
      </c>
      <c r="B24" t="s">
        <v>339</v>
      </c>
      <c r="C24" t="s">
        <v>105</v>
      </c>
      <c r="D24" t="s">
        <v>54</v>
      </c>
      <c r="E24" t="s">
        <v>61</v>
      </c>
      <c r="F24" s="15">
        <v>0.77083333333333337</v>
      </c>
      <c r="G24" s="16">
        <v>1975</v>
      </c>
      <c r="H24" s="17">
        <v>4</v>
      </c>
      <c r="I24" s="17">
        <v>0</v>
      </c>
      <c r="J24" s="1" t="s">
        <v>338</v>
      </c>
      <c r="K24" s="1" t="s">
        <v>0</v>
      </c>
      <c r="L24" s="20">
        <v>1</v>
      </c>
      <c r="M24" s="20">
        <v>2</v>
      </c>
      <c r="N24" s="1" t="str">
        <f t="shared" si="14"/>
        <v>N</v>
      </c>
      <c r="O24" s="1" t="str">
        <f t="shared" si="15"/>
        <v>S</v>
      </c>
      <c r="P24" s="1">
        <f t="shared" si="16"/>
        <v>-1</v>
      </c>
      <c r="Q24" s="4">
        <f>IFERROR((SUMIF($J$2:K24,J24,$L$2:M24)-L24)/(COUNTIF($J$2:K24,J24)-1),0)</f>
        <v>0</v>
      </c>
      <c r="R24" s="4">
        <f>IFERROR((SUMIF($AT$2:AT24,AT24,$AV$2:AW24)-AV24)/(COUNTIF($J$2:K24,J24)-1),0)</f>
        <v>0</v>
      </c>
      <c r="S24" s="4">
        <f t="shared" si="17"/>
        <v>0</v>
      </c>
      <c r="T24" s="5">
        <f>IFERROR((SUMIF($AY$2:AZ24,AY24,$BA$2:BB24)-BA24)/(COUNTIF($J$2:K24,K24)-1),0)</f>
        <v>2.6666666666666665</v>
      </c>
      <c r="U24" s="5">
        <f>IFERROR((SUMIF($BD$2:BE24,BD24,$BF$2:BG24)-BF24)/(COUNTIF($J$2:K24,K24)-1),0)</f>
        <v>1</v>
      </c>
      <c r="V24" s="5">
        <f t="shared" si="18"/>
        <v>1.6666666666666665</v>
      </c>
      <c r="W24" s="9">
        <f>IFERROR((SUMIF($J$2:J24,J24,L$2:L24)-L24)/(COUNTIF($J$2:J24,J24)-1),0)</f>
        <v>0</v>
      </c>
      <c r="X24" s="9">
        <f>IFERROR((SUMIF($J$2:J24,J24,M$2:M24)-M24)/(COUNTIF($J$2:J24,J24)-1),0)</f>
        <v>0</v>
      </c>
      <c r="Y24" s="9">
        <f t="shared" si="19"/>
        <v>0</v>
      </c>
      <c r="Z24" s="1">
        <f>IFERROR((SUMIF($K$2:K24,J24,$M$2:M24))/(COUNTIF($K$2:K24,J24)),0)</f>
        <v>0</v>
      </c>
      <c r="AA24" s="1">
        <f>IFERROR((SUMIF($K$2:K24,J24,$L$2:L24))/(COUNTIF($K$2:K24,J24)),0)</f>
        <v>4</v>
      </c>
      <c r="AB24" s="1">
        <f t="shared" si="20"/>
        <v>-4</v>
      </c>
      <c r="AC24" s="9">
        <f>IFERROR((SUMIF($J$2:J24,K24,$L$2:L24))/(COUNTIF($J$2:J24,K24)),0)</f>
        <v>4</v>
      </c>
      <c r="AD24" s="9">
        <f>IFERROR((SUMIF($J$2:J24,K24,$M$2:M24))/(COUNTIF($J$2:J24,K24)),0)</f>
        <v>0</v>
      </c>
      <c r="AE24" s="9">
        <f t="shared" si="21"/>
        <v>4</v>
      </c>
      <c r="AF24" s="1">
        <f>IFERROR((SUMIF(K$2:K24,K24,M$2:M24)-M24)/(COUNTIF($K$2:K24,K24)-1),0)</f>
        <v>2</v>
      </c>
      <c r="AG24" s="1">
        <f>IFERROR((SUMIF(K$2:K24,K24,L$2:L24)-L24)/(COUNTIF($K$2:K24,K24)-1),0)</f>
        <v>1.5</v>
      </c>
      <c r="AH24" s="1">
        <f t="shared" si="22"/>
        <v>0.5</v>
      </c>
      <c r="AI24" s="1">
        <f t="shared" si="23"/>
        <v>0</v>
      </c>
      <c r="AJ24" s="1">
        <f t="shared" si="24"/>
        <v>3</v>
      </c>
      <c r="AK24" s="1">
        <f>SUMIF($J$2:K24,J24,AI$2:AJ24)-AI24</f>
        <v>0</v>
      </c>
      <c r="AL24" s="1">
        <f>SUMIF($AY$2:AZ24,AY24,$BI$2:BJ24)-BI24</f>
        <v>6</v>
      </c>
      <c r="AM24" s="1">
        <f>IFERROR((AK24)/(COUNTIF($J$2:K24,J24)-1),0)</f>
        <v>0</v>
      </c>
      <c r="AN24" s="1">
        <f>IFERROR((AL24)/(COUNTIF($J$2:K24,K24)-1),0)</f>
        <v>2</v>
      </c>
      <c r="AP24" t="str">
        <f t="shared" si="25"/>
        <v>LASK</v>
      </c>
      <c r="AQ24">
        <f>COUNTIF($J$2:J24,J24)</f>
        <v>1</v>
      </c>
      <c r="AR24">
        <f>COUNTIF($K$2:K24,K24)</f>
        <v>3</v>
      </c>
      <c r="AT24" s="1" t="str">
        <f t="shared" si="26"/>
        <v>Lillestrøm SK</v>
      </c>
      <c r="AU24" s="1" t="str">
        <f t="shared" si="27"/>
        <v>LASK</v>
      </c>
      <c r="AV24">
        <f t="shared" si="28"/>
        <v>2</v>
      </c>
      <c r="AW24" s="1">
        <f t="shared" si="29"/>
        <v>1</v>
      </c>
      <c r="AY24" t="str">
        <f t="shared" si="32"/>
        <v>LASK</v>
      </c>
      <c r="AZ24" t="str">
        <f t="shared" si="33"/>
        <v>Lillestrøm SK</v>
      </c>
      <c r="BA24">
        <f t="shared" si="34"/>
        <v>2</v>
      </c>
      <c r="BB24">
        <f t="shared" si="35"/>
        <v>1</v>
      </c>
      <c r="BD24" t="str">
        <f t="shared" si="36"/>
        <v>LASK</v>
      </c>
      <c r="BE24" t="str">
        <f t="shared" si="37"/>
        <v>Lillestrøm SK</v>
      </c>
      <c r="BF24">
        <f t="shared" si="30"/>
        <v>1</v>
      </c>
      <c r="BG24">
        <f t="shared" si="31"/>
        <v>2</v>
      </c>
      <c r="BI24">
        <f t="shared" si="38"/>
        <v>3</v>
      </c>
      <c r="BJ24">
        <f t="shared" si="39"/>
        <v>0</v>
      </c>
    </row>
    <row r="25" spans="1:62" x14ac:dyDescent="0.3">
      <c r="A25" t="s">
        <v>59</v>
      </c>
      <c r="B25" t="s">
        <v>339</v>
      </c>
      <c r="C25" t="s">
        <v>105</v>
      </c>
      <c r="D25" t="s">
        <v>54</v>
      </c>
      <c r="E25" t="s">
        <v>61</v>
      </c>
      <c r="F25" s="15">
        <v>0.79166666666666663</v>
      </c>
      <c r="G25" s="16">
        <v>2400</v>
      </c>
      <c r="H25" s="17">
        <v>4</v>
      </c>
      <c r="I25" s="17">
        <v>0</v>
      </c>
      <c r="J25" s="1" t="s">
        <v>56</v>
      </c>
      <c r="K25" s="1" t="s">
        <v>367</v>
      </c>
      <c r="L25" s="20">
        <v>1</v>
      </c>
      <c r="M25" s="20">
        <v>3</v>
      </c>
      <c r="N25" s="1" t="str">
        <f t="shared" si="14"/>
        <v>N</v>
      </c>
      <c r="O25" s="1" t="str">
        <f t="shared" si="15"/>
        <v>S</v>
      </c>
      <c r="P25" s="1">
        <f t="shared" si="16"/>
        <v>-2</v>
      </c>
      <c r="Q25" s="4">
        <f>IFERROR((SUMIF($J$2:K25,J25,$L$2:M25)-L25)/(COUNTIF($J$2:K25,J25)-1),0)</f>
        <v>0</v>
      </c>
      <c r="R25" s="4">
        <f>IFERROR((SUMIF($AT$2:AT25,AT25,$AV$2:AW25)-AV25)/(COUNTIF($J$2:K25,J25)-1),0)</f>
        <v>1</v>
      </c>
      <c r="S25" s="4">
        <f t="shared" si="17"/>
        <v>-1</v>
      </c>
      <c r="T25" s="5">
        <f>IFERROR((SUMIF($AY$2:AZ25,AY25,$BA$2:BB25)-BA25)/(COUNTIF($J$2:K25,K25)-1),0)</f>
        <v>3</v>
      </c>
      <c r="U25" s="5">
        <f>IFERROR((SUMIF($BD$2:BE25,BD25,$BF$2:BG25)-BF25)/(COUNTIF($J$2:K25,K25)-1),0)</f>
        <v>0</v>
      </c>
      <c r="V25" s="5">
        <f t="shared" si="18"/>
        <v>3</v>
      </c>
      <c r="W25" s="9">
        <f>IFERROR((SUMIF($J$2:J25,J25,L$2:L25)-L25)/(COUNTIF($J$2:J25,J25)-1),0)</f>
        <v>0</v>
      </c>
      <c r="X25" s="9">
        <f>IFERROR((SUMIF($J$2:J25,J25,M$2:M25)-M25)/(COUNTIF($J$2:J25,J25)-1),0)</f>
        <v>3</v>
      </c>
      <c r="Y25" s="9">
        <f t="shared" si="19"/>
        <v>-3</v>
      </c>
      <c r="Z25" s="1">
        <f>IFERROR((SUMIF($K$2:K25,J25,$M$2:M25))/(COUNTIF($K$2:K25,J25)),0)</f>
        <v>0</v>
      </c>
      <c r="AA25" s="1">
        <f>IFERROR((SUMIF($K$2:K25,J25,$L$2:L25))/(COUNTIF($K$2:K25,J25)),0)</f>
        <v>2</v>
      </c>
      <c r="AB25" s="1">
        <f t="shared" si="20"/>
        <v>-2</v>
      </c>
      <c r="AC25" s="9">
        <f>IFERROR((SUMIF($J$2:J25,K25,$L$2:L25))/(COUNTIF($J$2:J25,K25)),0)</f>
        <v>3</v>
      </c>
      <c r="AD25" s="9">
        <f>IFERROR((SUMIF($J$2:J25,K25,$M$2:M25))/(COUNTIF($J$2:J25,K25)),0)</f>
        <v>0</v>
      </c>
      <c r="AE25" s="9">
        <f t="shared" si="21"/>
        <v>3</v>
      </c>
      <c r="AF25" s="1">
        <f>IFERROR((SUMIF(K$2:K25,K25,M$2:M25)-M25)/(COUNTIF($K$2:K25,K25)-1),0)</f>
        <v>0</v>
      </c>
      <c r="AG25" s="1">
        <f>IFERROR((SUMIF(K$2:K25,K25,L$2:L25)-L25)/(COUNTIF($K$2:K25,K25)-1),0)</f>
        <v>0</v>
      </c>
      <c r="AH25" s="1">
        <f t="shared" si="22"/>
        <v>0</v>
      </c>
      <c r="AI25" s="1">
        <f t="shared" si="23"/>
        <v>0</v>
      </c>
      <c r="AJ25" s="1">
        <f t="shared" si="24"/>
        <v>3</v>
      </c>
      <c r="AK25" s="1">
        <f>SUMIF($J$2:K25,J25,AI$2:AJ25)-AI25</f>
        <v>0</v>
      </c>
      <c r="AL25" s="1">
        <f>SUMIF($AY$2:AZ25,AY25,$BI$2:BJ25)-BI25</f>
        <v>3</v>
      </c>
      <c r="AM25" s="1">
        <f>IFERROR((AK25)/(COUNTIF($J$2:K25,J25)-1),0)</f>
        <v>0</v>
      </c>
      <c r="AN25" s="1">
        <f>IFERROR((AL25)/(COUNTIF($J$2:K25,K25)-1),0)</f>
        <v>3</v>
      </c>
      <c r="AP25" t="str">
        <f t="shared" si="25"/>
        <v>SK Rapid Wien</v>
      </c>
      <c r="AQ25">
        <f>COUNTIF($J$2:J25,J25)</f>
        <v>2</v>
      </c>
      <c r="AR25">
        <f>COUNTIF($K$2:K25,K25)</f>
        <v>1</v>
      </c>
      <c r="AT25" s="1" t="str">
        <f t="shared" si="26"/>
        <v>FC Admira Wacker Mödling</v>
      </c>
      <c r="AU25" s="1" t="str">
        <f t="shared" si="27"/>
        <v>ZSKA Sofia</v>
      </c>
      <c r="AV25">
        <f t="shared" si="28"/>
        <v>3</v>
      </c>
      <c r="AW25" s="1">
        <f t="shared" si="29"/>
        <v>1</v>
      </c>
      <c r="AY25" t="str">
        <f t="shared" si="32"/>
        <v>ZSKA Sofia</v>
      </c>
      <c r="AZ25" t="str">
        <f t="shared" si="33"/>
        <v>FC Admira Wacker Mödling</v>
      </c>
      <c r="BA25">
        <f t="shared" si="34"/>
        <v>3</v>
      </c>
      <c r="BB25">
        <f t="shared" si="35"/>
        <v>1</v>
      </c>
      <c r="BD25" t="str">
        <f t="shared" si="36"/>
        <v>ZSKA Sofia</v>
      </c>
      <c r="BE25" t="str">
        <f t="shared" si="37"/>
        <v>FC Admira Wacker Mödling</v>
      </c>
      <c r="BF25">
        <f t="shared" si="30"/>
        <v>1</v>
      </c>
      <c r="BG25">
        <f t="shared" si="31"/>
        <v>3</v>
      </c>
      <c r="BI25">
        <f t="shared" si="38"/>
        <v>3</v>
      </c>
      <c r="BJ25">
        <f t="shared" si="39"/>
        <v>0</v>
      </c>
    </row>
    <row r="26" spans="1:62" x14ac:dyDescent="0.3">
      <c r="A26" t="s">
        <v>47</v>
      </c>
      <c r="B26" t="s">
        <v>287</v>
      </c>
      <c r="C26" t="s">
        <v>105</v>
      </c>
      <c r="D26" t="s">
        <v>54</v>
      </c>
      <c r="E26" t="s">
        <v>43</v>
      </c>
      <c r="F26" s="15">
        <v>0.70833333333333337</v>
      </c>
      <c r="G26" s="16">
        <v>7820</v>
      </c>
      <c r="H26" s="17">
        <v>3</v>
      </c>
      <c r="I26" s="17">
        <v>0</v>
      </c>
      <c r="J26" s="1" t="s">
        <v>245</v>
      </c>
      <c r="K26" s="1" t="s">
        <v>68</v>
      </c>
      <c r="L26" s="20">
        <v>2</v>
      </c>
      <c r="M26" s="20">
        <v>3</v>
      </c>
      <c r="N26" s="1" t="str">
        <f t="shared" si="14"/>
        <v>N</v>
      </c>
      <c r="O26" s="1" t="str">
        <f t="shared" si="15"/>
        <v>S</v>
      </c>
      <c r="P26" s="1">
        <f t="shared" si="16"/>
        <v>-1</v>
      </c>
      <c r="Q26" s="4">
        <f>IFERROR((SUMIF($J$2:K26,J26,$L$2:M26)-L26)/(COUNTIF($J$2:K26,J26)-1),0)</f>
        <v>2</v>
      </c>
      <c r="R26" s="4">
        <f>IFERROR((SUMIF($AT$2:AT26,AT26,$AV$2:AW26)-AV26)/(COUNTIF($J$2:K26,J26)-1),0)</f>
        <v>0</v>
      </c>
      <c r="S26" s="4">
        <f t="shared" si="17"/>
        <v>2</v>
      </c>
      <c r="T26" s="5">
        <f>IFERROR((SUMIF($AY$2:AZ26,AY26,$BA$2:BB26)-BA26)/(COUNTIF($J$2:K26,K26)-1),0)</f>
        <v>1.5</v>
      </c>
      <c r="U26" s="5">
        <f>IFERROR((SUMIF($BD$2:BE26,BD26,$BF$2:BG26)-BF26)/(COUNTIF($J$2:K26,K26)-1),0)</f>
        <v>1.75</v>
      </c>
      <c r="V26" s="5">
        <f t="shared" si="18"/>
        <v>-0.25</v>
      </c>
      <c r="W26" s="9">
        <f>IFERROR((SUMIF($J$2:J26,J26,L$2:L26)-L26)/(COUNTIF($J$2:J26,J26)-1),0)</f>
        <v>0</v>
      </c>
      <c r="X26" s="9">
        <f>IFERROR((SUMIF($J$2:J26,J26,M$2:M26)-M26)/(COUNTIF($J$2:J26,J26)-1),0)</f>
        <v>0</v>
      </c>
      <c r="Y26" s="9">
        <f t="shared" si="19"/>
        <v>0</v>
      </c>
      <c r="Z26" s="1">
        <f>IFERROR((SUMIF($K$2:K26,J26,$M$2:M26))/(COUNTIF($K$2:K26,J26)),0)</f>
        <v>2</v>
      </c>
      <c r="AA26" s="1">
        <f>IFERROR((SUMIF($K$2:K26,J26,$L$2:L26))/(COUNTIF($K$2:K26,J26)),0)</f>
        <v>2</v>
      </c>
      <c r="AB26" s="1">
        <f t="shared" si="20"/>
        <v>0</v>
      </c>
      <c r="AC26" s="9">
        <f>IFERROR((SUMIF($J$2:J26,K26,$L$2:L26))/(COUNTIF($J$2:J26,K26)),0)</f>
        <v>2</v>
      </c>
      <c r="AD26" s="9">
        <f>IFERROR((SUMIF($J$2:J26,K26,$M$2:M26))/(COUNTIF($J$2:J26,K26)),0)</f>
        <v>2.5</v>
      </c>
      <c r="AE26" s="9">
        <f t="shared" si="21"/>
        <v>-0.5</v>
      </c>
      <c r="AF26" s="1">
        <f>IFERROR((SUMIF(K$2:K26,K26,M$2:M26)-M26)/(COUNTIF($K$2:K26,K26)-1),0)</f>
        <v>1</v>
      </c>
      <c r="AG26" s="1">
        <f>IFERROR((SUMIF(K$2:K26,K26,L$2:L26)-L26)/(COUNTIF($K$2:K26,K26)-1),0)</f>
        <v>1</v>
      </c>
      <c r="AH26" s="1">
        <f t="shared" si="22"/>
        <v>0</v>
      </c>
      <c r="AI26" s="1">
        <f t="shared" si="23"/>
        <v>0</v>
      </c>
      <c r="AJ26" s="1">
        <f t="shared" si="24"/>
        <v>3</v>
      </c>
      <c r="AK26" s="1">
        <f>SUMIF($J$2:K26,J26,AI$2:AJ26)-AI26</f>
        <v>3</v>
      </c>
      <c r="AL26" s="1">
        <f>SUMIF($AY$2:AZ26,AY26,$BI$2:BJ26)-BI26</f>
        <v>6</v>
      </c>
      <c r="AM26" s="1">
        <f>IFERROR((AK26)/(COUNTIF($J$2:K26,J26)-1),0)</f>
        <v>1.5</v>
      </c>
      <c r="AN26" s="1">
        <f>IFERROR((AL26)/(COUNTIF($J$2:K26,K26)-1),0)</f>
        <v>1.5</v>
      </c>
      <c r="AP26" t="str">
        <f t="shared" si="25"/>
        <v>SK Sturm Graz</v>
      </c>
      <c r="AQ26">
        <f>COUNTIF($J$2:J26,J26)</f>
        <v>1</v>
      </c>
      <c r="AR26">
        <f>COUNTIF($K$2:K26,K26)</f>
        <v>3</v>
      </c>
      <c r="AT26" s="1" t="str">
        <f t="shared" si="26"/>
        <v>FC Wacker Innsbruck</v>
      </c>
      <c r="AU26" s="1" t="str">
        <f t="shared" si="27"/>
        <v>SK Sturm Graz</v>
      </c>
      <c r="AV26">
        <f t="shared" si="28"/>
        <v>3</v>
      </c>
      <c r="AW26" s="1">
        <f t="shared" si="29"/>
        <v>2</v>
      </c>
      <c r="AY26" t="str">
        <f t="shared" si="32"/>
        <v>SK Sturm Graz</v>
      </c>
      <c r="AZ26" t="str">
        <f t="shared" si="33"/>
        <v>FC Wacker Innsbruck</v>
      </c>
      <c r="BA26">
        <f t="shared" si="34"/>
        <v>3</v>
      </c>
      <c r="BB26">
        <f t="shared" si="35"/>
        <v>2</v>
      </c>
      <c r="BD26" t="str">
        <f t="shared" si="36"/>
        <v>SK Sturm Graz</v>
      </c>
      <c r="BE26" t="str">
        <f t="shared" si="37"/>
        <v>FC Wacker Innsbruck</v>
      </c>
      <c r="BF26">
        <f t="shared" si="30"/>
        <v>2</v>
      </c>
      <c r="BG26">
        <f t="shared" si="31"/>
        <v>3</v>
      </c>
      <c r="BI26">
        <f t="shared" si="38"/>
        <v>3</v>
      </c>
      <c r="BJ26">
        <f t="shared" si="39"/>
        <v>0</v>
      </c>
    </row>
    <row r="27" spans="1:62" x14ac:dyDescent="0.3">
      <c r="A27" t="s">
        <v>47</v>
      </c>
      <c r="B27" t="s">
        <v>287</v>
      </c>
      <c r="C27" t="s">
        <v>105</v>
      </c>
      <c r="D27" t="s">
        <v>54</v>
      </c>
      <c r="E27" t="s">
        <v>43</v>
      </c>
      <c r="F27" s="15">
        <v>0.70833333333333337</v>
      </c>
      <c r="G27" s="16">
        <v>3500</v>
      </c>
      <c r="H27" s="17">
        <v>6</v>
      </c>
      <c r="I27" s="17">
        <v>0</v>
      </c>
      <c r="J27" s="1" t="s">
        <v>76</v>
      </c>
      <c r="K27" s="1" t="s">
        <v>40</v>
      </c>
      <c r="L27" s="20">
        <v>0</v>
      </c>
      <c r="M27" s="20">
        <v>2</v>
      </c>
      <c r="N27" s="1" t="str">
        <f t="shared" si="14"/>
        <v>N</v>
      </c>
      <c r="O27" s="1" t="str">
        <f t="shared" si="15"/>
        <v>S</v>
      </c>
      <c r="P27" s="1">
        <f t="shared" si="16"/>
        <v>-2</v>
      </c>
      <c r="Q27" s="4">
        <f>IFERROR((SUMIF($J$2:K27,J27,$L$2:M27)-L27)/(COUNTIF($J$2:K27,J27)-1),0)</f>
        <v>3</v>
      </c>
      <c r="R27" s="4">
        <f>IFERROR((SUMIF($AT$2:AT27,AT27,$AV$2:AW27)-AV27)/(COUNTIF($J$2:K27,J27)-1),0)</f>
        <v>0</v>
      </c>
      <c r="S27" s="4">
        <f t="shared" si="17"/>
        <v>3</v>
      </c>
      <c r="T27" s="5">
        <f>IFERROR((SUMIF($AY$2:AZ27,AY27,$BA$2:BB27)-BA27)/(COUNTIF($J$2:K27,K27)-1),0)</f>
        <v>4.5</v>
      </c>
      <c r="U27" s="5">
        <f>IFERROR((SUMIF($BD$2:BE27,BD27,$BF$2:BG27)-BF27)/(COUNTIF($J$2:K27,K27)-1),0)</f>
        <v>0.5</v>
      </c>
      <c r="V27" s="5">
        <f t="shared" si="18"/>
        <v>4</v>
      </c>
      <c r="W27" s="9">
        <f>IFERROR((SUMIF($J$2:J27,J27,L$2:L27)-L27)/(COUNTIF($J$2:J27,J27)-1),0)</f>
        <v>0</v>
      </c>
      <c r="X27" s="9">
        <f>IFERROR((SUMIF($J$2:J27,J27,M$2:M27)-M27)/(COUNTIF($J$2:J27,J27)-1),0)</f>
        <v>0</v>
      </c>
      <c r="Y27" s="9">
        <f t="shared" si="19"/>
        <v>0</v>
      </c>
      <c r="Z27" s="1">
        <f>IFERROR((SUMIF($K$2:K27,J27,$M$2:M27))/(COUNTIF($K$2:K27,J27)),0)</f>
        <v>3</v>
      </c>
      <c r="AA27" s="1">
        <f>IFERROR((SUMIF($K$2:K27,J27,$L$2:L27))/(COUNTIF($K$2:K27,J27)),0)</f>
        <v>1.5</v>
      </c>
      <c r="AB27" s="1">
        <f t="shared" si="20"/>
        <v>1.5</v>
      </c>
      <c r="AC27" s="9">
        <f>IFERROR((SUMIF($J$2:J27,K27,$L$2:L27))/(COUNTIF($J$2:J27,K27)),0)</f>
        <v>3</v>
      </c>
      <c r="AD27" s="9">
        <f>IFERROR((SUMIF($J$2:J27,K27,$M$2:M27))/(COUNTIF($J$2:J27,K27)),0)</f>
        <v>1</v>
      </c>
      <c r="AE27" s="9">
        <f t="shared" si="21"/>
        <v>2</v>
      </c>
      <c r="AF27" s="1">
        <f>IFERROR((SUMIF(K$2:K27,K27,M$2:M27)-M27)/(COUNTIF($K$2:K27,K27)-1),0)</f>
        <v>6</v>
      </c>
      <c r="AG27" s="1">
        <f>IFERROR((SUMIF(K$2:K27,K27,L$2:L27)-L27)/(COUNTIF($K$2:K27,K27)-1),0)</f>
        <v>0</v>
      </c>
      <c r="AH27" s="1">
        <f t="shared" si="22"/>
        <v>6</v>
      </c>
      <c r="AI27" s="1">
        <f t="shared" si="23"/>
        <v>0</v>
      </c>
      <c r="AJ27" s="1">
        <f t="shared" si="24"/>
        <v>3</v>
      </c>
      <c r="AK27" s="1">
        <f>SUMIF($J$2:K27,J27,AI$2:AJ27)-AI27</f>
        <v>6</v>
      </c>
      <c r="AL27" s="1">
        <f>SUMIF($AY$2:AZ27,AY27,$BI$2:BJ27)-BI27</f>
        <v>6</v>
      </c>
      <c r="AM27" s="1">
        <f>IFERROR((AK27)/(COUNTIF($J$2:K27,J27)-1),0)</f>
        <v>3</v>
      </c>
      <c r="AN27" s="1">
        <f>IFERROR((AL27)/(COUNTIF($J$2:K27,K27)-1),0)</f>
        <v>3</v>
      </c>
      <c r="AP27" t="str">
        <f t="shared" si="25"/>
        <v>Red Bull Salzburg</v>
      </c>
      <c r="AQ27">
        <f>COUNTIF($J$2:J27,J27)</f>
        <v>1</v>
      </c>
      <c r="AR27">
        <f>COUNTIF($K$2:K27,K27)</f>
        <v>2</v>
      </c>
      <c r="AT27" s="1" t="str">
        <f t="shared" si="26"/>
        <v>SV Mattersburg</v>
      </c>
      <c r="AU27" s="1" t="str">
        <f t="shared" si="27"/>
        <v>Red Bull Salzburg</v>
      </c>
      <c r="AV27">
        <f t="shared" si="28"/>
        <v>2</v>
      </c>
      <c r="AW27" s="1">
        <f t="shared" si="29"/>
        <v>0</v>
      </c>
      <c r="AY27" t="str">
        <f t="shared" si="32"/>
        <v>Red Bull Salzburg</v>
      </c>
      <c r="AZ27" t="str">
        <f t="shared" si="33"/>
        <v>SV Mattersburg</v>
      </c>
      <c r="BA27">
        <f t="shared" si="34"/>
        <v>2</v>
      </c>
      <c r="BB27">
        <f t="shared" si="35"/>
        <v>0</v>
      </c>
      <c r="BD27" t="str">
        <f t="shared" si="36"/>
        <v>Red Bull Salzburg</v>
      </c>
      <c r="BE27" t="str">
        <f t="shared" si="37"/>
        <v>SV Mattersburg</v>
      </c>
      <c r="BF27">
        <f t="shared" si="30"/>
        <v>0</v>
      </c>
      <c r="BG27">
        <f t="shared" si="31"/>
        <v>2</v>
      </c>
      <c r="BI27">
        <f t="shared" si="38"/>
        <v>3</v>
      </c>
      <c r="BJ27">
        <f t="shared" si="39"/>
        <v>0</v>
      </c>
    </row>
    <row r="28" spans="1:62" x14ac:dyDescent="0.3">
      <c r="A28" t="s">
        <v>47</v>
      </c>
      <c r="B28" t="s">
        <v>287</v>
      </c>
      <c r="C28" t="s">
        <v>105</v>
      </c>
      <c r="D28" t="s">
        <v>54</v>
      </c>
      <c r="E28" t="s">
        <v>43</v>
      </c>
      <c r="F28" s="15">
        <v>0.70833333333333337</v>
      </c>
      <c r="G28" s="16">
        <v>15200</v>
      </c>
      <c r="H28" s="17">
        <v>6</v>
      </c>
      <c r="I28" s="17">
        <v>0</v>
      </c>
      <c r="J28" s="1" t="s">
        <v>71</v>
      </c>
      <c r="K28" s="1" t="s">
        <v>58</v>
      </c>
      <c r="L28" s="20">
        <v>1</v>
      </c>
      <c r="M28" s="20">
        <v>1</v>
      </c>
      <c r="N28" s="1" t="str">
        <f t="shared" si="14"/>
        <v>U</v>
      </c>
      <c r="O28" s="1" t="str">
        <f t="shared" si="15"/>
        <v>U</v>
      </c>
      <c r="P28" s="1">
        <f t="shared" si="16"/>
        <v>0</v>
      </c>
      <c r="Q28" s="4">
        <f>IFERROR((SUMIF($J$2:K28,J28,$L$2:M28)-L28)/(COUNTIF($J$2:K28,J28)-1),0)</f>
        <v>4</v>
      </c>
      <c r="R28" s="4">
        <f>IFERROR((SUMIF($AT$2:AT28,AT28,$AV$2:AW28)-AV28)/(COUNTIF($J$2:K28,J28)-1),0)</f>
        <v>0</v>
      </c>
      <c r="S28" s="4">
        <f t="shared" si="17"/>
        <v>4</v>
      </c>
      <c r="T28" s="5">
        <f>IFERROR((SUMIF($AY$2:AZ28,AY28,$BA$2:BB28)-BA28)/(COUNTIF($J$2:K28,K28)-1),0)</f>
        <v>2.5</v>
      </c>
      <c r="U28" s="5">
        <f>IFERROR((SUMIF($BD$2:BE28,BD28,$BF$2:BG28)-BF28)/(COUNTIF($J$2:K28,K28)-1),0)</f>
        <v>1.5</v>
      </c>
      <c r="V28" s="5">
        <f t="shared" si="18"/>
        <v>1</v>
      </c>
      <c r="W28" s="9">
        <f>IFERROR((SUMIF($J$2:J28,J28,L$2:L28)-L28)/(COUNTIF($J$2:J28,J28)-1),0)</f>
        <v>0</v>
      </c>
      <c r="X28" s="9">
        <f>IFERROR((SUMIF($J$2:J28,J28,M$2:M28)-M28)/(COUNTIF($J$2:J28,J28)-1),0)</f>
        <v>0</v>
      </c>
      <c r="Y28" s="9">
        <f t="shared" si="19"/>
        <v>0</v>
      </c>
      <c r="Z28" s="1">
        <f>IFERROR((SUMIF($K$2:K28,J28,$M$2:M28))/(COUNTIF($K$2:K28,J28)),0)</f>
        <v>4</v>
      </c>
      <c r="AA28" s="1">
        <f>IFERROR((SUMIF($K$2:K28,J28,$L$2:L28))/(COUNTIF($K$2:K28,J28)),0)</f>
        <v>0</v>
      </c>
      <c r="AB28" s="1">
        <f t="shared" si="20"/>
        <v>4</v>
      </c>
      <c r="AC28" s="9">
        <f>IFERROR((SUMIF($J$2:J28,K28,$L$2:L28))/(COUNTIF($J$2:J28,K28)),0)</f>
        <v>2</v>
      </c>
      <c r="AD28" s="9">
        <f>IFERROR((SUMIF($J$2:J28,K28,$M$2:M28))/(COUNTIF($J$2:J28,K28)),0)</f>
        <v>3</v>
      </c>
      <c r="AE28" s="9">
        <f t="shared" si="21"/>
        <v>-1</v>
      </c>
      <c r="AF28" s="1">
        <f>IFERROR((SUMIF(K$2:K28,K28,M$2:M28)-M28)/(COUNTIF($K$2:K28,K28)-1),0)</f>
        <v>3</v>
      </c>
      <c r="AG28" s="1">
        <f>IFERROR((SUMIF(K$2:K28,K28,L$2:L28)-L28)/(COUNTIF($K$2:K28,K28)-1),0)</f>
        <v>0</v>
      </c>
      <c r="AH28" s="1">
        <f t="shared" si="22"/>
        <v>3</v>
      </c>
      <c r="AI28" s="1">
        <f t="shared" si="23"/>
        <v>1</v>
      </c>
      <c r="AJ28" s="1">
        <f t="shared" si="24"/>
        <v>1</v>
      </c>
      <c r="AK28" s="1">
        <f>SUMIF($J$2:K28,J28,AI$2:AJ28)-AI28</f>
        <v>6</v>
      </c>
      <c r="AL28" s="1">
        <f>SUMIF($AY$2:AZ28,AY28,$BI$2:BJ28)-BI28</f>
        <v>3</v>
      </c>
      <c r="AM28" s="1">
        <f>IFERROR((AK28)/(COUNTIF($J$2:K28,J28)-1),0)</f>
        <v>3</v>
      </c>
      <c r="AN28" s="1">
        <f>IFERROR((AL28)/(COUNTIF($J$2:K28,K28)-1),0)</f>
        <v>1.5</v>
      </c>
      <c r="AP28" t="str">
        <f t="shared" si="25"/>
        <v>SC Rheindorf Altach</v>
      </c>
      <c r="AQ28">
        <f>COUNTIF($J$2:J28,J28)</f>
        <v>1</v>
      </c>
      <c r="AR28">
        <f>COUNTIF($K$2:K28,K28)</f>
        <v>2</v>
      </c>
      <c r="AT28" s="1" t="str">
        <f t="shared" si="26"/>
        <v>SK Rapid Wien</v>
      </c>
      <c r="AU28" s="1" t="str">
        <f t="shared" si="27"/>
        <v>SC Rheindorf Altach</v>
      </c>
      <c r="AV28">
        <f t="shared" si="28"/>
        <v>1</v>
      </c>
      <c r="AW28" s="1">
        <f t="shared" si="29"/>
        <v>1</v>
      </c>
      <c r="AY28" t="str">
        <f t="shared" si="32"/>
        <v>SC Rheindorf Altach</v>
      </c>
      <c r="AZ28" t="str">
        <f t="shared" si="33"/>
        <v>SK Rapid Wien</v>
      </c>
      <c r="BA28">
        <f t="shared" si="34"/>
        <v>1</v>
      </c>
      <c r="BB28">
        <f t="shared" si="35"/>
        <v>1</v>
      </c>
      <c r="BD28" t="str">
        <f t="shared" si="36"/>
        <v>SC Rheindorf Altach</v>
      </c>
      <c r="BE28" t="str">
        <f t="shared" si="37"/>
        <v>SK Rapid Wien</v>
      </c>
      <c r="BF28">
        <f t="shared" si="30"/>
        <v>1</v>
      </c>
      <c r="BG28">
        <f t="shared" si="31"/>
        <v>1</v>
      </c>
      <c r="BI28">
        <f t="shared" si="38"/>
        <v>1</v>
      </c>
      <c r="BJ28">
        <f t="shared" si="39"/>
        <v>1</v>
      </c>
    </row>
    <row r="29" spans="1:62" x14ac:dyDescent="0.3">
      <c r="A29" t="s">
        <v>47</v>
      </c>
      <c r="B29" t="s">
        <v>246</v>
      </c>
      <c r="C29" t="s">
        <v>105</v>
      </c>
      <c r="D29" t="s">
        <v>54</v>
      </c>
      <c r="E29" t="s">
        <v>64</v>
      </c>
      <c r="F29" s="15">
        <v>0.72916666666666663</v>
      </c>
      <c r="G29" s="16">
        <v>4727</v>
      </c>
      <c r="H29" s="17">
        <v>9</v>
      </c>
      <c r="I29" s="17">
        <v>0</v>
      </c>
      <c r="J29" s="1" t="s">
        <v>49</v>
      </c>
      <c r="K29" s="1" t="s">
        <v>80</v>
      </c>
      <c r="L29" s="20">
        <v>1</v>
      </c>
      <c r="M29" s="20">
        <v>0</v>
      </c>
      <c r="N29" s="1" t="str">
        <f t="shared" si="14"/>
        <v>S</v>
      </c>
      <c r="O29" s="1" t="str">
        <f t="shared" si="15"/>
        <v>N</v>
      </c>
      <c r="P29" s="1">
        <f t="shared" si="16"/>
        <v>1</v>
      </c>
      <c r="Q29" s="4">
        <f>IFERROR((SUMIF($J$2:K29,J29,$L$2:M29)-L29)/(COUNTIF($J$2:K29,J29)-1),0)</f>
        <v>2.5</v>
      </c>
      <c r="R29" s="4">
        <f>IFERROR((SUMIF($AT$2:AT29,AT29,$AV$2:AW29)-AV29)/(COUNTIF($J$2:K29,J29)-1),0)</f>
        <v>0</v>
      </c>
      <c r="S29" s="4">
        <f t="shared" si="17"/>
        <v>2.5</v>
      </c>
      <c r="T29" s="5">
        <f>IFERROR((SUMIF($AY$2:AZ29,AY29,$BA$2:BB29)-BA29)/(COUNTIF($J$2:K29,K29)-1),0)</f>
        <v>3</v>
      </c>
      <c r="U29" s="5">
        <f>IFERROR((SUMIF($BD$2:BE29,BD29,$BF$2:BG29)-BF29)/(COUNTIF($J$2:K29,K29)-1),0)</f>
        <v>0.5</v>
      </c>
      <c r="V29" s="5">
        <f t="shared" si="18"/>
        <v>2.5</v>
      </c>
      <c r="W29" s="9">
        <f>IFERROR((SUMIF($J$2:J29,J29,L$2:L29)-L29)/(COUNTIF($J$2:J29,J29)-1),0)</f>
        <v>0</v>
      </c>
      <c r="X29" s="9">
        <f>IFERROR((SUMIF($J$2:J29,J29,M$2:M29)-M29)/(COUNTIF($J$2:J29,J29)-1),0)</f>
        <v>0</v>
      </c>
      <c r="Y29" s="9">
        <f t="shared" si="19"/>
        <v>0</v>
      </c>
      <c r="Z29" s="1">
        <f>IFERROR((SUMIF($K$2:K29,J29,$M$2:M29))/(COUNTIF($K$2:K29,J29)),0)</f>
        <v>2.5</v>
      </c>
      <c r="AA29" s="1">
        <f>IFERROR((SUMIF($K$2:K29,J29,$L$2:L29))/(COUNTIF($K$2:K29,J29)),0)</f>
        <v>2.5</v>
      </c>
      <c r="AB29" s="1">
        <f t="shared" si="20"/>
        <v>0</v>
      </c>
      <c r="AC29" s="9">
        <f>IFERROR((SUMIF($J$2:J29,K29,$L$2:L29))/(COUNTIF($J$2:J29,K29)),0)</f>
        <v>2</v>
      </c>
      <c r="AD29" s="9">
        <f>IFERROR((SUMIF($J$2:J29,K29,$M$2:M29))/(COUNTIF($J$2:J29,K29)),0)</f>
        <v>1</v>
      </c>
      <c r="AE29" s="9">
        <f t="shared" si="21"/>
        <v>1</v>
      </c>
      <c r="AF29" s="1">
        <f>IFERROR((SUMIF(K$2:K29,K29,M$2:M29)-M29)/(COUNTIF($K$2:K29,K29)-1),0)</f>
        <v>4</v>
      </c>
      <c r="AG29" s="1">
        <f>IFERROR((SUMIF(K$2:K29,K29,L$2:L29)-L29)/(COUNTIF($K$2:K29,K29)-1),0)</f>
        <v>0</v>
      </c>
      <c r="AH29" s="1">
        <f t="shared" si="22"/>
        <v>4</v>
      </c>
      <c r="AI29" s="1">
        <f t="shared" si="23"/>
        <v>3</v>
      </c>
      <c r="AJ29" s="1">
        <f t="shared" si="24"/>
        <v>0</v>
      </c>
      <c r="AK29" s="1">
        <f>SUMIF($J$2:K29,J29,AI$2:AJ29)-AI29</f>
        <v>3</v>
      </c>
      <c r="AL29" s="1">
        <f>SUMIF($AY$2:AZ29,AY29,$BI$2:BJ29)-BI29</f>
        <v>6</v>
      </c>
      <c r="AM29" s="1">
        <f>IFERROR((AK29)/(COUNTIF($J$2:K29,J29)-1),0)</f>
        <v>1.5</v>
      </c>
      <c r="AN29" s="1">
        <f>IFERROR((AL29)/(COUNTIF($J$2:K29,K29)-1),0)</f>
        <v>3</v>
      </c>
      <c r="AP29" t="str">
        <f t="shared" si="25"/>
        <v>FK Austria Wien</v>
      </c>
      <c r="AQ29">
        <f>COUNTIF($J$2:J29,J29)</f>
        <v>1</v>
      </c>
      <c r="AR29">
        <f>COUNTIF($K$2:K29,K29)</f>
        <v>2</v>
      </c>
      <c r="AT29" s="1" t="str">
        <f t="shared" si="26"/>
        <v>Wolfsberger AC</v>
      </c>
      <c r="AU29" s="1" t="str">
        <f t="shared" si="27"/>
        <v>FK Austria Wien</v>
      </c>
      <c r="AV29">
        <f t="shared" si="28"/>
        <v>0</v>
      </c>
      <c r="AW29" s="1">
        <f t="shared" si="29"/>
        <v>1</v>
      </c>
      <c r="AY29" t="str">
        <f t="shared" si="32"/>
        <v>FK Austria Wien</v>
      </c>
      <c r="AZ29" t="str">
        <f t="shared" si="33"/>
        <v>Wolfsberger AC</v>
      </c>
      <c r="BA29">
        <f t="shared" si="34"/>
        <v>0</v>
      </c>
      <c r="BB29">
        <f t="shared" si="35"/>
        <v>1</v>
      </c>
      <c r="BD29" t="str">
        <f t="shared" si="36"/>
        <v>FK Austria Wien</v>
      </c>
      <c r="BE29" t="str">
        <f t="shared" si="37"/>
        <v>Wolfsberger AC</v>
      </c>
      <c r="BF29">
        <f t="shared" si="30"/>
        <v>1</v>
      </c>
      <c r="BG29">
        <f t="shared" si="31"/>
        <v>0</v>
      </c>
      <c r="BI29">
        <f t="shared" si="38"/>
        <v>0</v>
      </c>
      <c r="BJ29">
        <f t="shared" si="39"/>
        <v>3</v>
      </c>
    </row>
    <row r="30" spans="1:62" x14ac:dyDescent="0.3">
      <c r="A30" t="s">
        <v>47</v>
      </c>
      <c r="B30" t="s">
        <v>246</v>
      </c>
      <c r="C30" t="s">
        <v>105</v>
      </c>
      <c r="D30" t="s">
        <v>54</v>
      </c>
      <c r="E30" t="s">
        <v>64</v>
      </c>
      <c r="F30" s="15">
        <v>0.70833333333333337</v>
      </c>
      <c r="G30" s="16">
        <v>5061</v>
      </c>
      <c r="H30" s="17">
        <v>3</v>
      </c>
      <c r="I30" s="17">
        <v>0</v>
      </c>
      <c r="J30" s="1" t="s">
        <v>0</v>
      </c>
      <c r="K30" s="1" t="s">
        <v>65</v>
      </c>
      <c r="L30" s="20">
        <v>0</v>
      </c>
      <c r="M30" s="20">
        <v>0</v>
      </c>
      <c r="N30" s="1" t="str">
        <f t="shared" si="14"/>
        <v>U</v>
      </c>
      <c r="O30" s="1" t="str">
        <f t="shared" si="15"/>
        <v>U</v>
      </c>
      <c r="P30" s="1">
        <f t="shared" si="16"/>
        <v>0</v>
      </c>
      <c r="Q30" s="4">
        <f>IFERROR((SUMIF($J$2:K30,J30,$L$2:M30)-L30)/(COUNTIF($J$2:K30,J30)-1),0)</f>
        <v>2.5</v>
      </c>
      <c r="R30" s="4">
        <f>IFERROR((SUMIF($AT$2:AT30,AT30,$AV$2:AW30)-AV30)/(COUNTIF($J$2:K30,J30)-1),0)</f>
        <v>0</v>
      </c>
      <c r="S30" s="4">
        <f t="shared" si="17"/>
        <v>2.5</v>
      </c>
      <c r="T30" s="5">
        <f>IFERROR((SUMIF($AY$2:AZ30,AY30,$BA$2:BB30)-BA30)/(COUNTIF($J$2:K30,K30)-1),0)</f>
        <v>5</v>
      </c>
      <c r="U30" s="5">
        <f>IFERROR((SUMIF($BD$2:BE30,BD30,$BF$2:BG30)-BF30)/(COUNTIF($J$2:K30,K30)-1),0)</f>
        <v>1.5</v>
      </c>
      <c r="V30" s="5">
        <f t="shared" si="18"/>
        <v>3.5</v>
      </c>
      <c r="W30" s="9">
        <f>IFERROR((SUMIF($J$2:J30,J30,L$2:L30)-L30)/(COUNTIF($J$2:J30,J30)-1),0)</f>
        <v>4</v>
      </c>
      <c r="X30" s="9">
        <f>IFERROR((SUMIF($J$2:J30,J30,M$2:M30)-M30)/(COUNTIF($J$2:J30,J30)-1),0)</f>
        <v>0</v>
      </c>
      <c r="Y30" s="9">
        <f t="shared" si="19"/>
        <v>4</v>
      </c>
      <c r="Z30" s="1">
        <f>IFERROR((SUMIF($K$2:K30,J30,$M$2:M30))/(COUNTIF($K$2:K30,J30)),0)</f>
        <v>2</v>
      </c>
      <c r="AA30" s="1">
        <f>IFERROR((SUMIF($K$2:K30,J30,$L$2:L30))/(COUNTIF($K$2:K30,J30)),0)</f>
        <v>1.3333333333333333</v>
      </c>
      <c r="AB30" s="1">
        <f t="shared" si="20"/>
        <v>0.66666666666666674</v>
      </c>
      <c r="AC30" s="9">
        <f>IFERROR((SUMIF($J$2:J30,K30,$L$2:L30))/(COUNTIF($J$2:J30,K30)),0)</f>
        <v>4</v>
      </c>
      <c r="AD30" s="9">
        <f>IFERROR((SUMIF($J$2:J30,K30,$M$2:M30))/(COUNTIF($J$2:J30,K30)),0)</f>
        <v>3</v>
      </c>
      <c r="AE30" s="9">
        <f t="shared" si="21"/>
        <v>1</v>
      </c>
      <c r="AF30" s="1">
        <f>IFERROR((SUMIF(K$2:K30,K30,M$2:M30)-M30)/(COUNTIF($K$2:K30,K30)-1),0)</f>
        <v>6</v>
      </c>
      <c r="AG30" s="1">
        <f>IFERROR((SUMIF(K$2:K30,K30,L$2:L30)-L30)/(COUNTIF($K$2:K30,K30)-1),0)</f>
        <v>0</v>
      </c>
      <c r="AH30" s="1">
        <f t="shared" si="22"/>
        <v>6</v>
      </c>
      <c r="AI30" s="1">
        <f t="shared" si="23"/>
        <v>1</v>
      </c>
      <c r="AJ30" s="1">
        <f t="shared" si="24"/>
        <v>1</v>
      </c>
      <c r="AK30" s="1">
        <f>SUMIF($J$2:K30,J30,AI$2:AJ30)-AI30</f>
        <v>9</v>
      </c>
      <c r="AL30" s="1">
        <f>SUMIF($AY$2:AZ30,AY30,$BI$2:BJ30)-BI30</f>
        <v>6</v>
      </c>
      <c r="AM30" s="1">
        <f>IFERROR((AK30)/(COUNTIF($J$2:K30,J30)-1),0)</f>
        <v>2.25</v>
      </c>
      <c r="AN30" s="1">
        <f>IFERROR((AL30)/(COUNTIF($J$2:K30,K30)-1),0)</f>
        <v>3</v>
      </c>
      <c r="AP30" t="str">
        <f t="shared" si="25"/>
        <v>Lillestrøm SK</v>
      </c>
      <c r="AQ30">
        <f>COUNTIF($J$2:J30,J30)</f>
        <v>2</v>
      </c>
      <c r="AR30">
        <f>COUNTIF($K$2:K30,K30)</f>
        <v>2</v>
      </c>
      <c r="AT30" s="1" t="str">
        <f t="shared" si="26"/>
        <v>LASK</v>
      </c>
      <c r="AU30" s="1" t="str">
        <f t="shared" si="27"/>
        <v>SKN St. Pölten</v>
      </c>
      <c r="AV30">
        <f t="shared" si="28"/>
        <v>0</v>
      </c>
      <c r="AW30" s="1">
        <f t="shared" si="29"/>
        <v>0</v>
      </c>
      <c r="AY30" t="str">
        <f t="shared" si="32"/>
        <v>SKN St. Pölten</v>
      </c>
      <c r="AZ30" t="str">
        <f t="shared" si="33"/>
        <v>LASK</v>
      </c>
      <c r="BA30">
        <f t="shared" si="34"/>
        <v>0</v>
      </c>
      <c r="BB30">
        <f t="shared" si="35"/>
        <v>0</v>
      </c>
      <c r="BD30" t="str">
        <f t="shared" si="36"/>
        <v>SKN St. Pölten</v>
      </c>
      <c r="BE30" t="str">
        <f t="shared" si="37"/>
        <v>LASK</v>
      </c>
      <c r="BF30">
        <f t="shared" si="30"/>
        <v>0</v>
      </c>
      <c r="BG30">
        <f t="shared" si="31"/>
        <v>0</v>
      </c>
      <c r="BI30">
        <f t="shared" si="38"/>
        <v>1</v>
      </c>
      <c r="BJ30">
        <f t="shared" si="39"/>
        <v>1</v>
      </c>
    </row>
    <row r="31" spans="1:62" x14ac:dyDescent="0.3">
      <c r="A31" t="s">
        <v>47</v>
      </c>
      <c r="B31" t="s">
        <v>246</v>
      </c>
      <c r="C31" t="s">
        <v>105</v>
      </c>
      <c r="D31" t="s">
        <v>54</v>
      </c>
      <c r="E31" t="s">
        <v>64</v>
      </c>
      <c r="F31" s="15">
        <v>0.70833333333333337</v>
      </c>
      <c r="G31" s="16">
        <v>3146</v>
      </c>
      <c r="H31" s="17">
        <v>3</v>
      </c>
      <c r="I31" s="17">
        <v>0</v>
      </c>
      <c r="J31" s="1" t="s">
        <v>216</v>
      </c>
      <c r="K31" s="1" t="s">
        <v>56</v>
      </c>
      <c r="L31" s="20">
        <v>0</v>
      </c>
      <c r="M31" s="20">
        <v>1</v>
      </c>
      <c r="N31" s="1" t="str">
        <f t="shared" si="14"/>
        <v>N</v>
      </c>
      <c r="O31" s="1" t="str">
        <f t="shared" si="15"/>
        <v>S</v>
      </c>
      <c r="P31" s="1">
        <f t="shared" si="16"/>
        <v>-1</v>
      </c>
      <c r="Q31" s="4">
        <f>IFERROR((SUMIF($J$2:K31,J31,$L$2:M31)-L31)/(COUNTIF($J$2:K31,J31)-1),0)</f>
        <v>1.5</v>
      </c>
      <c r="R31" s="4">
        <f>IFERROR((SUMIF($AT$2:AT31,AT31,$AV$2:AW31)-AV31)/(COUNTIF($J$2:K31,J31)-1),0)</f>
        <v>0</v>
      </c>
      <c r="S31" s="4">
        <f t="shared" si="17"/>
        <v>1.5</v>
      </c>
      <c r="T31" s="5">
        <f>IFERROR((SUMIF($AY$2:AZ31,AY31,$BA$2:BB31)-BA31)/(COUNTIF($J$2:K31,K31)-1),0)</f>
        <v>0.25</v>
      </c>
      <c r="U31" s="5">
        <f>IFERROR((SUMIF($BD$2:BE31,BD31,$BF$2:BG31)-BF31)/(COUNTIF($J$2:K31,K31)-1),0)</f>
        <v>2.5</v>
      </c>
      <c r="V31" s="5">
        <f t="shared" si="18"/>
        <v>-2.25</v>
      </c>
      <c r="W31" s="9">
        <f>IFERROR((SUMIF($J$2:J31,J31,L$2:L31)-L31)/(COUNTIF($J$2:J31,J31)-1),0)</f>
        <v>0</v>
      </c>
      <c r="X31" s="9">
        <f>IFERROR((SUMIF($J$2:J31,J31,M$2:M31)-M31)/(COUNTIF($J$2:J31,J31)-1),0)</f>
        <v>0</v>
      </c>
      <c r="Y31" s="9">
        <f t="shared" si="19"/>
        <v>0</v>
      </c>
      <c r="Z31" s="1">
        <f>IFERROR((SUMIF($K$2:K31,J31,$M$2:M31))/(COUNTIF($K$2:K31,J31)),0)</f>
        <v>1.5</v>
      </c>
      <c r="AA31" s="1">
        <f>IFERROR((SUMIF($K$2:K31,J31,$L$2:L31))/(COUNTIF($K$2:K31,J31)),0)</f>
        <v>2</v>
      </c>
      <c r="AB31" s="1">
        <f t="shared" si="20"/>
        <v>-0.5</v>
      </c>
      <c r="AC31" s="9">
        <f>IFERROR((SUMIF($J$2:J31,K31,$L$2:L31))/(COUNTIF($J$2:J31,K31)),0)</f>
        <v>0.5</v>
      </c>
      <c r="AD31" s="9">
        <f>IFERROR((SUMIF($J$2:J31,K31,$M$2:M31))/(COUNTIF($J$2:J31,K31)),0)</f>
        <v>3</v>
      </c>
      <c r="AE31" s="9">
        <f t="shared" si="21"/>
        <v>-2.5</v>
      </c>
      <c r="AF31" s="1">
        <f>IFERROR((SUMIF(K$2:K31,K31,M$2:M31)-M31)/(COUNTIF($K$2:K31,K31)-1),0)</f>
        <v>0</v>
      </c>
      <c r="AG31" s="1">
        <f>IFERROR((SUMIF(K$2:K31,K31,L$2:L31)-L31)/(COUNTIF($K$2:K31,K31)-1),0)</f>
        <v>2</v>
      </c>
      <c r="AH31" s="1">
        <f t="shared" si="22"/>
        <v>-2</v>
      </c>
      <c r="AI31" s="1">
        <f t="shared" si="23"/>
        <v>0</v>
      </c>
      <c r="AJ31" s="1">
        <f t="shared" si="24"/>
        <v>3</v>
      </c>
      <c r="AK31" s="1">
        <f>SUMIF($J$2:K31,J31,AI$2:AJ31)-AI31</f>
        <v>1</v>
      </c>
      <c r="AL31" s="1">
        <f>SUMIF($AY$2:AZ31,AY31,$BI$2:BJ31)-BI31</f>
        <v>0</v>
      </c>
      <c r="AM31" s="1">
        <f>IFERROR((AK31)/(COUNTIF($J$2:K31,J31)-1),0)</f>
        <v>0.5</v>
      </c>
      <c r="AN31" s="1">
        <f>IFERROR((AL31)/(COUNTIF($J$2:K31,K31)-1),0)</f>
        <v>0</v>
      </c>
      <c r="AP31" t="str">
        <f t="shared" si="25"/>
        <v>FC Admira Wacker Mödling</v>
      </c>
      <c r="AQ31">
        <f>COUNTIF($J$2:J31,J31)</f>
        <v>1</v>
      </c>
      <c r="AR31">
        <f>COUNTIF($K$2:K31,K31)</f>
        <v>3</v>
      </c>
      <c r="AT31" s="1" t="str">
        <f t="shared" si="26"/>
        <v>TSV Hartberg</v>
      </c>
      <c r="AU31" s="1" t="str">
        <f t="shared" si="27"/>
        <v>FC Admira Wacker Mödling</v>
      </c>
      <c r="AV31">
        <f t="shared" si="28"/>
        <v>1</v>
      </c>
      <c r="AW31" s="1">
        <f t="shared" si="29"/>
        <v>0</v>
      </c>
      <c r="AY31" t="str">
        <f t="shared" si="32"/>
        <v>FC Admira Wacker Mödling</v>
      </c>
      <c r="AZ31" t="str">
        <f t="shared" si="33"/>
        <v>TSV Hartberg</v>
      </c>
      <c r="BA31">
        <f t="shared" si="34"/>
        <v>1</v>
      </c>
      <c r="BB31">
        <f t="shared" si="35"/>
        <v>0</v>
      </c>
      <c r="BD31" t="str">
        <f t="shared" si="36"/>
        <v>FC Admira Wacker Mödling</v>
      </c>
      <c r="BE31" t="str">
        <f t="shared" si="37"/>
        <v>TSV Hartberg</v>
      </c>
      <c r="BF31">
        <f t="shared" si="30"/>
        <v>0</v>
      </c>
      <c r="BG31">
        <f t="shared" si="31"/>
        <v>1</v>
      </c>
      <c r="BI31">
        <f t="shared" si="38"/>
        <v>3</v>
      </c>
      <c r="BJ31">
        <f t="shared" si="39"/>
        <v>0</v>
      </c>
    </row>
    <row r="32" spans="1:62" x14ac:dyDescent="0.3">
      <c r="A32" t="s">
        <v>33</v>
      </c>
      <c r="B32" t="s">
        <v>303</v>
      </c>
      <c r="C32" t="s">
        <v>105</v>
      </c>
      <c r="D32" t="s">
        <v>54</v>
      </c>
      <c r="E32" t="s">
        <v>46</v>
      </c>
      <c r="F32" s="15">
        <v>0.79166666666666663</v>
      </c>
      <c r="G32" s="16">
        <v>10050</v>
      </c>
      <c r="H32" s="17">
        <v>4</v>
      </c>
      <c r="I32" s="17">
        <v>0</v>
      </c>
      <c r="J32" s="1" t="s">
        <v>40</v>
      </c>
      <c r="K32" s="1" t="s">
        <v>304</v>
      </c>
      <c r="L32" s="20">
        <v>3</v>
      </c>
      <c r="M32" s="20">
        <v>0</v>
      </c>
      <c r="N32" s="1" t="str">
        <f t="shared" si="14"/>
        <v>S</v>
      </c>
      <c r="O32" s="1" t="str">
        <f t="shared" si="15"/>
        <v>N</v>
      </c>
      <c r="P32" s="1">
        <f t="shared" si="16"/>
        <v>3</v>
      </c>
      <c r="Q32" s="4">
        <f>IFERROR((SUMIF($J$2:K32,J32,$L$2:M32)-L32)/(COUNTIF($J$2:K32,J32)-1),0)</f>
        <v>3.6666666666666665</v>
      </c>
      <c r="R32" s="4">
        <f>IFERROR((SUMIF($AT$2:AT32,AT32,$AV$2:AW32)-AV32)/(COUNTIF($J$2:K32,J32)-1),0)</f>
        <v>0.33333333333333331</v>
      </c>
      <c r="S32" s="4">
        <f t="shared" si="17"/>
        <v>3.333333333333333</v>
      </c>
      <c r="T32" s="5">
        <f>IFERROR((SUMIF($AY$2:AZ32,AY32,$BA$2:BB32)-BA32)/(COUNTIF($J$2:K32,K32)-1),0)</f>
        <v>0</v>
      </c>
      <c r="U32" s="5">
        <f>IFERROR((SUMIF($BD$2:BE32,BD32,$BF$2:BG32)-BF32)/(COUNTIF($J$2:K32,K32)-1),0)</f>
        <v>0</v>
      </c>
      <c r="V32" s="5">
        <f t="shared" si="18"/>
        <v>0</v>
      </c>
      <c r="W32" s="9">
        <f>IFERROR((SUMIF($J$2:J32,J32,L$2:L32)-L32)/(COUNTIF($J$2:J32,J32)-1),0)</f>
        <v>3</v>
      </c>
      <c r="X32" s="9">
        <f>IFERROR((SUMIF($J$2:J32,J32,M$2:M32)-M32)/(COUNTIF($J$2:J32,J32)-1),0)</f>
        <v>1</v>
      </c>
      <c r="Y32" s="9">
        <f t="shared" si="19"/>
        <v>2</v>
      </c>
      <c r="Z32" s="1">
        <f>IFERROR((SUMIF($K$2:K32,J32,$M$2:M32))/(COUNTIF($K$2:K32,J32)),0)</f>
        <v>4</v>
      </c>
      <c r="AA32" s="1">
        <f>IFERROR((SUMIF($K$2:K32,J32,$L$2:L32))/(COUNTIF($K$2:K32,J32)),0)</f>
        <v>0</v>
      </c>
      <c r="AB32" s="1">
        <f t="shared" si="20"/>
        <v>4</v>
      </c>
      <c r="AC32" s="9">
        <f>IFERROR((SUMIF($J$2:J32,K32,$L$2:L32))/(COUNTIF($J$2:J32,K32)),0)</f>
        <v>0</v>
      </c>
      <c r="AD32" s="9">
        <f>IFERROR((SUMIF($J$2:J32,K32,$M$2:M32))/(COUNTIF($J$2:J32,K32)),0)</f>
        <v>0</v>
      </c>
      <c r="AE32" s="9">
        <f t="shared" si="21"/>
        <v>0</v>
      </c>
      <c r="AF32" s="1">
        <f>IFERROR((SUMIF(K$2:K32,K32,M$2:M32)-M32)/(COUNTIF($K$2:K32,K32)-1),0)</f>
        <v>0</v>
      </c>
      <c r="AG32" s="1">
        <f>IFERROR((SUMIF(K$2:K32,K32,L$2:L32)-L32)/(COUNTIF($K$2:K32,K32)-1),0)</f>
        <v>0</v>
      </c>
      <c r="AH32" s="1">
        <f t="shared" si="22"/>
        <v>0</v>
      </c>
      <c r="AI32" s="1">
        <f t="shared" si="23"/>
        <v>3</v>
      </c>
      <c r="AJ32" s="1">
        <f t="shared" si="24"/>
        <v>0</v>
      </c>
      <c r="AK32" s="1">
        <f>SUMIF($J$2:K32,J32,AI$2:AJ32)-AI32</f>
        <v>9</v>
      </c>
      <c r="AL32" s="1">
        <f>SUMIF($AY$2:AZ32,AY32,$BI$2:BJ32)-BI32</f>
        <v>0</v>
      </c>
      <c r="AM32" s="1">
        <f>IFERROR((AK32)/(COUNTIF($J$2:K32,J32)-1),0)</f>
        <v>3</v>
      </c>
      <c r="AN32" s="1">
        <f>IFERROR((AL32)/(COUNTIF($J$2:K32,K32)-1),0)</f>
        <v>0</v>
      </c>
      <c r="AP32" t="str">
        <f t="shared" si="25"/>
        <v>LASK</v>
      </c>
      <c r="AQ32">
        <f>COUNTIF($J$2:J32,J32)</f>
        <v>2</v>
      </c>
      <c r="AR32">
        <f>COUNTIF($K$2:K32,K32)</f>
        <v>1</v>
      </c>
      <c r="AT32" s="1" t="str">
        <f t="shared" si="26"/>
        <v>Red Bull Salzburg</v>
      </c>
      <c r="AU32" s="1" t="str">
        <f t="shared" si="27"/>
        <v>Shkendija Tetovo</v>
      </c>
      <c r="AV32">
        <f t="shared" si="28"/>
        <v>0</v>
      </c>
      <c r="AW32" s="1">
        <f t="shared" si="29"/>
        <v>3</v>
      </c>
      <c r="AY32" t="str">
        <f t="shared" si="32"/>
        <v>Shkendija Tetovo</v>
      </c>
      <c r="AZ32" t="str">
        <f t="shared" si="33"/>
        <v>Red Bull Salzburg</v>
      </c>
      <c r="BA32">
        <f t="shared" si="34"/>
        <v>0</v>
      </c>
      <c r="BB32">
        <f t="shared" si="35"/>
        <v>3</v>
      </c>
      <c r="BD32" t="str">
        <f t="shared" si="36"/>
        <v>Shkendija Tetovo</v>
      </c>
      <c r="BE32" t="str">
        <f t="shared" si="37"/>
        <v>Red Bull Salzburg</v>
      </c>
      <c r="BF32">
        <f t="shared" si="30"/>
        <v>3</v>
      </c>
      <c r="BG32">
        <f t="shared" si="31"/>
        <v>0</v>
      </c>
      <c r="BI32">
        <f t="shared" si="38"/>
        <v>0</v>
      </c>
      <c r="BJ32">
        <f t="shared" si="39"/>
        <v>3</v>
      </c>
    </row>
    <row r="33" spans="1:62" x14ac:dyDescent="0.3">
      <c r="A33" t="s">
        <v>59</v>
      </c>
      <c r="B33" t="s">
        <v>288</v>
      </c>
      <c r="C33" t="s">
        <v>105</v>
      </c>
      <c r="D33" t="s">
        <v>54</v>
      </c>
      <c r="E33" t="s">
        <v>61</v>
      </c>
      <c r="F33" s="15">
        <v>0.79166666666666663</v>
      </c>
      <c r="G33" s="16">
        <v>7650</v>
      </c>
      <c r="H33" s="17">
        <v>5</v>
      </c>
      <c r="I33" s="17">
        <v>0</v>
      </c>
      <c r="J33" s="1" t="s">
        <v>68</v>
      </c>
      <c r="K33" s="1" t="s">
        <v>289</v>
      </c>
      <c r="L33" s="20">
        <v>0</v>
      </c>
      <c r="M33" s="20">
        <v>2</v>
      </c>
      <c r="N33" s="1" t="str">
        <f t="shared" si="14"/>
        <v>N</v>
      </c>
      <c r="O33" s="1" t="str">
        <f t="shared" si="15"/>
        <v>S</v>
      </c>
      <c r="P33" s="1">
        <f t="shared" si="16"/>
        <v>-2</v>
      </c>
      <c r="Q33" s="4">
        <f>IFERROR((SUMIF($J$2:K33,J33,$L$2:M33)-L33)/(COUNTIF($J$2:K33,J33)-1),0)</f>
        <v>1.8</v>
      </c>
      <c r="R33" s="4">
        <f>IFERROR((SUMIF($AT$2:AT33,AT33,$AV$2:AW33)-AV33)/(COUNTIF($J$2:K33,J33)-1),0)</f>
        <v>1</v>
      </c>
      <c r="S33" s="4">
        <f t="shared" si="17"/>
        <v>0.8</v>
      </c>
      <c r="T33" s="5">
        <f>IFERROR((SUMIF($AY$2:AZ33,AY33,$BA$2:BB33)-BA33)/(COUNTIF($J$2:K33,K33)-1),0)</f>
        <v>0</v>
      </c>
      <c r="U33" s="5">
        <f>IFERROR((SUMIF($BD$2:BE33,BD33,$BF$2:BG33)-BF33)/(COUNTIF($J$2:K33,K33)-1),0)</f>
        <v>0</v>
      </c>
      <c r="V33" s="5">
        <f t="shared" si="18"/>
        <v>0</v>
      </c>
      <c r="W33" s="9">
        <f>IFERROR((SUMIF($J$2:J33,J33,L$2:L33)-L33)/(COUNTIF($J$2:J33,J33)-1),0)</f>
        <v>2</v>
      </c>
      <c r="X33" s="9">
        <f>IFERROR((SUMIF($J$2:J33,J33,M$2:M33)-M33)/(COUNTIF($J$2:J33,J33)-1),0)</f>
        <v>2.5</v>
      </c>
      <c r="Y33" s="9">
        <f t="shared" si="19"/>
        <v>-0.5</v>
      </c>
      <c r="Z33" s="1">
        <f>IFERROR((SUMIF($K$2:K33,J33,$M$2:M33))/(COUNTIF($K$2:K33,J33)),0)</f>
        <v>1.6666666666666667</v>
      </c>
      <c r="AA33" s="1">
        <f>IFERROR((SUMIF($K$2:K33,J33,$L$2:L33))/(COUNTIF($K$2:K33,J33)),0)</f>
        <v>1.3333333333333333</v>
      </c>
      <c r="AB33" s="1">
        <f t="shared" si="20"/>
        <v>0.33333333333333348</v>
      </c>
      <c r="AC33" s="9">
        <f>IFERROR((SUMIF($J$2:J33,K33,$L$2:L33))/(COUNTIF($J$2:J33,K33)),0)</f>
        <v>0</v>
      </c>
      <c r="AD33" s="9">
        <f>IFERROR((SUMIF($J$2:J33,K33,$M$2:M33))/(COUNTIF($J$2:J33,K33)),0)</f>
        <v>0</v>
      </c>
      <c r="AE33" s="9">
        <f t="shared" si="21"/>
        <v>0</v>
      </c>
      <c r="AF33" s="1">
        <f>IFERROR((SUMIF(K$2:K33,K33,M$2:M33)-M33)/(COUNTIF($K$2:K33,K33)-1),0)</f>
        <v>0</v>
      </c>
      <c r="AG33" s="1">
        <f>IFERROR((SUMIF(K$2:K33,K33,L$2:L33)-L33)/(COUNTIF($K$2:K33,K33)-1),0)</f>
        <v>0</v>
      </c>
      <c r="AH33" s="1">
        <f t="shared" si="22"/>
        <v>0</v>
      </c>
      <c r="AI33" s="1">
        <f t="shared" si="23"/>
        <v>0</v>
      </c>
      <c r="AJ33" s="1">
        <f t="shared" si="24"/>
        <v>3</v>
      </c>
      <c r="AK33" s="1">
        <f>SUMIF($J$2:K33,J33,AI$2:AJ33)-AI33</f>
        <v>9</v>
      </c>
      <c r="AL33" s="1">
        <f>SUMIF($AY$2:AZ33,AY33,$BI$2:BJ33)-BI33</f>
        <v>0</v>
      </c>
      <c r="AM33" s="1">
        <f>IFERROR((AK33)/(COUNTIF($J$2:K33,J33)-1),0)</f>
        <v>1.8</v>
      </c>
      <c r="AN33" s="1">
        <f>IFERROR((AL33)/(COUNTIF($J$2:K33,K33)-1),0)</f>
        <v>0</v>
      </c>
      <c r="AP33" t="str">
        <f t="shared" si="25"/>
        <v>TSV Hartberg</v>
      </c>
      <c r="AQ33">
        <f>COUNTIF($J$2:J33,J33)</f>
        <v>3</v>
      </c>
      <c r="AR33">
        <f>COUNTIF($K$2:K33,K33)</f>
        <v>1</v>
      </c>
      <c r="AT33" s="1" t="str">
        <f t="shared" si="26"/>
        <v>SK Sturm Graz</v>
      </c>
      <c r="AU33" s="1" t="str">
        <f t="shared" si="27"/>
        <v>AEK Larnaka</v>
      </c>
      <c r="AV33">
        <f t="shared" si="28"/>
        <v>2</v>
      </c>
      <c r="AW33" s="1">
        <f t="shared" si="29"/>
        <v>0</v>
      </c>
      <c r="AY33" t="str">
        <f t="shared" si="32"/>
        <v>AEK Larnaka</v>
      </c>
      <c r="AZ33" t="str">
        <f t="shared" si="33"/>
        <v>SK Sturm Graz</v>
      </c>
      <c r="BA33">
        <f t="shared" si="34"/>
        <v>2</v>
      </c>
      <c r="BB33">
        <f t="shared" si="35"/>
        <v>0</v>
      </c>
      <c r="BD33" t="str">
        <f t="shared" si="36"/>
        <v>AEK Larnaka</v>
      </c>
      <c r="BE33" t="str">
        <f t="shared" si="37"/>
        <v>SK Sturm Graz</v>
      </c>
      <c r="BF33">
        <f t="shared" si="30"/>
        <v>0</v>
      </c>
      <c r="BG33">
        <f t="shared" si="31"/>
        <v>2</v>
      </c>
      <c r="BI33">
        <f t="shared" si="38"/>
        <v>3</v>
      </c>
      <c r="BJ33">
        <f t="shared" si="39"/>
        <v>0</v>
      </c>
    </row>
    <row r="34" spans="1:62" x14ac:dyDescent="0.3">
      <c r="A34" t="s">
        <v>59</v>
      </c>
      <c r="B34" t="s">
        <v>288</v>
      </c>
      <c r="C34" t="s">
        <v>105</v>
      </c>
      <c r="D34" t="s">
        <v>54</v>
      </c>
      <c r="E34" t="s">
        <v>61</v>
      </c>
      <c r="F34" s="15">
        <v>0.79166666666666663</v>
      </c>
      <c r="G34" s="16">
        <v>24476</v>
      </c>
      <c r="H34" s="17">
        <v>4</v>
      </c>
      <c r="I34" s="17">
        <v>0</v>
      </c>
      <c r="J34" s="1" t="s">
        <v>340</v>
      </c>
      <c r="K34" s="1" t="s">
        <v>0</v>
      </c>
      <c r="L34" s="20">
        <v>1</v>
      </c>
      <c r="M34" s="20">
        <v>0</v>
      </c>
      <c r="N34" s="1" t="str">
        <f t="shared" si="14"/>
        <v>S</v>
      </c>
      <c r="O34" s="1" t="str">
        <f t="shared" si="15"/>
        <v>N</v>
      </c>
      <c r="P34" s="1">
        <f t="shared" si="16"/>
        <v>1</v>
      </c>
      <c r="Q34" s="4">
        <f>IFERROR((SUMIF($J$2:K34,J34,$L$2:M34)-L34)/(COUNTIF($J$2:K34,J34)-1),0)</f>
        <v>0</v>
      </c>
      <c r="R34" s="4">
        <f>IFERROR((SUMIF($AT$2:AT34,AT34,$AV$2:AW34)-AV34)/(COUNTIF($J$2:K34,J34)-1),0)</f>
        <v>0</v>
      </c>
      <c r="S34" s="4">
        <f t="shared" ref="S34:S65" si="40">Q34-R34</f>
        <v>0</v>
      </c>
      <c r="T34" s="5">
        <f>IFERROR((SUMIF($AY$2:AZ34,AY34,$BA$2:BB34)-BA34)/(COUNTIF($J$2:K34,K34)-1),0)</f>
        <v>2</v>
      </c>
      <c r="U34" s="5">
        <f>IFERROR((SUMIF($BD$2:BE34,BD34,$BF$2:BG34)-BF34)/(COUNTIF($J$2:K34,K34)-1),0)</f>
        <v>0.8</v>
      </c>
      <c r="V34" s="5">
        <f t="shared" ref="V34:V65" si="41">T34-U34</f>
        <v>1.2</v>
      </c>
      <c r="W34" s="9">
        <f>IFERROR((SUMIF($J$2:J34,J34,L$2:L34)-L34)/(COUNTIF($J$2:J34,J34)-1),0)</f>
        <v>0</v>
      </c>
      <c r="X34" s="9">
        <f>IFERROR((SUMIF($J$2:J34,J34,M$2:M34)-M34)/(COUNTIF($J$2:J34,J34)-1),0)</f>
        <v>0</v>
      </c>
      <c r="Y34" s="9">
        <f t="shared" ref="Y34:Y65" si="42">W34-X34</f>
        <v>0</v>
      </c>
      <c r="Z34" s="1">
        <f>IFERROR((SUMIF($K$2:K34,J34,$M$2:M34))/(COUNTIF($K$2:K34,J34)),0)</f>
        <v>0</v>
      </c>
      <c r="AA34" s="1">
        <f>IFERROR((SUMIF($K$2:K34,J34,$L$2:L34))/(COUNTIF($K$2:K34,J34)),0)</f>
        <v>0</v>
      </c>
      <c r="AB34" s="1">
        <f t="shared" ref="AB34:AB65" si="43">Z34-AA34</f>
        <v>0</v>
      </c>
      <c r="AC34" s="9">
        <f>IFERROR((SUMIF($J$2:J34,K34,$L$2:L34))/(COUNTIF($J$2:J34,K34)),0)</f>
        <v>2</v>
      </c>
      <c r="AD34" s="9">
        <f>IFERROR((SUMIF($J$2:J34,K34,$M$2:M34))/(COUNTIF($J$2:J34,K34)),0)</f>
        <v>0</v>
      </c>
      <c r="AE34" s="9">
        <f t="shared" ref="AE34:AE65" si="44">AC34-AD34</f>
        <v>2</v>
      </c>
      <c r="AF34" s="1">
        <f>IFERROR((SUMIF(K$2:K34,K34,M$2:M34)-M34)/(COUNTIF($K$2:K34,K34)-1),0)</f>
        <v>2</v>
      </c>
      <c r="AG34" s="1">
        <f>IFERROR((SUMIF(K$2:K34,K34,L$2:L34)-L34)/(COUNTIF($K$2:K34,K34)-1),0)</f>
        <v>1.3333333333333333</v>
      </c>
      <c r="AH34" s="1">
        <f t="shared" ref="AH34:AH65" si="45">AF34-AG34</f>
        <v>0.66666666666666674</v>
      </c>
      <c r="AI34" s="1">
        <f t="shared" ref="AI34:AI65" si="46">IF(N34="S",3,IF(N34="N",0,1))</f>
        <v>3</v>
      </c>
      <c r="AJ34" s="1">
        <f t="shared" ref="AJ34:AJ65" si="47">IF(O34="S",3,IF(O34="N",0,1))</f>
        <v>0</v>
      </c>
      <c r="AK34" s="1">
        <f>SUMIF($J$2:K34,J34,AI$2:AJ34)-AI34</f>
        <v>0</v>
      </c>
      <c r="AL34" s="1">
        <f>SUMIF($AY$2:AZ34,AY34,$BI$2:BJ34)-BI34</f>
        <v>10</v>
      </c>
      <c r="AM34" s="1">
        <f>IFERROR((AK34)/(COUNTIF($J$2:K34,J34)-1),0)</f>
        <v>0</v>
      </c>
      <c r="AN34" s="1">
        <f>IFERROR((AL34)/(COUNTIF($J$2:K34,K34)-1),0)</f>
        <v>2</v>
      </c>
      <c r="AP34" t="str">
        <f t="shared" si="25"/>
        <v>LASK</v>
      </c>
      <c r="AQ34">
        <f>COUNTIF($J$2:J34,J34)</f>
        <v>1</v>
      </c>
      <c r="AR34">
        <f>COUNTIF($K$2:K34,K34)</f>
        <v>4</v>
      </c>
      <c r="AT34" s="1" t="str">
        <f t="shared" si="26"/>
        <v>Besiktas Istanbul</v>
      </c>
      <c r="AU34" s="1" t="str">
        <f t="shared" si="27"/>
        <v>LASK</v>
      </c>
      <c r="AV34">
        <f t="shared" si="28"/>
        <v>0</v>
      </c>
      <c r="AW34" s="1">
        <f t="shared" si="29"/>
        <v>1</v>
      </c>
      <c r="AY34" t="str">
        <f t="shared" si="32"/>
        <v>LASK</v>
      </c>
      <c r="AZ34" t="str">
        <f t="shared" si="33"/>
        <v>Besiktas Istanbul</v>
      </c>
      <c r="BA34">
        <f t="shared" si="34"/>
        <v>0</v>
      </c>
      <c r="BB34">
        <f t="shared" si="35"/>
        <v>1</v>
      </c>
      <c r="BD34" t="str">
        <f t="shared" si="36"/>
        <v>LASK</v>
      </c>
      <c r="BE34" t="str">
        <f t="shared" si="37"/>
        <v>Besiktas Istanbul</v>
      </c>
      <c r="BF34">
        <f t="shared" si="30"/>
        <v>1</v>
      </c>
      <c r="BG34">
        <f t="shared" si="31"/>
        <v>0</v>
      </c>
      <c r="BI34">
        <f t="shared" si="38"/>
        <v>0</v>
      </c>
      <c r="BJ34">
        <f t="shared" si="39"/>
        <v>3</v>
      </c>
    </row>
    <row r="35" spans="1:62" x14ac:dyDescent="0.3">
      <c r="A35" t="s">
        <v>59</v>
      </c>
      <c r="B35" t="s">
        <v>288</v>
      </c>
      <c r="C35" t="s">
        <v>105</v>
      </c>
      <c r="D35" t="s">
        <v>54</v>
      </c>
      <c r="E35" t="s">
        <v>61</v>
      </c>
      <c r="F35" s="15">
        <v>0.87847222222222221</v>
      </c>
      <c r="G35" s="16">
        <v>9563</v>
      </c>
      <c r="H35" s="17">
        <v>5</v>
      </c>
      <c r="I35" s="17">
        <v>0</v>
      </c>
      <c r="J35" s="1" t="s">
        <v>349</v>
      </c>
      <c r="K35" s="1" t="s">
        <v>71</v>
      </c>
      <c r="L35" s="20">
        <v>2</v>
      </c>
      <c r="M35" s="20">
        <v>1</v>
      </c>
      <c r="N35" s="1" t="str">
        <f t="shared" si="14"/>
        <v>S</v>
      </c>
      <c r="O35" s="1" t="str">
        <f t="shared" si="15"/>
        <v>N</v>
      </c>
      <c r="P35" s="1">
        <f t="shared" si="16"/>
        <v>1</v>
      </c>
      <c r="Q35" s="4">
        <f>IFERROR((SUMIF($J$2:K35,J35,$L$2:M35)-L35)/(COUNTIF($J$2:K35,J35)-1),0)</f>
        <v>0</v>
      </c>
      <c r="R35" s="4">
        <f>IFERROR((SUMIF($AT$2:AT35,AT35,$AV$2:AW35)-AV35)/(COUNTIF($J$2:K35,J35)-1),0)</f>
        <v>0</v>
      </c>
      <c r="S35" s="4">
        <f t="shared" si="40"/>
        <v>0</v>
      </c>
      <c r="T35" s="5">
        <f>IFERROR((SUMIF($AY$2:AZ35,AY35,$BA$2:BB35)-BA35)/(COUNTIF($J$2:K35,K35)-1),0)</f>
        <v>3</v>
      </c>
      <c r="U35" s="5">
        <f>IFERROR((SUMIF($BD$2:BE35,BD35,$BF$2:BG35)-BF35)/(COUNTIF($J$2:K35,K35)-1),0)</f>
        <v>0.33333333333333331</v>
      </c>
      <c r="V35" s="5">
        <f t="shared" si="41"/>
        <v>2.6666666666666665</v>
      </c>
      <c r="W35" s="9">
        <f>IFERROR((SUMIF($J$2:J35,J35,L$2:L35)-L35)/(COUNTIF($J$2:J35,J35)-1),0)</f>
        <v>0</v>
      </c>
      <c r="X35" s="9">
        <f>IFERROR((SUMIF($J$2:J35,J35,M$2:M35)-M35)/(COUNTIF($J$2:J35,J35)-1),0)</f>
        <v>0</v>
      </c>
      <c r="Y35" s="9">
        <f t="shared" si="42"/>
        <v>0</v>
      </c>
      <c r="Z35" s="1">
        <f>IFERROR((SUMIF($K$2:K35,J35,$M$2:M35))/(COUNTIF($K$2:K35,J35)),0)</f>
        <v>0</v>
      </c>
      <c r="AA35" s="1">
        <f>IFERROR((SUMIF($K$2:K35,J35,$L$2:L35))/(COUNTIF($K$2:K35,J35)),0)</f>
        <v>0</v>
      </c>
      <c r="AB35" s="1">
        <f t="shared" si="43"/>
        <v>0</v>
      </c>
      <c r="AC35" s="9">
        <f>IFERROR((SUMIF($J$2:J35,K35,$L$2:L35))/(COUNTIF($J$2:J35,K35)),0)</f>
        <v>1</v>
      </c>
      <c r="AD35" s="9">
        <f>IFERROR((SUMIF($J$2:J35,K35,$M$2:M35))/(COUNTIF($J$2:J35,K35)),0)</f>
        <v>1</v>
      </c>
      <c r="AE35" s="9">
        <f t="shared" si="44"/>
        <v>0</v>
      </c>
      <c r="AF35" s="1">
        <f>IFERROR((SUMIF(K$2:K35,K35,M$2:M35)-M35)/(COUNTIF($K$2:K35,K35)-1),0)</f>
        <v>4</v>
      </c>
      <c r="AG35" s="1">
        <f>IFERROR((SUMIF(K$2:K35,K35,L$2:L35)-L35)/(COUNTIF($K$2:K35,K35)-1),0)</f>
        <v>0</v>
      </c>
      <c r="AH35" s="1">
        <f t="shared" si="45"/>
        <v>4</v>
      </c>
      <c r="AI35" s="1">
        <f t="shared" si="46"/>
        <v>3</v>
      </c>
      <c r="AJ35" s="1">
        <f t="shared" si="47"/>
        <v>0</v>
      </c>
      <c r="AK35" s="1">
        <f>SUMIF($J$2:K35,J35,AI$2:AJ35)-AI35</f>
        <v>0</v>
      </c>
      <c r="AL35" s="1">
        <f>SUMIF($AY$2:AZ35,AY35,$BI$2:BJ35)-BI35</f>
        <v>7</v>
      </c>
      <c r="AM35" s="1">
        <f>IFERROR((AK35)/(COUNTIF($J$2:K35,J35)-1),0)</f>
        <v>0</v>
      </c>
      <c r="AN35" s="1">
        <f>IFERROR((AL35)/(COUNTIF($J$2:K35,K35)-1),0)</f>
        <v>2.3333333333333335</v>
      </c>
      <c r="AP35" t="str">
        <f t="shared" si="25"/>
        <v>SK Rapid Wien</v>
      </c>
      <c r="AQ35">
        <f>COUNTIF($J$2:J35,J35)</f>
        <v>1</v>
      </c>
      <c r="AR35">
        <f>COUNTIF($K$2:K35,K35)</f>
        <v>3</v>
      </c>
      <c r="AT35" s="1" t="str">
        <f t="shared" si="26"/>
        <v>Slovan Bratislava</v>
      </c>
      <c r="AU35" s="1" t="str">
        <f t="shared" si="27"/>
        <v>SK Rapid Wien</v>
      </c>
      <c r="AV35">
        <f t="shared" si="28"/>
        <v>1</v>
      </c>
      <c r="AW35" s="1">
        <f t="shared" si="29"/>
        <v>2</v>
      </c>
      <c r="AY35" t="str">
        <f t="shared" si="32"/>
        <v>SK Rapid Wien</v>
      </c>
      <c r="AZ35" t="str">
        <f t="shared" si="33"/>
        <v>Slovan Bratislava</v>
      </c>
      <c r="BA35">
        <f t="shared" si="34"/>
        <v>1</v>
      </c>
      <c r="BB35">
        <f t="shared" si="35"/>
        <v>2</v>
      </c>
      <c r="BD35" t="str">
        <f t="shared" si="36"/>
        <v>SK Rapid Wien</v>
      </c>
      <c r="BE35" t="str">
        <f t="shared" si="37"/>
        <v>Slovan Bratislava</v>
      </c>
      <c r="BF35">
        <f t="shared" si="30"/>
        <v>2</v>
      </c>
      <c r="BG35">
        <f t="shared" si="31"/>
        <v>1</v>
      </c>
      <c r="BI35">
        <f t="shared" si="38"/>
        <v>0</v>
      </c>
      <c r="BJ35">
        <f t="shared" si="39"/>
        <v>3</v>
      </c>
    </row>
    <row r="36" spans="1:62" x14ac:dyDescent="0.3">
      <c r="A36" t="s">
        <v>47</v>
      </c>
      <c r="B36" t="s">
        <v>247</v>
      </c>
      <c r="C36" t="s">
        <v>105</v>
      </c>
      <c r="D36" t="s">
        <v>54</v>
      </c>
      <c r="E36" t="s">
        <v>43</v>
      </c>
      <c r="F36" s="15">
        <v>0.70833333333333337</v>
      </c>
      <c r="G36" s="16">
        <v>10734</v>
      </c>
      <c r="H36" s="17">
        <v>6</v>
      </c>
      <c r="I36" s="17">
        <v>0</v>
      </c>
      <c r="J36" s="1" t="s">
        <v>40</v>
      </c>
      <c r="K36" s="1" t="s">
        <v>80</v>
      </c>
      <c r="L36" s="20">
        <v>2</v>
      </c>
      <c r="M36" s="20">
        <v>0</v>
      </c>
      <c r="N36" s="1" t="str">
        <f t="shared" si="14"/>
        <v>S</v>
      </c>
      <c r="O36" s="1" t="str">
        <f t="shared" si="15"/>
        <v>N</v>
      </c>
      <c r="P36" s="1">
        <f t="shared" si="16"/>
        <v>2</v>
      </c>
      <c r="Q36" s="4">
        <f>IFERROR((SUMIF($J$2:K36,J36,$L$2:M36)-L36)/(COUNTIF($J$2:K36,J36)-1),0)</f>
        <v>3.5</v>
      </c>
      <c r="R36" s="4">
        <f>IFERROR((SUMIF($AT$2:AT36,AT36,$AV$2:AW36)-AV36)/(COUNTIF($J$2:K36,J36)-1),0)</f>
        <v>0.25</v>
      </c>
      <c r="S36" s="4">
        <f t="shared" si="40"/>
        <v>3.25</v>
      </c>
      <c r="T36" s="5">
        <f>IFERROR((SUMIF($AY$2:AZ36,AY36,$BA$2:BB36)-BA36)/(COUNTIF($J$2:K36,K36)-1),0)</f>
        <v>2</v>
      </c>
      <c r="U36" s="5">
        <f>IFERROR((SUMIF($BD$2:BE36,BD36,$BF$2:BG36)-BF36)/(COUNTIF($J$2:K36,K36)-1),0)</f>
        <v>0.66666666666666663</v>
      </c>
      <c r="V36" s="5">
        <f t="shared" si="41"/>
        <v>1.3333333333333335</v>
      </c>
      <c r="W36" s="9">
        <f>IFERROR((SUMIF($J$2:J36,J36,L$2:L36)-L36)/(COUNTIF($J$2:J36,J36)-1),0)</f>
        <v>3</v>
      </c>
      <c r="X36" s="9">
        <f>IFERROR((SUMIF($J$2:J36,J36,M$2:M36)-M36)/(COUNTIF($J$2:J36,J36)-1),0)</f>
        <v>0.5</v>
      </c>
      <c r="Y36" s="9">
        <f t="shared" si="42"/>
        <v>2.5</v>
      </c>
      <c r="Z36" s="1">
        <f>IFERROR((SUMIF($K$2:K36,J36,$M$2:M36))/(COUNTIF($K$2:K36,J36)),0)</f>
        <v>4</v>
      </c>
      <c r="AA36" s="1">
        <f>IFERROR((SUMIF($K$2:K36,J36,$L$2:L36))/(COUNTIF($K$2:K36,J36)),0)</f>
        <v>0</v>
      </c>
      <c r="AB36" s="1">
        <f t="shared" si="43"/>
        <v>4</v>
      </c>
      <c r="AC36" s="9">
        <f>IFERROR((SUMIF($J$2:J36,K36,$L$2:L36))/(COUNTIF($J$2:J36,K36)),0)</f>
        <v>2</v>
      </c>
      <c r="AD36" s="9">
        <f>IFERROR((SUMIF($J$2:J36,K36,$M$2:M36))/(COUNTIF($J$2:J36,K36)),0)</f>
        <v>1</v>
      </c>
      <c r="AE36" s="9">
        <f t="shared" si="44"/>
        <v>1</v>
      </c>
      <c r="AF36" s="1">
        <f>IFERROR((SUMIF(K$2:K36,K36,M$2:M36)-M36)/(COUNTIF($K$2:K36,K36)-1),0)</f>
        <v>2</v>
      </c>
      <c r="AG36" s="1">
        <f>IFERROR((SUMIF(K$2:K36,K36,L$2:L36)-L36)/(COUNTIF($K$2:K36,K36)-1),0)</f>
        <v>0.5</v>
      </c>
      <c r="AH36" s="1">
        <f t="shared" si="45"/>
        <v>1.5</v>
      </c>
      <c r="AI36" s="1">
        <f t="shared" si="46"/>
        <v>3</v>
      </c>
      <c r="AJ36" s="1">
        <f t="shared" si="47"/>
        <v>0</v>
      </c>
      <c r="AK36" s="1">
        <f>SUMIF($J$2:K36,J36,AI$2:AJ36)-AI36</f>
        <v>12</v>
      </c>
      <c r="AL36" s="1">
        <f>SUMIF($AY$2:AZ36,AY36,$BI$2:BJ36)-BI36</f>
        <v>6</v>
      </c>
      <c r="AM36" s="1">
        <f>IFERROR((AK36)/(COUNTIF($J$2:K36,J36)-1),0)</f>
        <v>3</v>
      </c>
      <c r="AN36" s="1">
        <f>IFERROR((AL36)/(COUNTIF($J$2:K36,K36)-1),0)</f>
        <v>2</v>
      </c>
      <c r="AP36" t="str">
        <f t="shared" si="25"/>
        <v>LASK</v>
      </c>
      <c r="AQ36">
        <f>COUNTIF($J$2:J36,J36)</f>
        <v>3</v>
      </c>
      <c r="AR36">
        <f>COUNTIF($K$2:K36,K36)</f>
        <v>3</v>
      </c>
      <c r="AT36" s="1" t="str">
        <f t="shared" si="26"/>
        <v>Red Bull Salzburg</v>
      </c>
      <c r="AU36" s="1" t="str">
        <f t="shared" si="27"/>
        <v>FK Austria Wien</v>
      </c>
      <c r="AV36">
        <f t="shared" si="28"/>
        <v>0</v>
      </c>
      <c r="AW36" s="1">
        <f t="shared" si="29"/>
        <v>2</v>
      </c>
      <c r="AY36" t="str">
        <f t="shared" si="32"/>
        <v>FK Austria Wien</v>
      </c>
      <c r="AZ36" t="str">
        <f t="shared" si="33"/>
        <v>Red Bull Salzburg</v>
      </c>
      <c r="BA36">
        <f t="shared" si="34"/>
        <v>0</v>
      </c>
      <c r="BB36">
        <f t="shared" si="35"/>
        <v>2</v>
      </c>
      <c r="BD36" t="str">
        <f t="shared" si="36"/>
        <v>FK Austria Wien</v>
      </c>
      <c r="BE36" t="str">
        <f t="shared" si="37"/>
        <v>Red Bull Salzburg</v>
      </c>
      <c r="BF36">
        <f t="shared" si="30"/>
        <v>2</v>
      </c>
      <c r="BG36">
        <f t="shared" si="31"/>
        <v>0</v>
      </c>
      <c r="BI36">
        <f t="shared" si="38"/>
        <v>0</v>
      </c>
      <c r="BJ36">
        <f t="shared" si="39"/>
        <v>3</v>
      </c>
    </row>
    <row r="37" spans="1:62" x14ac:dyDescent="0.3">
      <c r="A37" t="s">
        <v>47</v>
      </c>
      <c r="B37" t="s">
        <v>247</v>
      </c>
      <c r="C37" t="s">
        <v>105</v>
      </c>
      <c r="D37" t="s">
        <v>54</v>
      </c>
      <c r="E37" t="s">
        <v>43</v>
      </c>
      <c r="F37" s="15">
        <v>0.70833333333333337</v>
      </c>
      <c r="G37" s="16">
        <v>2812</v>
      </c>
      <c r="H37" s="17">
        <v>7</v>
      </c>
      <c r="I37" s="17">
        <v>0</v>
      </c>
      <c r="J37" s="1" t="s">
        <v>216</v>
      </c>
      <c r="K37" s="1" t="s">
        <v>76</v>
      </c>
      <c r="L37" s="20">
        <v>4</v>
      </c>
      <c r="M37" s="20">
        <v>2</v>
      </c>
      <c r="N37" s="1" t="str">
        <f t="shared" si="14"/>
        <v>S</v>
      </c>
      <c r="O37" s="1" t="str">
        <f t="shared" si="15"/>
        <v>N</v>
      </c>
      <c r="P37" s="1">
        <f t="shared" si="16"/>
        <v>2</v>
      </c>
      <c r="Q37" s="4">
        <f>IFERROR((SUMIF($J$2:K37,J37,$L$2:M37)-L37)/(COUNTIF($J$2:K37,J37)-1),0)</f>
        <v>1</v>
      </c>
      <c r="R37" s="4">
        <f>IFERROR((SUMIF($AT$2:AT37,AT37,$AV$2:AW37)-AV37)/(COUNTIF($J$2:K37,J37)-1),0)</f>
        <v>0.33333333333333331</v>
      </c>
      <c r="S37" s="4">
        <f t="shared" si="40"/>
        <v>0.66666666666666674</v>
      </c>
      <c r="T37" s="5">
        <f>IFERROR((SUMIF($AY$2:AZ37,AY37,$BA$2:BB37)-BA37)/(COUNTIF($J$2:K37,K37)-1),0)</f>
        <v>2</v>
      </c>
      <c r="U37" s="5">
        <f>IFERROR((SUMIF($BD$2:BE37,BD37,$BF$2:BG37)-BF37)/(COUNTIF($J$2:K37,K37)-1),0)</f>
        <v>1.6666666666666667</v>
      </c>
      <c r="V37" s="5">
        <f t="shared" si="41"/>
        <v>0.33333333333333326</v>
      </c>
      <c r="W37" s="9">
        <f>IFERROR((SUMIF($J$2:J37,J37,L$2:L37)-L37)/(COUNTIF($J$2:J37,J37)-1),0)</f>
        <v>0</v>
      </c>
      <c r="X37" s="9">
        <f>IFERROR((SUMIF($J$2:J37,J37,M$2:M37)-M37)/(COUNTIF($J$2:J37,J37)-1),0)</f>
        <v>1</v>
      </c>
      <c r="Y37" s="9">
        <f t="shared" si="42"/>
        <v>-1</v>
      </c>
      <c r="Z37" s="1">
        <f>IFERROR((SUMIF($K$2:K37,J37,$M$2:M37))/(COUNTIF($K$2:K37,J37)),0)</f>
        <v>1.5</v>
      </c>
      <c r="AA37" s="1">
        <f>IFERROR((SUMIF($K$2:K37,J37,$L$2:L37))/(COUNTIF($K$2:K37,J37)),0)</f>
        <v>2</v>
      </c>
      <c r="AB37" s="1">
        <f t="shared" si="43"/>
        <v>-0.5</v>
      </c>
      <c r="AC37" s="9">
        <f>IFERROR((SUMIF($J$2:J37,K37,$L$2:L37))/(COUNTIF($J$2:J37,K37)),0)</f>
        <v>0</v>
      </c>
      <c r="AD37" s="9">
        <f>IFERROR((SUMIF($J$2:J37,K37,$M$2:M37))/(COUNTIF($J$2:J37,K37)),0)</f>
        <v>2</v>
      </c>
      <c r="AE37" s="9">
        <f t="shared" si="44"/>
        <v>-2</v>
      </c>
      <c r="AF37" s="1">
        <f>IFERROR((SUMIF(K$2:K37,K37,M$2:M37)-M37)/(COUNTIF($K$2:K37,K37)-1),0)</f>
        <v>3</v>
      </c>
      <c r="AG37" s="1">
        <f>IFERROR((SUMIF(K$2:K37,K37,L$2:L37)-L37)/(COUNTIF($K$2:K37,K37)-1),0)</f>
        <v>1.5</v>
      </c>
      <c r="AH37" s="1">
        <f t="shared" si="45"/>
        <v>1.5</v>
      </c>
      <c r="AI37" s="1">
        <f t="shared" si="46"/>
        <v>3</v>
      </c>
      <c r="AJ37" s="1">
        <f t="shared" si="47"/>
        <v>0</v>
      </c>
      <c r="AK37" s="1">
        <f>SUMIF($J$2:K37,J37,AI$2:AJ37)-AI37</f>
        <v>1</v>
      </c>
      <c r="AL37" s="1">
        <f>SUMIF($AY$2:AZ37,AY37,$BI$2:BJ37)-BI37</f>
        <v>6</v>
      </c>
      <c r="AM37" s="1">
        <f>IFERROR((AK37)/(COUNTIF($J$2:K37,J37)-1),0)</f>
        <v>0.33333333333333331</v>
      </c>
      <c r="AN37" s="1">
        <f>IFERROR((AL37)/(COUNTIF($J$2:K37,K37)-1),0)</f>
        <v>2</v>
      </c>
      <c r="AP37" t="str">
        <f t="shared" si="25"/>
        <v>FC Admira Wacker Mödling</v>
      </c>
      <c r="AQ37">
        <f>COUNTIF($J$2:J37,J37)</f>
        <v>2</v>
      </c>
      <c r="AR37">
        <f>COUNTIF($K$2:K37,K37)</f>
        <v>3</v>
      </c>
      <c r="AT37" s="1" t="str">
        <f t="shared" si="26"/>
        <v>TSV Hartberg</v>
      </c>
      <c r="AU37" s="1" t="str">
        <f t="shared" si="27"/>
        <v>SV Mattersburg</v>
      </c>
      <c r="AV37">
        <f t="shared" si="28"/>
        <v>2</v>
      </c>
      <c r="AW37" s="1">
        <f t="shared" si="29"/>
        <v>4</v>
      </c>
      <c r="AY37" t="str">
        <f t="shared" si="32"/>
        <v>SV Mattersburg</v>
      </c>
      <c r="AZ37" t="str">
        <f t="shared" si="33"/>
        <v>TSV Hartberg</v>
      </c>
      <c r="BA37">
        <f t="shared" si="34"/>
        <v>2</v>
      </c>
      <c r="BB37">
        <f t="shared" si="35"/>
        <v>4</v>
      </c>
      <c r="BD37" t="str">
        <f t="shared" si="36"/>
        <v>SV Mattersburg</v>
      </c>
      <c r="BE37" t="str">
        <f t="shared" si="37"/>
        <v>TSV Hartberg</v>
      </c>
      <c r="BF37">
        <f t="shared" si="30"/>
        <v>4</v>
      </c>
      <c r="BG37">
        <f t="shared" si="31"/>
        <v>2</v>
      </c>
      <c r="BI37">
        <f t="shared" si="38"/>
        <v>0</v>
      </c>
      <c r="BJ37">
        <f t="shared" si="39"/>
        <v>3</v>
      </c>
    </row>
    <row r="38" spans="1:62" x14ac:dyDescent="0.3">
      <c r="A38" t="s">
        <v>47</v>
      </c>
      <c r="B38" t="s">
        <v>247</v>
      </c>
      <c r="C38" t="s">
        <v>105</v>
      </c>
      <c r="D38" t="s">
        <v>54</v>
      </c>
      <c r="E38" t="s">
        <v>43</v>
      </c>
      <c r="F38" s="15">
        <v>0.70833333333333337</v>
      </c>
      <c r="G38" s="16">
        <v>5845</v>
      </c>
      <c r="H38" s="17">
        <v>7</v>
      </c>
      <c r="I38" s="17">
        <v>0</v>
      </c>
      <c r="J38" s="1" t="s">
        <v>58</v>
      </c>
      <c r="K38" s="1" t="s">
        <v>245</v>
      </c>
      <c r="L38" s="20">
        <v>1</v>
      </c>
      <c r="M38" s="20">
        <v>2</v>
      </c>
      <c r="N38" s="1" t="str">
        <f t="shared" si="14"/>
        <v>N</v>
      </c>
      <c r="O38" s="1" t="str">
        <f t="shared" si="15"/>
        <v>S</v>
      </c>
      <c r="P38" s="1">
        <f t="shared" si="16"/>
        <v>-1</v>
      </c>
      <c r="Q38" s="4">
        <f>IFERROR((SUMIF($J$2:K38,J38,$L$2:M38)-L38)/(COUNTIF($J$2:K38,J38)-1),0)</f>
        <v>2</v>
      </c>
      <c r="R38" s="4">
        <f>IFERROR((SUMIF($AT$2:AT38,AT38,$AV$2:AW38)-AV38)/(COUNTIF($J$2:K38,J38)-1),0)</f>
        <v>1</v>
      </c>
      <c r="S38" s="4">
        <f t="shared" si="40"/>
        <v>1</v>
      </c>
      <c r="T38" s="5">
        <f>IFERROR((SUMIF($AY$2:AZ38,AY38,$BA$2:BB38)-BA38)/(COUNTIF($J$2:K38,K38)-1),0)</f>
        <v>2</v>
      </c>
      <c r="U38" s="5">
        <f>IFERROR((SUMIF($BD$2:BE38,BD38,$BF$2:BG38)-BF38)/(COUNTIF($J$2:K38,K38)-1),0)</f>
        <v>2.3333333333333335</v>
      </c>
      <c r="V38" s="5">
        <f t="shared" si="41"/>
        <v>-0.33333333333333348</v>
      </c>
      <c r="W38" s="9">
        <f>IFERROR((SUMIF($J$2:J38,J38,L$2:L38)-L38)/(COUNTIF($J$2:J38,J38)-1),0)</f>
        <v>2</v>
      </c>
      <c r="X38" s="9">
        <f>IFERROR((SUMIF($J$2:J38,J38,M$2:M38)-M38)/(COUNTIF($J$2:J38,J38)-1),0)</f>
        <v>3</v>
      </c>
      <c r="Y38" s="9">
        <f t="shared" si="42"/>
        <v>-1</v>
      </c>
      <c r="Z38" s="1">
        <f>IFERROR((SUMIF($K$2:K38,J38,$M$2:M38))/(COUNTIF($K$2:K38,J38)),0)</f>
        <v>2</v>
      </c>
      <c r="AA38" s="1">
        <f>IFERROR((SUMIF($K$2:K38,J38,$L$2:L38))/(COUNTIF($K$2:K38,J38)),0)</f>
        <v>0.5</v>
      </c>
      <c r="AB38" s="1">
        <f t="shared" si="43"/>
        <v>1.5</v>
      </c>
      <c r="AC38" s="9">
        <f>IFERROR((SUMIF($J$2:J38,K38,$L$2:L38))/(COUNTIF($J$2:J38,K38)),0)</f>
        <v>2</v>
      </c>
      <c r="AD38" s="9">
        <f>IFERROR((SUMIF($J$2:J38,K38,$M$2:M38))/(COUNTIF($J$2:J38,K38)),0)</f>
        <v>3</v>
      </c>
      <c r="AE38" s="9">
        <f t="shared" si="44"/>
        <v>-1</v>
      </c>
      <c r="AF38" s="1">
        <f>IFERROR((SUMIF(K$2:K38,K38,M$2:M38)-M38)/(COUNTIF($K$2:K38,K38)-1),0)</f>
        <v>2</v>
      </c>
      <c r="AG38" s="1">
        <f>IFERROR((SUMIF(K$2:K38,K38,L$2:L38)-L38)/(COUNTIF($K$2:K38,K38)-1),0)</f>
        <v>2</v>
      </c>
      <c r="AH38" s="1">
        <f t="shared" si="45"/>
        <v>0</v>
      </c>
      <c r="AI38" s="1">
        <f t="shared" si="46"/>
        <v>0</v>
      </c>
      <c r="AJ38" s="1">
        <f t="shared" si="47"/>
        <v>3</v>
      </c>
      <c r="AK38" s="1">
        <f>SUMIF($J$2:K38,J38,AI$2:AJ38)-AI38</f>
        <v>4</v>
      </c>
      <c r="AL38" s="1">
        <f>SUMIF($AY$2:AZ38,AY38,$BI$2:BJ38)-BI38</f>
        <v>3</v>
      </c>
      <c r="AM38" s="1">
        <f>IFERROR((AK38)/(COUNTIF($J$2:K38,J38)-1),0)</f>
        <v>1.3333333333333333</v>
      </c>
      <c r="AN38" s="1">
        <f>IFERROR((AL38)/(COUNTIF($J$2:K38,K38)-1),0)</f>
        <v>1</v>
      </c>
      <c r="AP38" t="str">
        <f t="shared" si="25"/>
        <v>SV Mattersburg</v>
      </c>
      <c r="AQ38">
        <f>COUNTIF($J$2:J38,J38)</f>
        <v>2</v>
      </c>
      <c r="AR38">
        <f>COUNTIF($K$2:K38,K38)</f>
        <v>3</v>
      </c>
      <c r="AT38" s="1" t="str">
        <f t="shared" si="26"/>
        <v>SC Rheindorf Altach</v>
      </c>
      <c r="AU38" s="1" t="str">
        <f t="shared" si="27"/>
        <v>FC Wacker Innsbruck</v>
      </c>
      <c r="AV38">
        <f t="shared" si="28"/>
        <v>2</v>
      </c>
      <c r="AW38" s="1">
        <f t="shared" si="29"/>
        <v>1</v>
      </c>
      <c r="AY38" t="str">
        <f t="shared" si="32"/>
        <v>FC Wacker Innsbruck</v>
      </c>
      <c r="AZ38" t="str">
        <f t="shared" si="33"/>
        <v>SC Rheindorf Altach</v>
      </c>
      <c r="BA38">
        <f t="shared" si="34"/>
        <v>2</v>
      </c>
      <c r="BB38">
        <f t="shared" si="35"/>
        <v>1</v>
      </c>
      <c r="BD38" t="str">
        <f t="shared" si="36"/>
        <v>FC Wacker Innsbruck</v>
      </c>
      <c r="BE38" t="str">
        <f t="shared" si="37"/>
        <v>SC Rheindorf Altach</v>
      </c>
      <c r="BF38">
        <f t="shared" si="30"/>
        <v>1</v>
      </c>
      <c r="BG38">
        <f t="shared" si="31"/>
        <v>2</v>
      </c>
      <c r="BI38">
        <f t="shared" si="38"/>
        <v>3</v>
      </c>
      <c r="BJ38">
        <f t="shared" si="39"/>
        <v>0</v>
      </c>
    </row>
    <row r="39" spans="1:62" x14ac:dyDescent="0.3">
      <c r="A39" t="s">
        <v>47</v>
      </c>
      <c r="B39" t="s">
        <v>290</v>
      </c>
      <c r="C39" t="s">
        <v>105</v>
      </c>
      <c r="D39" t="s">
        <v>54</v>
      </c>
      <c r="E39" t="s">
        <v>64</v>
      </c>
      <c r="F39" s="15">
        <v>0.70833333333333337</v>
      </c>
      <c r="G39" s="16">
        <v>3450</v>
      </c>
      <c r="H39" s="17">
        <v>3</v>
      </c>
      <c r="I39" s="17">
        <v>0</v>
      </c>
      <c r="J39" s="1" t="s">
        <v>65</v>
      </c>
      <c r="K39" s="1" t="s">
        <v>68</v>
      </c>
      <c r="L39" s="20">
        <v>2</v>
      </c>
      <c r="M39" s="20">
        <v>0</v>
      </c>
      <c r="N39" s="1" t="str">
        <f t="shared" si="14"/>
        <v>S</v>
      </c>
      <c r="O39" s="1" t="str">
        <f t="shared" si="15"/>
        <v>N</v>
      </c>
      <c r="P39" s="1">
        <f t="shared" si="16"/>
        <v>2</v>
      </c>
      <c r="Q39" s="4">
        <f>IFERROR((SUMIF($J$2:K39,J39,$L$2:M39)-L39)/(COUNTIF($J$2:K39,J39)-1),0)</f>
        <v>3.3333333333333335</v>
      </c>
      <c r="R39" s="4">
        <f>IFERROR((SUMIF($AT$2:AT39,AT39,$AV$2:AW39)-AV39)/(COUNTIF($J$2:K39,J39)-1),0)</f>
        <v>1</v>
      </c>
      <c r="S39" s="4">
        <f t="shared" si="40"/>
        <v>2.3333333333333335</v>
      </c>
      <c r="T39" s="5">
        <f>IFERROR((SUMIF($AY$2:AZ39,AY39,$BA$2:BB39)-BA39)/(COUNTIF($J$2:K39,K39)-1),0)</f>
        <v>1.5</v>
      </c>
      <c r="U39" s="5">
        <f>IFERROR((SUMIF($BD$2:BE39,BD39,$BF$2:BG39)-BF39)/(COUNTIF($J$2:K39,K39)-1),0)</f>
        <v>1.8333333333333333</v>
      </c>
      <c r="V39" s="5">
        <f t="shared" si="41"/>
        <v>-0.33333333333333326</v>
      </c>
      <c r="W39" s="9">
        <f>IFERROR((SUMIF($J$2:J39,J39,L$2:L39)-L39)/(COUNTIF($J$2:J39,J39)-1),0)</f>
        <v>4</v>
      </c>
      <c r="X39" s="9">
        <f>IFERROR((SUMIF($J$2:J39,J39,M$2:M39)-M39)/(COUNTIF($J$2:J39,J39)-1),0)</f>
        <v>3</v>
      </c>
      <c r="Y39" s="9">
        <f t="shared" si="42"/>
        <v>1</v>
      </c>
      <c r="Z39" s="1">
        <f>IFERROR((SUMIF($K$2:K39,J39,$M$2:M39))/(COUNTIF($K$2:K39,J39)),0)</f>
        <v>3</v>
      </c>
      <c r="AA39" s="1">
        <f>IFERROR((SUMIF($K$2:K39,J39,$L$2:L39))/(COUNTIF($K$2:K39,J39)),0)</f>
        <v>0</v>
      </c>
      <c r="AB39" s="1">
        <f t="shared" si="43"/>
        <v>3</v>
      </c>
      <c r="AC39" s="9">
        <f>IFERROR((SUMIF($J$2:J39,K39,$L$2:L39))/(COUNTIF($J$2:J39,K39)),0)</f>
        <v>1.3333333333333333</v>
      </c>
      <c r="AD39" s="9">
        <f>IFERROR((SUMIF($J$2:J39,K39,$M$2:M39))/(COUNTIF($J$2:J39,K39)),0)</f>
        <v>2.3333333333333335</v>
      </c>
      <c r="AE39" s="9">
        <f t="shared" si="44"/>
        <v>-1.0000000000000002</v>
      </c>
      <c r="AF39" s="1">
        <f>IFERROR((SUMIF(K$2:K39,K39,M$2:M39)-M39)/(COUNTIF($K$2:K39,K39)-1),0)</f>
        <v>1.6666666666666667</v>
      </c>
      <c r="AG39" s="1">
        <f>IFERROR((SUMIF(K$2:K39,K39,L$2:L39)-L39)/(COUNTIF($K$2:K39,K39)-1),0)</f>
        <v>1.3333333333333333</v>
      </c>
      <c r="AH39" s="1">
        <f t="shared" si="45"/>
        <v>0.33333333333333348</v>
      </c>
      <c r="AI39" s="1">
        <f t="shared" si="46"/>
        <v>3</v>
      </c>
      <c r="AJ39" s="1">
        <f t="shared" si="47"/>
        <v>0</v>
      </c>
      <c r="AK39" s="1">
        <f>SUMIF($J$2:K39,J39,AI$2:AJ39)-AI39</f>
        <v>7</v>
      </c>
      <c r="AL39" s="1">
        <f>SUMIF($AY$2:AZ39,AY39,$BI$2:BJ39)-BI39</f>
        <v>9</v>
      </c>
      <c r="AM39" s="1">
        <f>IFERROR((AK39)/(COUNTIF($J$2:K39,J39)-1),0)</f>
        <v>2.3333333333333335</v>
      </c>
      <c r="AN39" s="1">
        <f>IFERROR((AL39)/(COUNTIF($J$2:K39,K39)-1),0)</f>
        <v>1.5</v>
      </c>
      <c r="AP39" t="str">
        <f t="shared" si="25"/>
        <v>Wolfsberger AC</v>
      </c>
      <c r="AQ39">
        <f>COUNTIF($J$2:J39,J39)</f>
        <v>2</v>
      </c>
      <c r="AR39">
        <f>COUNTIF($K$2:K39,K39)</f>
        <v>4</v>
      </c>
      <c r="AT39" s="1" t="str">
        <f t="shared" si="26"/>
        <v>SKN St. Pölten</v>
      </c>
      <c r="AU39" s="1" t="str">
        <f t="shared" si="27"/>
        <v>SK Sturm Graz</v>
      </c>
      <c r="AV39">
        <f t="shared" si="28"/>
        <v>0</v>
      </c>
      <c r="AW39" s="1">
        <f t="shared" si="29"/>
        <v>2</v>
      </c>
      <c r="AY39" t="str">
        <f t="shared" si="32"/>
        <v>SK Sturm Graz</v>
      </c>
      <c r="AZ39" t="str">
        <f t="shared" si="33"/>
        <v>SKN St. Pölten</v>
      </c>
      <c r="BA39">
        <f t="shared" si="34"/>
        <v>0</v>
      </c>
      <c r="BB39">
        <f t="shared" si="35"/>
        <v>2</v>
      </c>
      <c r="BD39" t="str">
        <f t="shared" si="36"/>
        <v>SK Sturm Graz</v>
      </c>
      <c r="BE39" t="str">
        <f t="shared" si="37"/>
        <v>SKN St. Pölten</v>
      </c>
      <c r="BF39">
        <f t="shared" si="30"/>
        <v>2</v>
      </c>
      <c r="BG39">
        <f t="shared" si="31"/>
        <v>0</v>
      </c>
      <c r="BI39">
        <f t="shared" si="38"/>
        <v>0</v>
      </c>
      <c r="BJ39">
        <f t="shared" si="39"/>
        <v>3</v>
      </c>
    </row>
    <row r="40" spans="1:62" x14ac:dyDescent="0.3">
      <c r="A40" t="s">
        <v>47</v>
      </c>
      <c r="B40" t="s">
        <v>290</v>
      </c>
      <c r="C40" t="s">
        <v>105</v>
      </c>
      <c r="D40" t="s">
        <v>54</v>
      </c>
      <c r="E40" t="s">
        <v>64</v>
      </c>
      <c r="F40" s="15">
        <v>0.70833333333333337</v>
      </c>
      <c r="G40" s="16">
        <v>1850</v>
      </c>
      <c r="H40" s="17">
        <v>3</v>
      </c>
      <c r="I40" s="17">
        <v>0</v>
      </c>
      <c r="J40" s="1" t="s">
        <v>56</v>
      </c>
      <c r="K40" s="1" t="s">
        <v>0</v>
      </c>
      <c r="L40" s="20">
        <v>0</v>
      </c>
      <c r="M40" s="20">
        <v>1</v>
      </c>
      <c r="N40" s="1" t="str">
        <f t="shared" si="14"/>
        <v>N</v>
      </c>
      <c r="O40" s="1" t="str">
        <f t="shared" si="15"/>
        <v>S</v>
      </c>
      <c r="P40" s="1">
        <f t="shared" si="16"/>
        <v>-1</v>
      </c>
      <c r="Q40" s="4">
        <f>IFERROR((SUMIF($J$2:K40,J40,$L$2:M40)-L40)/(COUNTIF($J$2:K40,J40)-1),0)</f>
        <v>0.4</v>
      </c>
      <c r="R40" s="4">
        <f>IFERROR((SUMIF($AT$2:AT40,AT40,$AV$2:AW40)-AV40)/(COUNTIF($J$2:K40,J40)-1),0)</f>
        <v>1.2</v>
      </c>
      <c r="S40" s="4">
        <f t="shared" si="40"/>
        <v>-0.79999999999999993</v>
      </c>
      <c r="T40" s="5">
        <f>IFERROR((SUMIF($AY$2:AZ40,AY40,$BA$2:BB40)-BA40)/(COUNTIF($J$2:K40,K40)-1),0)</f>
        <v>1.6666666666666667</v>
      </c>
      <c r="U40" s="5">
        <f>IFERROR((SUMIF($BD$2:BE40,BD40,$BF$2:BG40)-BF40)/(COUNTIF($J$2:K40,K40)-1),0)</f>
        <v>0.83333333333333337</v>
      </c>
      <c r="V40" s="5">
        <f t="shared" si="41"/>
        <v>0.83333333333333337</v>
      </c>
      <c r="W40" s="9">
        <f>IFERROR((SUMIF($J$2:J40,J40,L$2:L40)-L40)/(COUNTIF($J$2:J40,J40)-1),0)</f>
        <v>0.5</v>
      </c>
      <c r="X40" s="9">
        <f>IFERROR((SUMIF($J$2:J40,J40,M$2:M40)-M40)/(COUNTIF($J$2:J40,J40)-1),0)</f>
        <v>3</v>
      </c>
      <c r="Y40" s="9">
        <f t="shared" si="42"/>
        <v>-2.5</v>
      </c>
      <c r="Z40" s="1">
        <f>IFERROR((SUMIF($K$2:K40,J40,$M$2:M40))/(COUNTIF($K$2:K40,J40)),0)</f>
        <v>0.33333333333333331</v>
      </c>
      <c r="AA40" s="1">
        <f>IFERROR((SUMIF($K$2:K40,J40,$L$2:L40))/(COUNTIF($K$2:K40,J40)),0)</f>
        <v>1.3333333333333333</v>
      </c>
      <c r="AB40" s="1">
        <f t="shared" si="43"/>
        <v>-1</v>
      </c>
      <c r="AC40" s="9">
        <f>IFERROR((SUMIF($J$2:J40,K40,$L$2:L40))/(COUNTIF($J$2:J40,K40)),0)</f>
        <v>2</v>
      </c>
      <c r="AD40" s="9">
        <f>IFERROR((SUMIF($J$2:J40,K40,$M$2:M40))/(COUNTIF($J$2:J40,K40)),0)</f>
        <v>0</v>
      </c>
      <c r="AE40" s="9">
        <f t="shared" si="44"/>
        <v>2</v>
      </c>
      <c r="AF40" s="1">
        <f>IFERROR((SUMIF(K$2:K40,K40,M$2:M40)-M40)/(COUNTIF($K$2:K40,K40)-1),0)</f>
        <v>1.5</v>
      </c>
      <c r="AG40" s="1">
        <f>IFERROR((SUMIF(K$2:K40,K40,L$2:L40)-L40)/(COUNTIF($K$2:K40,K40)-1),0)</f>
        <v>1.25</v>
      </c>
      <c r="AH40" s="1">
        <f t="shared" si="45"/>
        <v>0.25</v>
      </c>
      <c r="AI40" s="1">
        <f t="shared" si="46"/>
        <v>0</v>
      </c>
      <c r="AJ40" s="1">
        <f t="shared" si="47"/>
        <v>3</v>
      </c>
      <c r="AK40" s="1">
        <f>SUMIF($J$2:K40,J40,AI$2:AJ40)-AI40</f>
        <v>3</v>
      </c>
      <c r="AL40" s="1">
        <f>SUMIF($AY$2:AZ40,AY40,$BI$2:BJ40)-BI40</f>
        <v>10</v>
      </c>
      <c r="AM40" s="1">
        <f>IFERROR((AK40)/(COUNTIF($J$2:K40,J40)-1),0)</f>
        <v>0.6</v>
      </c>
      <c r="AN40" s="1">
        <f>IFERROR((AL40)/(COUNTIF($J$2:K40,K40)-1),0)</f>
        <v>1.6666666666666667</v>
      </c>
      <c r="AP40" t="str">
        <f t="shared" si="25"/>
        <v>SK Rapid Wien</v>
      </c>
      <c r="AQ40">
        <f>COUNTIF($J$2:J40,J40)</f>
        <v>3</v>
      </c>
      <c r="AR40">
        <f>COUNTIF($K$2:K40,K40)</f>
        <v>5</v>
      </c>
      <c r="AT40" s="1" t="str">
        <f t="shared" si="26"/>
        <v>FC Admira Wacker Mödling</v>
      </c>
      <c r="AU40" s="1" t="str">
        <f t="shared" si="27"/>
        <v>LASK</v>
      </c>
      <c r="AV40">
        <f t="shared" si="28"/>
        <v>1</v>
      </c>
      <c r="AW40" s="1">
        <f t="shared" si="29"/>
        <v>0</v>
      </c>
      <c r="AY40" t="str">
        <f t="shared" si="32"/>
        <v>LASK</v>
      </c>
      <c r="AZ40" t="str">
        <f t="shared" si="33"/>
        <v>FC Admira Wacker Mödling</v>
      </c>
      <c r="BA40">
        <f t="shared" si="34"/>
        <v>1</v>
      </c>
      <c r="BB40">
        <f t="shared" si="35"/>
        <v>0</v>
      </c>
      <c r="BD40" t="str">
        <f t="shared" si="36"/>
        <v>LASK</v>
      </c>
      <c r="BE40" t="str">
        <f t="shared" si="37"/>
        <v>FC Admira Wacker Mödling</v>
      </c>
      <c r="BF40">
        <f t="shared" si="30"/>
        <v>0</v>
      </c>
      <c r="BG40">
        <f t="shared" si="31"/>
        <v>1</v>
      </c>
      <c r="BI40">
        <f t="shared" si="38"/>
        <v>3</v>
      </c>
      <c r="BJ40">
        <f t="shared" si="39"/>
        <v>0</v>
      </c>
    </row>
    <row r="41" spans="1:62" x14ac:dyDescent="0.3">
      <c r="A41" t="s">
        <v>47</v>
      </c>
      <c r="B41" t="s">
        <v>290</v>
      </c>
      <c r="C41" t="s">
        <v>105</v>
      </c>
      <c r="D41" t="s">
        <v>54</v>
      </c>
      <c r="E41" t="s">
        <v>64</v>
      </c>
      <c r="F41" s="15">
        <v>0.70833333333333337</v>
      </c>
      <c r="G41" s="16">
        <v>14800</v>
      </c>
      <c r="H41" s="17">
        <v>7</v>
      </c>
      <c r="I41" s="17">
        <v>0</v>
      </c>
      <c r="J41" s="1" t="s">
        <v>71</v>
      </c>
      <c r="K41" s="1" t="s">
        <v>49</v>
      </c>
      <c r="L41" s="20">
        <v>0</v>
      </c>
      <c r="M41" s="20">
        <v>0</v>
      </c>
      <c r="N41" s="1" t="str">
        <f t="shared" si="14"/>
        <v>U</v>
      </c>
      <c r="O41" s="1" t="str">
        <f t="shared" si="15"/>
        <v>U</v>
      </c>
      <c r="P41" s="1">
        <f t="shared" si="16"/>
        <v>0</v>
      </c>
      <c r="Q41" s="4">
        <f>IFERROR((SUMIF($J$2:K41,J41,$L$2:M41)-L41)/(COUNTIF($J$2:K41,J41)-1),0)</f>
        <v>2.5</v>
      </c>
      <c r="R41" s="4">
        <f>IFERROR((SUMIF($AT$2:AT41,AT41,$AV$2:AW41)-AV41)/(COUNTIF($J$2:K41,J41)-1),0)</f>
        <v>0.25</v>
      </c>
      <c r="S41" s="4">
        <f t="shared" si="40"/>
        <v>2.25</v>
      </c>
      <c r="T41" s="5">
        <f>IFERROR((SUMIF($AY$2:AZ41,AY41,$BA$2:BB41)-BA41)/(COUNTIF($J$2:K41,K41)-1),0)</f>
        <v>2</v>
      </c>
      <c r="U41" s="5">
        <f>IFERROR((SUMIF($BD$2:BE41,BD41,$BF$2:BG41)-BF41)/(COUNTIF($J$2:K41,K41)-1),0)</f>
        <v>1.6666666666666667</v>
      </c>
      <c r="V41" s="5">
        <f t="shared" si="41"/>
        <v>0.33333333333333326</v>
      </c>
      <c r="W41" s="9">
        <f>IFERROR((SUMIF($J$2:J41,J41,L$2:L41)-L41)/(COUNTIF($J$2:J41,J41)-1),0)</f>
        <v>1</v>
      </c>
      <c r="X41" s="9">
        <f>IFERROR((SUMIF($J$2:J41,J41,M$2:M41)-M41)/(COUNTIF($J$2:J41,J41)-1),0)</f>
        <v>1</v>
      </c>
      <c r="Y41" s="9">
        <f t="shared" si="42"/>
        <v>0</v>
      </c>
      <c r="Z41" s="1">
        <f>IFERROR((SUMIF($K$2:K41,J41,$M$2:M41))/(COUNTIF($K$2:K41,J41)),0)</f>
        <v>3</v>
      </c>
      <c r="AA41" s="1">
        <f>IFERROR((SUMIF($K$2:K41,J41,$L$2:L41))/(COUNTIF($K$2:K41,J41)),0)</f>
        <v>0.66666666666666663</v>
      </c>
      <c r="AB41" s="1">
        <f t="shared" si="43"/>
        <v>2.3333333333333335</v>
      </c>
      <c r="AC41" s="9">
        <f>IFERROR((SUMIF($J$2:J41,K41,$L$2:L41))/(COUNTIF($J$2:J41,K41)),0)</f>
        <v>1</v>
      </c>
      <c r="AD41" s="9">
        <f>IFERROR((SUMIF($J$2:J41,K41,$M$2:M41))/(COUNTIF($J$2:J41,K41)),0)</f>
        <v>0</v>
      </c>
      <c r="AE41" s="9">
        <f t="shared" si="44"/>
        <v>1</v>
      </c>
      <c r="AF41" s="1">
        <f>IFERROR((SUMIF(K$2:K41,K41,M$2:M41)-M41)/(COUNTIF($K$2:K41,K41)-1),0)</f>
        <v>2.5</v>
      </c>
      <c r="AG41" s="1">
        <f>IFERROR((SUMIF(K$2:K41,K41,L$2:L41)-L41)/(COUNTIF($K$2:K41,K41)-1),0)</f>
        <v>2.5</v>
      </c>
      <c r="AH41" s="1">
        <f t="shared" si="45"/>
        <v>0</v>
      </c>
      <c r="AI41" s="1">
        <f t="shared" si="46"/>
        <v>1</v>
      </c>
      <c r="AJ41" s="1">
        <f t="shared" si="47"/>
        <v>1</v>
      </c>
      <c r="AK41" s="1">
        <f>SUMIF($J$2:K41,J41,AI$2:AJ41)-AI41</f>
        <v>7</v>
      </c>
      <c r="AL41" s="1">
        <f>SUMIF($AY$2:AZ41,AY41,$BI$2:BJ41)-BI41</f>
        <v>6</v>
      </c>
      <c r="AM41" s="1">
        <f>IFERROR((AK41)/(COUNTIF($J$2:K41,J41)-1),0)</f>
        <v>1.75</v>
      </c>
      <c r="AN41" s="1">
        <f>IFERROR((AL41)/(COUNTIF($J$2:K41,K41)-1),0)</f>
        <v>2</v>
      </c>
      <c r="AP41" t="str">
        <f t="shared" si="25"/>
        <v>SC Rheindorf Altach</v>
      </c>
      <c r="AQ41">
        <f>COUNTIF($J$2:J41,J41)</f>
        <v>2</v>
      </c>
      <c r="AR41">
        <f>COUNTIF($K$2:K41,K41)</f>
        <v>3</v>
      </c>
      <c r="AT41" s="1" t="str">
        <f t="shared" si="26"/>
        <v>SK Rapid Wien</v>
      </c>
      <c r="AU41" s="1" t="str">
        <f t="shared" si="27"/>
        <v>Wolfsberger AC</v>
      </c>
      <c r="AV41">
        <f t="shared" si="28"/>
        <v>0</v>
      </c>
      <c r="AW41" s="1">
        <f t="shared" si="29"/>
        <v>0</v>
      </c>
      <c r="AY41" t="str">
        <f t="shared" si="32"/>
        <v>Wolfsberger AC</v>
      </c>
      <c r="AZ41" t="str">
        <f t="shared" si="33"/>
        <v>SK Rapid Wien</v>
      </c>
      <c r="BA41">
        <f t="shared" si="34"/>
        <v>0</v>
      </c>
      <c r="BB41">
        <f t="shared" si="35"/>
        <v>0</v>
      </c>
      <c r="BD41" t="str">
        <f t="shared" si="36"/>
        <v>Wolfsberger AC</v>
      </c>
      <c r="BE41" t="str">
        <f t="shared" si="37"/>
        <v>SK Rapid Wien</v>
      </c>
      <c r="BF41">
        <f t="shared" si="30"/>
        <v>0</v>
      </c>
      <c r="BG41">
        <f t="shared" si="31"/>
        <v>0</v>
      </c>
      <c r="BI41">
        <f t="shared" si="38"/>
        <v>1</v>
      </c>
      <c r="BJ41">
        <f t="shared" si="39"/>
        <v>1</v>
      </c>
    </row>
    <row r="42" spans="1:62" x14ac:dyDescent="0.3">
      <c r="A42" t="s">
        <v>33</v>
      </c>
      <c r="B42" t="s">
        <v>305</v>
      </c>
      <c r="C42" t="s">
        <v>105</v>
      </c>
      <c r="D42" t="s">
        <v>54</v>
      </c>
      <c r="E42" t="s">
        <v>37</v>
      </c>
      <c r="F42" s="15">
        <v>0.84375</v>
      </c>
      <c r="G42" s="16">
        <v>5000</v>
      </c>
      <c r="H42" s="17">
        <v>3</v>
      </c>
      <c r="I42" s="17">
        <v>0</v>
      </c>
      <c r="J42" s="1" t="s">
        <v>304</v>
      </c>
      <c r="K42" s="1" t="s">
        <v>40</v>
      </c>
      <c r="L42" s="20">
        <v>0</v>
      </c>
      <c r="M42" s="20">
        <v>1</v>
      </c>
      <c r="N42" s="1" t="str">
        <f t="shared" si="14"/>
        <v>N</v>
      </c>
      <c r="O42" s="1" t="str">
        <f t="shared" si="15"/>
        <v>S</v>
      </c>
      <c r="P42" s="1">
        <f t="shared" si="16"/>
        <v>-1</v>
      </c>
      <c r="Q42" s="4">
        <f>IFERROR((SUMIF($J$2:K42,J42,$L$2:M42)-L42)/(COUNTIF($J$2:K42,J42)-1),0)</f>
        <v>0</v>
      </c>
      <c r="R42" s="4">
        <f>IFERROR((SUMIF($AT$2:AT42,AT42,$AV$2:AW42)-AV42)/(COUNTIF($J$2:K42,J42)-1),0)</f>
        <v>0</v>
      </c>
      <c r="S42" s="4">
        <f t="shared" si="40"/>
        <v>0</v>
      </c>
      <c r="T42" s="5">
        <f>IFERROR((SUMIF($AY$2:AZ42,AY42,$BA$2:BB42)-BA42)/(COUNTIF($J$2:K42,K42)-1),0)</f>
        <v>3.2</v>
      </c>
      <c r="U42" s="5">
        <f>IFERROR((SUMIF($BD$2:BE42,BD42,$BF$2:BG42)-BF42)/(COUNTIF($J$2:K42,K42)-1),0)</f>
        <v>0.2</v>
      </c>
      <c r="V42" s="5">
        <f t="shared" si="41"/>
        <v>3</v>
      </c>
      <c r="W42" s="9">
        <f>IFERROR((SUMIF($J$2:J42,J42,L$2:L42)-L42)/(COUNTIF($J$2:J42,J42)-1),0)</f>
        <v>0</v>
      </c>
      <c r="X42" s="9">
        <f>IFERROR((SUMIF($J$2:J42,J42,M$2:M42)-M42)/(COUNTIF($J$2:J42,J42)-1),0)</f>
        <v>0</v>
      </c>
      <c r="Y42" s="9">
        <f t="shared" si="42"/>
        <v>0</v>
      </c>
      <c r="Z42" s="1">
        <f>IFERROR((SUMIF($K$2:K42,J42,$M$2:M42))/(COUNTIF($K$2:K42,J42)),0)</f>
        <v>0</v>
      </c>
      <c r="AA42" s="1">
        <f>IFERROR((SUMIF($K$2:K42,J42,$L$2:L42))/(COUNTIF($K$2:K42,J42)),0)</f>
        <v>3</v>
      </c>
      <c r="AB42" s="1">
        <f t="shared" si="43"/>
        <v>-3</v>
      </c>
      <c r="AC42" s="9">
        <f>IFERROR((SUMIF($J$2:J42,K42,$L$2:L42))/(COUNTIF($J$2:J42,K42)),0)</f>
        <v>2.6666666666666665</v>
      </c>
      <c r="AD42" s="9">
        <f>IFERROR((SUMIF($J$2:J42,K42,$M$2:M42))/(COUNTIF($J$2:J42,K42)),0)</f>
        <v>0.33333333333333331</v>
      </c>
      <c r="AE42" s="9">
        <f t="shared" si="44"/>
        <v>2.333333333333333</v>
      </c>
      <c r="AF42" s="1">
        <f>IFERROR((SUMIF(K$2:K42,K42,M$2:M42)-M42)/(COUNTIF($K$2:K42,K42)-1),0)</f>
        <v>4</v>
      </c>
      <c r="AG42" s="1">
        <f>IFERROR((SUMIF(K$2:K42,K42,L$2:L42)-L42)/(COUNTIF($K$2:K42,K42)-1),0)</f>
        <v>0</v>
      </c>
      <c r="AH42" s="1">
        <f t="shared" si="45"/>
        <v>4</v>
      </c>
      <c r="AI42" s="1">
        <f t="shared" si="46"/>
        <v>0</v>
      </c>
      <c r="AJ42" s="1">
        <f t="shared" si="47"/>
        <v>3</v>
      </c>
      <c r="AK42" s="1">
        <f>SUMIF($J$2:K42,J42,AI$2:AJ42)-AI42</f>
        <v>0</v>
      </c>
      <c r="AL42" s="1">
        <f>SUMIF($AY$2:AZ42,AY42,$BI$2:BJ42)-BI42</f>
        <v>15</v>
      </c>
      <c r="AM42" s="1">
        <f>IFERROR((AK42)/(COUNTIF($J$2:K42,J42)-1),0)</f>
        <v>0</v>
      </c>
      <c r="AN42" s="1">
        <f>IFERROR((AL42)/(COUNTIF($J$2:K42,K42)-1),0)</f>
        <v>3</v>
      </c>
      <c r="AP42" t="str">
        <f t="shared" si="25"/>
        <v>Red Bull Salzburg</v>
      </c>
      <c r="AQ42">
        <f>COUNTIF($J$2:J42,J42)</f>
        <v>1</v>
      </c>
      <c r="AR42">
        <f>COUNTIF($K$2:K42,K42)</f>
        <v>3</v>
      </c>
      <c r="AT42" s="1" t="str">
        <f t="shared" si="26"/>
        <v>Shkendija Tetovo</v>
      </c>
      <c r="AU42" s="1" t="str">
        <f t="shared" si="27"/>
        <v>Red Bull Salzburg</v>
      </c>
      <c r="AV42">
        <f t="shared" si="28"/>
        <v>1</v>
      </c>
      <c r="AW42" s="1">
        <f t="shared" si="29"/>
        <v>0</v>
      </c>
      <c r="AY42" t="str">
        <f t="shared" si="32"/>
        <v>Red Bull Salzburg</v>
      </c>
      <c r="AZ42" t="str">
        <f t="shared" si="33"/>
        <v>Shkendija Tetovo</v>
      </c>
      <c r="BA42">
        <f t="shared" si="34"/>
        <v>1</v>
      </c>
      <c r="BB42">
        <f t="shared" si="35"/>
        <v>0</v>
      </c>
      <c r="BD42" t="str">
        <f t="shared" si="36"/>
        <v>Red Bull Salzburg</v>
      </c>
      <c r="BE42" t="str">
        <f t="shared" si="37"/>
        <v>Shkendija Tetovo</v>
      </c>
      <c r="BF42">
        <f t="shared" si="30"/>
        <v>0</v>
      </c>
      <c r="BG42">
        <f t="shared" si="31"/>
        <v>1</v>
      </c>
      <c r="BI42">
        <f t="shared" si="38"/>
        <v>3</v>
      </c>
      <c r="BJ42">
        <f t="shared" si="39"/>
        <v>0</v>
      </c>
    </row>
    <row r="43" spans="1:62" x14ac:dyDescent="0.3">
      <c r="A43" t="s">
        <v>59</v>
      </c>
      <c r="B43" t="s">
        <v>291</v>
      </c>
      <c r="C43" t="s">
        <v>105</v>
      </c>
      <c r="D43" t="s">
        <v>54</v>
      </c>
      <c r="E43" t="s">
        <v>61</v>
      </c>
      <c r="F43" s="15">
        <v>0.72916666666666663</v>
      </c>
      <c r="G43" s="16">
        <v>4145</v>
      </c>
      <c r="H43" s="17">
        <v>4</v>
      </c>
      <c r="I43" s="17">
        <v>0</v>
      </c>
      <c r="J43" s="1" t="s">
        <v>289</v>
      </c>
      <c r="K43" s="1" t="s">
        <v>68</v>
      </c>
      <c r="L43" s="20">
        <v>5</v>
      </c>
      <c r="M43" s="20">
        <v>0</v>
      </c>
      <c r="N43" s="1" t="str">
        <f t="shared" si="14"/>
        <v>S</v>
      </c>
      <c r="O43" s="1" t="str">
        <f t="shared" si="15"/>
        <v>N</v>
      </c>
      <c r="P43" s="1">
        <f t="shared" si="16"/>
        <v>5</v>
      </c>
      <c r="Q43" s="4">
        <f>IFERROR((SUMIF($J$2:K43,J43,$L$2:M43)-L43)/(COUNTIF($J$2:K43,J43)-1),0)</f>
        <v>2</v>
      </c>
      <c r="R43" s="4">
        <f>IFERROR((SUMIF($AT$2:AT43,AT43,$AV$2:AW43)-AV43)/(COUNTIF($J$2:K43,J43)-1),0)</f>
        <v>0</v>
      </c>
      <c r="S43" s="4">
        <f t="shared" si="40"/>
        <v>2</v>
      </c>
      <c r="T43" s="5">
        <f>IFERROR((SUMIF($AY$2:AZ43,AY43,$BA$2:BB43)-BA43)/(COUNTIF($J$2:K43,K43)-1),0)</f>
        <v>1.2857142857142858</v>
      </c>
      <c r="U43" s="5">
        <f>IFERROR((SUMIF($BD$2:BE43,BD43,$BF$2:BG43)-BF43)/(COUNTIF($J$2:K43,K43)-1),0)</f>
        <v>1.8571428571428572</v>
      </c>
      <c r="V43" s="5">
        <f t="shared" si="41"/>
        <v>-0.5714285714285714</v>
      </c>
      <c r="W43" s="9">
        <f>IFERROR((SUMIF($J$2:J43,J43,L$2:L43)-L43)/(COUNTIF($J$2:J43,J43)-1),0)</f>
        <v>0</v>
      </c>
      <c r="X43" s="9">
        <f>IFERROR((SUMIF($J$2:J43,J43,M$2:M43)-M43)/(COUNTIF($J$2:J43,J43)-1),0)</f>
        <v>0</v>
      </c>
      <c r="Y43" s="9">
        <f t="shared" si="42"/>
        <v>0</v>
      </c>
      <c r="Z43" s="1">
        <f>IFERROR((SUMIF($K$2:K43,J43,$M$2:M43))/(COUNTIF($K$2:K43,J43)),0)</f>
        <v>2</v>
      </c>
      <c r="AA43" s="1">
        <f>IFERROR((SUMIF($K$2:K43,J43,$L$2:L43))/(COUNTIF($K$2:K43,J43)),0)</f>
        <v>0</v>
      </c>
      <c r="AB43" s="1">
        <f t="shared" si="43"/>
        <v>2</v>
      </c>
      <c r="AC43" s="9">
        <f>IFERROR((SUMIF($J$2:J43,K43,$L$2:L43))/(COUNTIF($J$2:J43,K43)),0)</f>
        <v>1.3333333333333333</v>
      </c>
      <c r="AD43" s="9">
        <f>IFERROR((SUMIF($J$2:J43,K43,$M$2:M43))/(COUNTIF($J$2:J43,K43)),0)</f>
        <v>2.3333333333333335</v>
      </c>
      <c r="AE43" s="9">
        <f t="shared" si="44"/>
        <v>-1.0000000000000002</v>
      </c>
      <c r="AF43" s="1">
        <f>IFERROR((SUMIF(K$2:K43,K43,M$2:M43)-M43)/(COUNTIF($K$2:K43,K43)-1),0)</f>
        <v>1.25</v>
      </c>
      <c r="AG43" s="1">
        <f>IFERROR((SUMIF(K$2:K43,K43,L$2:L43)-L43)/(COUNTIF($K$2:K43,K43)-1),0)</f>
        <v>1.5</v>
      </c>
      <c r="AH43" s="1">
        <f t="shared" si="45"/>
        <v>-0.25</v>
      </c>
      <c r="AI43" s="1">
        <f t="shared" si="46"/>
        <v>3</v>
      </c>
      <c r="AJ43" s="1">
        <f t="shared" si="47"/>
        <v>0</v>
      </c>
      <c r="AK43" s="1">
        <f>SUMIF($J$2:K43,J43,AI$2:AJ43)-AI43</f>
        <v>3</v>
      </c>
      <c r="AL43" s="1">
        <f>SUMIF($AY$2:AZ43,AY43,$BI$2:BJ43)-BI43</f>
        <v>9</v>
      </c>
      <c r="AM43" s="1">
        <f>IFERROR((AK43)/(COUNTIF($J$2:K43,J43)-1),0)</f>
        <v>3</v>
      </c>
      <c r="AN43" s="1">
        <f>IFERROR((AL43)/(COUNTIF($J$2:K43,K43)-1),0)</f>
        <v>1.2857142857142858</v>
      </c>
      <c r="AP43" t="str">
        <f t="shared" si="25"/>
        <v>SK Sturm Graz</v>
      </c>
      <c r="AQ43">
        <f>COUNTIF($J$2:J43,J43)</f>
        <v>1</v>
      </c>
      <c r="AR43">
        <f>COUNTIF($K$2:K43,K43)</f>
        <v>5</v>
      </c>
      <c r="AT43" s="1" t="str">
        <f t="shared" si="26"/>
        <v>AEK Larnaka</v>
      </c>
      <c r="AU43" s="1" t="str">
        <f t="shared" si="27"/>
        <v>SK Sturm Graz</v>
      </c>
      <c r="AV43">
        <f t="shared" si="28"/>
        <v>0</v>
      </c>
      <c r="AW43" s="1">
        <f t="shared" si="29"/>
        <v>5</v>
      </c>
      <c r="AY43" t="str">
        <f t="shared" si="32"/>
        <v>SK Sturm Graz</v>
      </c>
      <c r="AZ43" t="str">
        <f t="shared" si="33"/>
        <v>AEK Larnaka</v>
      </c>
      <c r="BA43">
        <f t="shared" si="34"/>
        <v>0</v>
      </c>
      <c r="BB43">
        <f t="shared" si="35"/>
        <v>5</v>
      </c>
      <c r="BD43" t="str">
        <f t="shared" si="36"/>
        <v>SK Sturm Graz</v>
      </c>
      <c r="BE43" t="str">
        <f t="shared" si="37"/>
        <v>AEK Larnaka</v>
      </c>
      <c r="BF43">
        <f t="shared" si="30"/>
        <v>5</v>
      </c>
      <c r="BG43">
        <f t="shared" si="31"/>
        <v>0</v>
      </c>
      <c r="BI43">
        <f t="shared" si="38"/>
        <v>0</v>
      </c>
      <c r="BJ43">
        <f t="shared" si="39"/>
        <v>3</v>
      </c>
    </row>
    <row r="44" spans="1:62" x14ac:dyDescent="0.3">
      <c r="A44" t="s">
        <v>59</v>
      </c>
      <c r="B44" t="s">
        <v>291</v>
      </c>
      <c r="C44" t="s">
        <v>105</v>
      </c>
      <c r="D44" t="s">
        <v>54</v>
      </c>
      <c r="E44" t="s">
        <v>61</v>
      </c>
      <c r="F44" s="15">
        <v>0.82291666666666663</v>
      </c>
      <c r="G44" s="16">
        <v>14000</v>
      </c>
      <c r="H44" s="17">
        <v>4</v>
      </c>
      <c r="I44" s="17">
        <v>0</v>
      </c>
      <c r="J44" s="1" t="s">
        <v>0</v>
      </c>
      <c r="K44" s="1" t="s">
        <v>340</v>
      </c>
      <c r="L44" s="20">
        <v>2</v>
      </c>
      <c r="M44" s="20">
        <v>1</v>
      </c>
      <c r="N44" s="1" t="str">
        <f t="shared" si="14"/>
        <v>S</v>
      </c>
      <c r="O44" s="1" t="str">
        <f t="shared" si="15"/>
        <v>N</v>
      </c>
      <c r="P44" s="1">
        <f t="shared" si="16"/>
        <v>1</v>
      </c>
      <c r="Q44" s="4">
        <f>IFERROR((SUMIF($J$2:K44,J44,$L$2:M44)-L44)/(COUNTIF($J$2:K44,J44)-1),0)</f>
        <v>1.5714285714285714</v>
      </c>
      <c r="R44" s="4">
        <f>IFERROR((SUMIF($AT$2:AT44,AT44,$AV$2:AW44)-AV44)/(COUNTIF($J$2:K44,J44)-1),0)</f>
        <v>0</v>
      </c>
      <c r="S44" s="4">
        <f t="shared" si="40"/>
        <v>1.5714285714285714</v>
      </c>
      <c r="T44" s="5">
        <f>IFERROR((SUMIF($AY$2:AZ44,AY44,$BA$2:BB44)-BA44)/(COUNTIF($J$2:K44,K44)-1),0)</f>
        <v>1</v>
      </c>
      <c r="U44" s="5">
        <f>IFERROR((SUMIF($BD$2:BE44,BD44,$BF$2:BG44)-BF44)/(COUNTIF($J$2:K44,K44)-1),0)</f>
        <v>0</v>
      </c>
      <c r="V44" s="5">
        <f t="shared" si="41"/>
        <v>1</v>
      </c>
      <c r="W44" s="9">
        <f>IFERROR((SUMIF($J$2:J44,J44,L$2:L44)-L44)/(COUNTIF($J$2:J44,J44)-1),0)</f>
        <v>2</v>
      </c>
      <c r="X44" s="9">
        <f>IFERROR((SUMIF($J$2:J44,J44,M$2:M44)-M44)/(COUNTIF($J$2:J44,J44)-1),0)</f>
        <v>0</v>
      </c>
      <c r="Y44" s="9">
        <f t="shared" si="42"/>
        <v>2</v>
      </c>
      <c r="Z44" s="1">
        <f>IFERROR((SUMIF($K$2:K44,J44,$M$2:M44))/(COUNTIF($K$2:K44,J44)),0)</f>
        <v>1.4</v>
      </c>
      <c r="AA44" s="1">
        <f>IFERROR((SUMIF($K$2:K44,J44,$L$2:L44))/(COUNTIF($K$2:K44,J44)),0)</f>
        <v>1</v>
      </c>
      <c r="AB44" s="1">
        <f t="shared" si="43"/>
        <v>0.39999999999999991</v>
      </c>
      <c r="AC44" s="9">
        <f>IFERROR((SUMIF($J$2:J44,K44,$L$2:L44))/(COUNTIF($J$2:J44,K44)),0)</f>
        <v>1</v>
      </c>
      <c r="AD44" s="9">
        <f>IFERROR((SUMIF($J$2:J44,K44,$M$2:M44))/(COUNTIF($J$2:J44,K44)),0)</f>
        <v>0</v>
      </c>
      <c r="AE44" s="9">
        <f t="shared" si="44"/>
        <v>1</v>
      </c>
      <c r="AF44" s="1">
        <f>IFERROR((SUMIF(K$2:K44,K44,M$2:M44)-M44)/(COUNTIF($K$2:K44,K44)-1),0)</f>
        <v>0</v>
      </c>
      <c r="AG44" s="1">
        <f>IFERROR((SUMIF(K$2:K44,K44,L$2:L44)-L44)/(COUNTIF($K$2:K44,K44)-1),0)</f>
        <v>0</v>
      </c>
      <c r="AH44" s="1">
        <f t="shared" si="45"/>
        <v>0</v>
      </c>
      <c r="AI44" s="1">
        <f t="shared" si="46"/>
        <v>3</v>
      </c>
      <c r="AJ44" s="1">
        <f t="shared" si="47"/>
        <v>0</v>
      </c>
      <c r="AK44" s="1">
        <f>SUMIF($J$2:K44,J44,AI$2:AJ44)-AI44</f>
        <v>13</v>
      </c>
      <c r="AL44" s="1">
        <f>SUMIF($AY$2:AZ44,AY44,$BI$2:BJ44)-BI44</f>
        <v>3</v>
      </c>
      <c r="AM44" s="1">
        <f>IFERROR((AK44)/(COUNTIF($J$2:K44,J44)-1),0)</f>
        <v>1.8571428571428572</v>
      </c>
      <c r="AN44" s="1">
        <f>IFERROR((AL44)/(COUNTIF($J$2:K44,K44)-1),0)</f>
        <v>3</v>
      </c>
      <c r="AP44" t="str">
        <f t="shared" si="25"/>
        <v>Lillestrøm SK</v>
      </c>
      <c r="AQ44">
        <f>COUNTIF($J$2:J44,J44)</f>
        <v>3</v>
      </c>
      <c r="AR44">
        <f>COUNTIF($K$2:K44,K44)</f>
        <v>1</v>
      </c>
      <c r="AT44" s="1" t="str">
        <f t="shared" si="26"/>
        <v>LASK</v>
      </c>
      <c r="AU44" s="1" t="str">
        <f t="shared" si="27"/>
        <v>Besiktas Istanbul</v>
      </c>
      <c r="AV44">
        <f t="shared" si="28"/>
        <v>1</v>
      </c>
      <c r="AW44" s="1">
        <f t="shared" si="29"/>
        <v>2</v>
      </c>
      <c r="AY44" t="str">
        <f t="shared" si="32"/>
        <v>Besiktas Istanbul</v>
      </c>
      <c r="AZ44" t="str">
        <f t="shared" si="33"/>
        <v>LASK</v>
      </c>
      <c r="BA44">
        <f t="shared" si="34"/>
        <v>1</v>
      </c>
      <c r="BB44">
        <f t="shared" si="35"/>
        <v>2</v>
      </c>
      <c r="BD44" t="str">
        <f t="shared" si="36"/>
        <v>Besiktas Istanbul</v>
      </c>
      <c r="BE44" t="str">
        <f t="shared" si="37"/>
        <v>LASK</v>
      </c>
      <c r="BF44">
        <f t="shared" si="30"/>
        <v>2</v>
      </c>
      <c r="BG44">
        <f t="shared" si="31"/>
        <v>1</v>
      </c>
      <c r="BI44">
        <f t="shared" si="38"/>
        <v>0</v>
      </c>
      <c r="BJ44">
        <f t="shared" si="39"/>
        <v>3</v>
      </c>
    </row>
    <row r="45" spans="1:62" x14ac:dyDescent="0.3">
      <c r="A45" t="s">
        <v>59</v>
      </c>
      <c r="B45" t="s">
        <v>291</v>
      </c>
      <c r="C45" t="s">
        <v>105</v>
      </c>
      <c r="D45" t="s">
        <v>54</v>
      </c>
      <c r="E45" t="s">
        <v>61</v>
      </c>
      <c r="F45" s="15">
        <v>0.85416666666666663</v>
      </c>
      <c r="G45" s="16">
        <v>17800</v>
      </c>
      <c r="H45" s="17">
        <v>4</v>
      </c>
      <c r="I45" s="17">
        <v>0</v>
      </c>
      <c r="J45" s="1" t="s">
        <v>71</v>
      </c>
      <c r="K45" s="1" t="s">
        <v>349</v>
      </c>
      <c r="L45" s="20">
        <v>4</v>
      </c>
      <c r="M45" s="20">
        <v>0</v>
      </c>
      <c r="N45" s="1" t="str">
        <f t="shared" si="14"/>
        <v>S</v>
      </c>
      <c r="O45" s="1" t="str">
        <f t="shared" si="15"/>
        <v>N</v>
      </c>
      <c r="P45" s="1">
        <f t="shared" si="16"/>
        <v>4</v>
      </c>
      <c r="Q45" s="4">
        <f>IFERROR((SUMIF($J$2:K45,J45,$L$2:M45)-L45)/(COUNTIF($J$2:K45,J45)-1),0)</f>
        <v>2</v>
      </c>
      <c r="R45" s="4">
        <f>IFERROR((SUMIF($AT$2:AT45,AT45,$AV$2:AW45)-AV45)/(COUNTIF($J$2:K45,J45)-1),0)</f>
        <v>0.2</v>
      </c>
      <c r="S45" s="4">
        <f t="shared" si="40"/>
        <v>1.8</v>
      </c>
      <c r="T45" s="5">
        <f>IFERROR((SUMIF($AY$2:AZ45,AY45,$BA$2:BB45)-BA45)/(COUNTIF($J$2:K45,K45)-1),0)</f>
        <v>2</v>
      </c>
      <c r="U45" s="5">
        <f>IFERROR((SUMIF($BD$2:BE45,BD45,$BF$2:BG45)-BF45)/(COUNTIF($J$2:K45,K45)-1),0)</f>
        <v>1</v>
      </c>
      <c r="V45" s="5">
        <f t="shared" si="41"/>
        <v>1</v>
      </c>
      <c r="W45" s="9">
        <f>IFERROR((SUMIF($J$2:J45,J45,L$2:L45)-L45)/(COUNTIF($J$2:J45,J45)-1),0)</f>
        <v>0.5</v>
      </c>
      <c r="X45" s="9">
        <f>IFERROR((SUMIF($J$2:J45,J45,M$2:M45)-M45)/(COUNTIF($J$2:J45,J45)-1),0)</f>
        <v>0.5</v>
      </c>
      <c r="Y45" s="9">
        <f t="shared" si="42"/>
        <v>0</v>
      </c>
      <c r="Z45" s="1">
        <f>IFERROR((SUMIF($K$2:K45,J45,$M$2:M45))/(COUNTIF($K$2:K45,J45)),0)</f>
        <v>3</v>
      </c>
      <c r="AA45" s="1">
        <f>IFERROR((SUMIF($K$2:K45,J45,$L$2:L45))/(COUNTIF($K$2:K45,J45)),0)</f>
        <v>0.66666666666666663</v>
      </c>
      <c r="AB45" s="1">
        <f t="shared" si="43"/>
        <v>2.3333333333333335</v>
      </c>
      <c r="AC45" s="9">
        <f>IFERROR((SUMIF($J$2:J45,K45,$L$2:L45))/(COUNTIF($J$2:J45,K45)),0)</f>
        <v>2</v>
      </c>
      <c r="AD45" s="9">
        <f>IFERROR((SUMIF($J$2:J45,K45,$M$2:M45))/(COUNTIF($J$2:J45,K45)),0)</f>
        <v>1</v>
      </c>
      <c r="AE45" s="9">
        <f t="shared" si="44"/>
        <v>1</v>
      </c>
      <c r="AF45" s="1">
        <f>IFERROR((SUMIF(K$2:K45,K45,M$2:M45)-M45)/(COUNTIF($K$2:K45,K45)-1),0)</f>
        <v>0</v>
      </c>
      <c r="AG45" s="1">
        <f>IFERROR((SUMIF(K$2:K45,K45,L$2:L45)-L45)/(COUNTIF($K$2:K45,K45)-1),0)</f>
        <v>0</v>
      </c>
      <c r="AH45" s="1">
        <f t="shared" si="45"/>
        <v>0</v>
      </c>
      <c r="AI45" s="1">
        <f t="shared" si="46"/>
        <v>3</v>
      </c>
      <c r="AJ45" s="1">
        <f t="shared" si="47"/>
        <v>0</v>
      </c>
      <c r="AK45" s="1">
        <f>SUMIF($J$2:K45,J45,AI$2:AJ45)-AI45</f>
        <v>8</v>
      </c>
      <c r="AL45" s="1">
        <f>SUMIF($AY$2:AZ45,AY45,$BI$2:BJ45)-BI45</f>
        <v>3</v>
      </c>
      <c r="AM45" s="1">
        <f>IFERROR((AK45)/(COUNTIF($J$2:K45,J45)-1),0)</f>
        <v>1.6</v>
      </c>
      <c r="AN45" s="1">
        <f>IFERROR((AL45)/(COUNTIF($J$2:K45,K45)-1),0)</f>
        <v>3</v>
      </c>
      <c r="AP45" t="str">
        <f t="shared" si="25"/>
        <v>SC Rheindorf Altach</v>
      </c>
      <c r="AQ45">
        <f>COUNTIF($J$2:J45,J45)</f>
        <v>3</v>
      </c>
      <c r="AR45">
        <f>COUNTIF($K$2:K45,K45)</f>
        <v>1</v>
      </c>
      <c r="AT45" s="1" t="str">
        <f t="shared" si="26"/>
        <v>SK Rapid Wien</v>
      </c>
      <c r="AU45" s="1" t="str">
        <f t="shared" si="27"/>
        <v>Slovan Bratislava</v>
      </c>
      <c r="AV45">
        <f t="shared" si="28"/>
        <v>0</v>
      </c>
      <c r="AW45" s="1">
        <f t="shared" si="29"/>
        <v>4</v>
      </c>
      <c r="AY45" t="str">
        <f t="shared" si="32"/>
        <v>Slovan Bratislava</v>
      </c>
      <c r="AZ45" t="str">
        <f t="shared" si="33"/>
        <v>SK Rapid Wien</v>
      </c>
      <c r="BA45">
        <f t="shared" si="34"/>
        <v>0</v>
      </c>
      <c r="BB45">
        <f t="shared" si="35"/>
        <v>4</v>
      </c>
      <c r="BD45" t="str">
        <f t="shared" si="36"/>
        <v>Slovan Bratislava</v>
      </c>
      <c r="BE45" t="str">
        <f t="shared" si="37"/>
        <v>SK Rapid Wien</v>
      </c>
      <c r="BF45">
        <f t="shared" si="30"/>
        <v>4</v>
      </c>
      <c r="BG45">
        <f t="shared" si="31"/>
        <v>0</v>
      </c>
      <c r="BI45">
        <f t="shared" si="38"/>
        <v>0</v>
      </c>
      <c r="BJ45">
        <f t="shared" si="39"/>
        <v>3</v>
      </c>
    </row>
    <row r="46" spans="1:62" x14ac:dyDescent="0.3">
      <c r="A46" t="s">
        <v>47</v>
      </c>
      <c r="B46" t="s">
        <v>306</v>
      </c>
      <c r="C46" t="s">
        <v>105</v>
      </c>
      <c r="D46" t="s">
        <v>54</v>
      </c>
      <c r="E46" t="s">
        <v>43</v>
      </c>
      <c r="F46" s="15">
        <v>0.70833333333333337</v>
      </c>
      <c r="G46" s="16">
        <v>7600</v>
      </c>
      <c r="H46" s="17">
        <v>4</v>
      </c>
      <c r="I46" s="17">
        <v>0</v>
      </c>
      <c r="J46" s="1" t="s">
        <v>40</v>
      </c>
      <c r="K46" s="1" t="s">
        <v>216</v>
      </c>
      <c r="L46" s="20">
        <v>2</v>
      </c>
      <c r="M46" s="20">
        <v>0</v>
      </c>
      <c r="N46" s="1" t="str">
        <f t="shared" si="14"/>
        <v>S</v>
      </c>
      <c r="O46" s="1" t="str">
        <f t="shared" si="15"/>
        <v>N</v>
      </c>
      <c r="P46" s="1">
        <f t="shared" si="16"/>
        <v>2</v>
      </c>
      <c r="Q46" s="4">
        <f>IFERROR((SUMIF($J$2:K46,J46,$L$2:M46)-L46)/(COUNTIF($J$2:K46,J46)-1),0)</f>
        <v>2.8333333333333335</v>
      </c>
      <c r="R46" s="4">
        <f>IFERROR((SUMIF($AT$2:AT46,AT46,$AV$2:AW46)-AV46)/(COUNTIF($J$2:K46,J46)-1),0)</f>
        <v>0.16666666666666666</v>
      </c>
      <c r="S46" s="4">
        <f t="shared" si="40"/>
        <v>2.666666666666667</v>
      </c>
      <c r="T46" s="5">
        <f>IFERROR((SUMIF($AY$2:AZ46,AY46,$BA$2:BB46)-BA46)/(COUNTIF($J$2:K46,K46)-1),0)</f>
        <v>1.75</v>
      </c>
      <c r="U46" s="5">
        <f>IFERROR((SUMIF($BD$2:BE46,BD46,$BF$2:BG46)-BF46)/(COUNTIF($J$2:K46,K46)-1),0)</f>
        <v>1.75</v>
      </c>
      <c r="V46" s="5">
        <f t="shared" si="41"/>
        <v>0</v>
      </c>
      <c r="W46" s="9">
        <f>IFERROR((SUMIF($J$2:J46,J46,L$2:L46)-L46)/(COUNTIF($J$2:J46,J46)-1),0)</f>
        <v>2.6666666666666665</v>
      </c>
      <c r="X46" s="9">
        <f>IFERROR((SUMIF($J$2:J46,J46,M$2:M46)-M46)/(COUNTIF($J$2:J46,J46)-1),0)</f>
        <v>0.33333333333333331</v>
      </c>
      <c r="Y46" s="9">
        <f t="shared" si="42"/>
        <v>2.333333333333333</v>
      </c>
      <c r="Z46" s="1">
        <f>IFERROR((SUMIF($K$2:K46,J46,$M$2:M46))/(COUNTIF($K$2:K46,J46)),0)</f>
        <v>3</v>
      </c>
      <c r="AA46" s="1">
        <f>IFERROR((SUMIF($K$2:K46,J46,$L$2:L46))/(COUNTIF($K$2:K46,J46)),0)</f>
        <v>0</v>
      </c>
      <c r="AB46" s="1">
        <f t="shared" si="43"/>
        <v>3</v>
      </c>
      <c r="AC46" s="9">
        <f>IFERROR((SUMIF($J$2:J46,K46,$L$2:L46))/(COUNTIF($J$2:J46,K46)),0)</f>
        <v>2</v>
      </c>
      <c r="AD46" s="9">
        <f>IFERROR((SUMIF($J$2:J46,K46,$M$2:M46))/(COUNTIF($J$2:J46,K46)),0)</f>
        <v>1.5</v>
      </c>
      <c r="AE46" s="9">
        <f t="shared" si="44"/>
        <v>0.5</v>
      </c>
      <c r="AF46" s="1">
        <f>IFERROR((SUMIF(K$2:K46,K46,M$2:M46)-M46)/(COUNTIF($K$2:K46,K46)-1),0)</f>
        <v>1.5</v>
      </c>
      <c r="AG46" s="1">
        <f>IFERROR((SUMIF(K$2:K46,K46,L$2:L46)-L46)/(COUNTIF($K$2:K46,K46)-1),0)</f>
        <v>2</v>
      </c>
      <c r="AH46" s="1">
        <f t="shared" si="45"/>
        <v>-0.5</v>
      </c>
      <c r="AI46" s="1">
        <f t="shared" si="46"/>
        <v>3</v>
      </c>
      <c r="AJ46" s="1">
        <f t="shared" si="47"/>
        <v>0</v>
      </c>
      <c r="AK46" s="1">
        <f>SUMIF($J$2:K46,J46,AI$2:AJ46)-AI46</f>
        <v>18</v>
      </c>
      <c r="AL46" s="1">
        <f>SUMIF($AY$2:AZ46,AY46,$BI$2:BJ46)-BI46</f>
        <v>4</v>
      </c>
      <c r="AM46" s="1">
        <f>IFERROR((AK46)/(COUNTIF($J$2:K46,J46)-1),0)</f>
        <v>3</v>
      </c>
      <c r="AN46" s="1">
        <f>IFERROR((AL46)/(COUNTIF($J$2:K46,K46)-1),0)</f>
        <v>1</v>
      </c>
      <c r="AP46" t="str">
        <f t="shared" si="25"/>
        <v>LASK</v>
      </c>
      <c r="AQ46">
        <f>COUNTIF($J$2:J46,J46)</f>
        <v>4</v>
      </c>
      <c r="AR46">
        <f>COUNTIF($K$2:K46,K46)</f>
        <v>3</v>
      </c>
      <c r="AT46" s="1" t="str">
        <f t="shared" si="26"/>
        <v>Red Bull Salzburg</v>
      </c>
      <c r="AU46" s="1" t="str">
        <f t="shared" si="27"/>
        <v>TSV Hartberg</v>
      </c>
      <c r="AV46">
        <f t="shared" si="28"/>
        <v>0</v>
      </c>
      <c r="AW46" s="1">
        <f t="shared" si="29"/>
        <v>2</v>
      </c>
      <c r="AY46" t="str">
        <f t="shared" si="32"/>
        <v>TSV Hartberg</v>
      </c>
      <c r="AZ46" t="str">
        <f t="shared" si="33"/>
        <v>Red Bull Salzburg</v>
      </c>
      <c r="BA46">
        <f t="shared" si="34"/>
        <v>0</v>
      </c>
      <c r="BB46">
        <f t="shared" si="35"/>
        <v>2</v>
      </c>
      <c r="BD46" t="str">
        <f t="shared" si="36"/>
        <v>TSV Hartberg</v>
      </c>
      <c r="BE46" t="str">
        <f t="shared" si="37"/>
        <v>Red Bull Salzburg</v>
      </c>
      <c r="BF46">
        <f t="shared" si="30"/>
        <v>2</v>
      </c>
      <c r="BG46">
        <f t="shared" si="31"/>
        <v>0</v>
      </c>
      <c r="BI46">
        <f t="shared" si="38"/>
        <v>0</v>
      </c>
      <c r="BJ46">
        <f t="shared" si="39"/>
        <v>3</v>
      </c>
    </row>
    <row r="47" spans="1:62" x14ac:dyDescent="0.3">
      <c r="A47" t="s">
        <v>47</v>
      </c>
      <c r="B47" t="s">
        <v>306</v>
      </c>
      <c r="C47" t="s">
        <v>105</v>
      </c>
      <c r="D47" t="s">
        <v>54</v>
      </c>
      <c r="E47" t="s">
        <v>43</v>
      </c>
      <c r="F47" s="15">
        <v>0.70833333333333337</v>
      </c>
      <c r="G47" s="16">
        <v>4321</v>
      </c>
      <c r="H47" s="17">
        <v>6</v>
      </c>
      <c r="I47" s="17">
        <v>0</v>
      </c>
      <c r="J47" s="1" t="s">
        <v>245</v>
      </c>
      <c r="K47" s="1" t="s">
        <v>65</v>
      </c>
      <c r="L47" s="20">
        <v>0</v>
      </c>
      <c r="M47" s="20">
        <v>2</v>
      </c>
      <c r="N47" s="1" t="str">
        <f t="shared" si="14"/>
        <v>N</v>
      </c>
      <c r="O47" s="1" t="str">
        <f t="shared" si="15"/>
        <v>S</v>
      </c>
      <c r="P47" s="1">
        <f t="shared" si="16"/>
        <v>-2</v>
      </c>
      <c r="Q47" s="4">
        <f>IFERROR((SUMIF($J$2:K47,J47,$L$2:M47)-L47)/(COUNTIF($J$2:K47,J47)-1),0)</f>
        <v>2</v>
      </c>
      <c r="R47" s="4">
        <f>IFERROR((SUMIF($AT$2:AT47,AT47,$AV$2:AW47)-AV47)/(COUNTIF($J$2:K47,J47)-1),0)</f>
        <v>0.75</v>
      </c>
      <c r="S47" s="4">
        <f t="shared" si="40"/>
        <v>1.25</v>
      </c>
      <c r="T47" s="5">
        <f>IFERROR((SUMIF($AY$2:AZ47,AY47,$BA$2:BB47)-BA47)/(COUNTIF($J$2:K47,K47)-1),0)</f>
        <v>3</v>
      </c>
      <c r="U47" s="5">
        <f>IFERROR((SUMIF($BD$2:BE47,BD47,$BF$2:BG47)-BF47)/(COUNTIF($J$2:K47,K47)-1),0)</f>
        <v>0.75</v>
      </c>
      <c r="V47" s="5">
        <f t="shared" si="41"/>
        <v>2.25</v>
      </c>
      <c r="W47" s="9">
        <f>IFERROR((SUMIF($J$2:J47,J47,L$2:L47)-L47)/(COUNTIF($J$2:J47,J47)-1),0)</f>
        <v>2</v>
      </c>
      <c r="X47" s="9">
        <f>IFERROR((SUMIF($J$2:J47,J47,M$2:M47)-M47)/(COUNTIF($J$2:J47,J47)-1),0)</f>
        <v>3</v>
      </c>
      <c r="Y47" s="9">
        <f t="shared" si="42"/>
        <v>-1</v>
      </c>
      <c r="Z47" s="1">
        <f>IFERROR((SUMIF($K$2:K47,J47,$M$2:M47))/(COUNTIF($K$2:K47,J47)),0)</f>
        <v>2</v>
      </c>
      <c r="AA47" s="1">
        <f>IFERROR((SUMIF($K$2:K47,J47,$L$2:L47))/(COUNTIF($K$2:K47,J47)),0)</f>
        <v>1.6666666666666667</v>
      </c>
      <c r="AB47" s="1">
        <f t="shared" si="43"/>
        <v>0.33333333333333326</v>
      </c>
      <c r="AC47" s="9">
        <f>IFERROR((SUMIF($J$2:J47,K47,$L$2:L47))/(COUNTIF($J$2:J47,K47)),0)</f>
        <v>3</v>
      </c>
      <c r="AD47" s="9">
        <f>IFERROR((SUMIF($J$2:J47,K47,$M$2:M47))/(COUNTIF($J$2:J47,K47)),0)</f>
        <v>1.5</v>
      </c>
      <c r="AE47" s="9">
        <f t="shared" si="44"/>
        <v>1.5</v>
      </c>
      <c r="AF47" s="1">
        <f>IFERROR((SUMIF(K$2:K47,K47,M$2:M47)-M47)/(COUNTIF($K$2:K47,K47)-1),0)</f>
        <v>3</v>
      </c>
      <c r="AG47" s="1">
        <f>IFERROR((SUMIF(K$2:K47,K47,L$2:L47)-L47)/(COUNTIF($K$2:K47,K47)-1),0)</f>
        <v>0</v>
      </c>
      <c r="AH47" s="1">
        <f t="shared" si="45"/>
        <v>3</v>
      </c>
      <c r="AI47" s="1">
        <f t="shared" si="46"/>
        <v>0</v>
      </c>
      <c r="AJ47" s="1">
        <f t="shared" si="47"/>
        <v>3</v>
      </c>
      <c r="AK47" s="1">
        <f>SUMIF($J$2:K47,J47,AI$2:AJ47)-AI47</f>
        <v>6</v>
      </c>
      <c r="AL47" s="1">
        <f>SUMIF($AY$2:AZ47,AY47,$BI$2:BJ47)-BI47</f>
        <v>10</v>
      </c>
      <c r="AM47" s="1">
        <f>IFERROR((AK47)/(COUNTIF($J$2:K47,J47)-1),0)</f>
        <v>1.5</v>
      </c>
      <c r="AN47" s="1">
        <f>IFERROR((AL47)/(COUNTIF($J$2:K47,K47)-1),0)</f>
        <v>2.5</v>
      </c>
      <c r="AP47" t="str">
        <f t="shared" si="25"/>
        <v>SK Sturm Graz</v>
      </c>
      <c r="AQ47">
        <f>COUNTIF($J$2:J47,J47)</f>
        <v>2</v>
      </c>
      <c r="AR47">
        <f>COUNTIF($K$2:K47,K47)</f>
        <v>3</v>
      </c>
      <c r="AT47" s="1" t="str">
        <f t="shared" si="26"/>
        <v>FC Wacker Innsbruck</v>
      </c>
      <c r="AU47" s="1" t="str">
        <f t="shared" si="27"/>
        <v>SKN St. Pölten</v>
      </c>
      <c r="AV47">
        <f t="shared" si="28"/>
        <v>2</v>
      </c>
      <c r="AW47" s="1">
        <f t="shared" si="29"/>
        <v>0</v>
      </c>
      <c r="AY47" t="str">
        <f t="shared" si="32"/>
        <v>SKN St. Pölten</v>
      </c>
      <c r="AZ47" t="str">
        <f t="shared" si="33"/>
        <v>FC Wacker Innsbruck</v>
      </c>
      <c r="BA47">
        <f t="shared" si="34"/>
        <v>2</v>
      </c>
      <c r="BB47">
        <f t="shared" si="35"/>
        <v>0</v>
      </c>
      <c r="BD47" t="str">
        <f t="shared" si="36"/>
        <v>SKN St. Pölten</v>
      </c>
      <c r="BE47" t="str">
        <f t="shared" si="37"/>
        <v>FC Wacker Innsbruck</v>
      </c>
      <c r="BF47">
        <f t="shared" si="30"/>
        <v>0</v>
      </c>
      <c r="BG47">
        <f t="shared" si="31"/>
        <v>2</v>
      </c>
      <c r="BI47">
        <f t="shared" si="38"/>
        <v>3</v>
      </c>
      <c r="BJ47">
        <f t="shared" si="39"/>
        <v>0</v>
      </c>
    </row>
    <row r="48" spans="1:62" x14ac:dyDescent="0.3">
      <c r="A48" t="s">
        <v>47</v>
      </c>
      <c r="B48" t="s">
        <v>306</v>
      </c>
      <c r="C48" t="s">
        <v>105</v>
      </c>
      <c r="D48" t="s">
        <v>54</v>
      </c>
      <c r="E48" t="s">
        <v>43</v>
      </c>
      <c r="F48" s="15">
        <v>0.70833333333333337</v>
      </c>
      <c r="G48" s="16">
        <v>2200</v>
      </c>
      <c r="H48" s="17">
        <v>6</v>
      </c>
      <c r="I48" s="17">
        <v>0</v>
      </c>
      <c r="J48" s="1" t="s">
        <v>76</v>
      </c>
      <c r="K48" s="1" t="s">
        <v>49</v>
      </c>
      <c r="L48" s="20">
        <v>0</v>
      </c>
      <c r="M48" s="20">
        <v>6</v>
      </c>
      <c r="N48" s="1" t="str">
        <f t="shared" si="14"/>
        <v>N</v>
      </c>
      <c r="O48" s="1" t="str">
        <f t="shared" si="15"/>
        <v>S</v>
      </c>
      <c r="P48" s="1">
        <f t="shared" si="16"/>
        <v>-6</v>
      </c>
      <c r="Q48" s="4">
        <f>IFERROR((SUMIF($J$2:K48,J48,$L$2:M48)-L48)/(COUNTIF($J$2:K48,J48)-1),0)</f>
        <v>2</v>
      </c>
      <c r="R48" s="4">
        <f>IFERROR((SUMIF($AT$2:AT48,AT48,$AV$2:AW48)-AV48)/(COUNTIF($J$2:K48,J48)-1),0)</f>
        <v>0.5</v>
      </c>
      <c r="S48" s="4">
        <f t="shared" si="40"/>
        <v>1.5</v>
      </c>
      <c r="T48" s="5">
        <f>IFERROR((SUMIF($AY$2:AZ48,AY48,$BA$2:BB48)-BA48)/(COUNTIF($J$2:K48,K48)-1),0)</f>
        <v>1.5</v>
      </c>
      <c r="U48" s="5">
        <f>IFERROR((SUMIF($BD$2:BE48,BD48,$BF$2:BG48)-BF48)/(COUNTIF($J$2:K48,K48)-1),0)</f>
        <v>1.25</v>
      </c>
      <c r="V48" s="5">
        <f t="shared" si="41"/>
        <v>0.25</v>
      </c>
      <c r="W48" s="9">
        <f>IFERROR((SUMIF($J$2:J48,J48,L$2:L48)-L48)/(COUNTIF($J$2:J48,J48)-1),0)</f>
        <v>0</v>
      </c>
      <c r="X48" s="9">
        <f>IFERROR((SUMIF($J$2:J48,J48,M$2:M48)-M48)/(COUNTIF($J$2:J48,J48)-1),0)</f>
        <v>2</v>
      </c>
      <c r="Y48" s="9">
        <f t="shared" si="42"/>
        <v>-2</v>
      </c>
      <c r="Z48" s="1">
        <f>IFERROR((SUMIF($K$2:K48,J48,$M$2:M48))/(COUNTIF($K$2:K48,J48)),0)</f>
        <v>2.6666666666666665</v>
      </c>
      <c r="AA48" s="1">
        <f>IFERROR((SUMIF($K$2:K48,J48,$L$2:L48))/(COUNTIF($K$2:K48,J48)),0)</f>
        <v>2.3333333333333335</v>
      </c>
      <c r="AB48" s="1">
        <f t="shared" si="43"/>
        <v>0.33333333333333304</v>
      </c>
      <c r="AC48" s="9">
        <f>IFERROR((SUMIF($J$2:J48,K48,$L$2:L48))/(COUNTIF($J$2:J48,K48)),0)</f>
        <v>1</v>
      </c>
      <c r="AD48" s="9">
        <f>IFERROR((SUMIF($J$2:J48,K48,$M$2:M48))/(COUNTIF($J$2:J48,K48)),0)</f>
        <v>0</v>
      </c>
      <c r="AE48" s="9">
        <f t="shared" si="44"/>
        <v>1</v>
      </c>
      <c r="AF48" s="1">
        <f>IFERROR((SUMIF(K$2:K48,K48,M$2:M48)-M48)/(COUNTIF($K$2:K48,K48)-1),0)</f>
        <v>1.6666666666666667</v>
      </c>
      <c r="AG48" s="1">
        <f>IFERROR((SUMIF(K$2:K48,K48,L$2:L48)-L48)/(COUNTIF($K$2:K48,K48)-1),0)</f>
        <v>1.6666666666666667</v>
      </c>
      <c r="AH48" s="1">
        <f t="shared" si="45"/>
        <v>0</v>
      </c>
      <c r="AI48" s="1">
        <f t="shared" si="46"/>
        <v>0</v>
      </c>
      <c r="AJ48" s="1">
        <f t="shared" si="47"/>
        <v>3</v>
      </c>
      <c r="AK48" s="1">
        <f>SUMIF($J$2:K48,J48,AI$2:AJ48)-AI48</f>
        <v>6</v>
      </c>
      <c r="AL48" s="1">
        <f>SUMIF($AY$2:AZ48,AY48,$BI$2:BJ48)-BI48</f>
        <v>7</v>
      </c>
      <c r="AM48" s="1">
        <f>IFERROR((AK48)/(COUNTIF($J$2:K48,J48)-1),0)</f>
        <v>1.5</v>
      </c>
      <c r="AN48" s="1">
        <f>IFERROR((AL48)/(COUNTIF($J$2:K48,K48)-1),0)</f>
        <v>1.75</v>
      </c>
      <c r="AP48" t="str">
        <f t="shared" si="25"/>
        <v>Red Bull Salzburg</v>
      </c>
      <c r="AQ48">
        <f>COUNTIF($J$2:J48,J48)</f>
        <v>2</v>
      </c>
      <c r="AR48">
        <f>COUNTIF($K$2:K48,K48)</f>
        <v>4</v>
      </c>
      <c r="AT48" s="1" t="str">
        <f t="shared" si="26"/>
        <v>SV Mattersburg</v>
      </c>
      <c r="AU48" s="1" t="str">
        <f t="shared" si="27"/>
        <v>Wolfsberger AC</v>
      </c>
      <c r="AV48">
        <f t="shared" si="28"/>
        <v>6</v>
      </c>
      <c r="AW48" s="1">
        <f t="shared" si="29"/>
        <v>0</v>
      </c>
      <c r="AY48" t="str">
        <f t="shared" si="32"/>
        <v>Wolfsberger AC</v>
      </c>
      <c r="AZ48" t="str">
        <f t="shared" si="33"/>
        <v>SV Mattersburg</v>
      </c>
      <c r="BA48">
        <f t="shared" si="34"/>
        <v>6</v>
      </c>
      <c r="BB48">
        <f t="shared" si="35"/>
        <v>0</v>
      </c>
      <c r="BD48" t="str">
        <f t="shared" si="36"/>
        <v>Wolfsberger AC</v>
      </c>
      <c r="BE48" t="str">
        <f t="shared" si="37"/>
        <v>SV Mattersburg</v>
      </c>
      <c r="BF48">
        <f t="shared" si="30"/>
        <v>0</v>
      </c>
      <c r="BG48">
        <f t="shared" si="31"/>
        <v>6</v>
      </c>
      <c r="BI48">
        <f t="shared" si="38"/>
        <v>3</v>
      </c>
      <c r="BJ48">
        <f t="shared" si="39"/>
        <v>0</v>
      </c>
    </row>
    <row r="49" spans="1:62" x14ac:dyDescent="0.3">
      <c r="A49" t="s">
        <v>47</v>
      </c>
      <c r="B49" t="s">
        <v>248</v>
      </c>
      <c r="C49" t="s">
        <v>105</v>
      </c>
      <c r="D49" t="s">
        <v>54</v>
      </c>
      <c r="E49" t="s">
        <v>64</v>
      </c>
      <c r="F49" s="15">
        <v>0.70833333333333337</v>
      </c>
      <c r="G49" s="16">
        <v>10055</v>
      </c>
      <c r="H49" s="17">
        <v>8</v>
      </c>
      <c r="I49" s="17">
        <v>0</v>
      </c>
      <c r="J49" s="1" t="s">
        <v>80</v>
      </c>
      <c r="K49" s="1" t="s">
        <v>56</v>
      </c>
      <c r="L49" s="20">
        <v>4</v>
      </c>
      <c r="M49" s="20">
        <v>0</v>
      </c>
      <c r="N49" s="1" t="str">
        <f t="shared" si="14"/>
        <v>S</v>
      </c>
      <c r="O49" s="1" t="str">
        <f t="shared" si="15"/>
        <v>N</v>
      </c>
      <c r="P49" s="1">
        <f t="shared" si="16"/>
        <v>4</v>
      </c>
      <c r="Q49" s="4">
        <f>IFERROR((SUMIF($J$2:K49,J49,$L$2:M49)-L49)/(COUNTIF($J$2:K49,J49)-1),0)</f>
        <v>1.5</v>
      </c>
      <c r="R49" s="4">
        <f>IFERROR((SUMIF($AT$2:AT49,AT49,$AV$2:AW49)-AV49)/(COUNTIF($J$2:K49,J49)-1),0)</f>
        <v>0.25</v>
      </c>
      <c r="S49" s="4">
        <f t="shared" si="40"/>
        <v>1.25</v>
      </c>
      <c r="T49" s="5">
        <f>IFERROR((SUMIF($AY$2:AZ49,AY49,$BA$2:BB49)-BA49)/(COUNTIF($J$2:K49,K49)-1),0)</f>
        <v>0.33333333333333331</v>
      </c>
      <c r="U49" s="5">
        <f>IFERROR((SUMIF($BD$2:BE49,BD49,$BF$2:BG49)-BF49)/(COUNTIF($J$2:K49,K49)-1),0)</f>
        <v>1.8333333333333333</v>
      </c>
      <c r="V49" s="5">
        <f t="shared" si="41"/>
        <v>-1.5</v>
      </c>
      <c r="W49" s="9">
        <f>IFERROR((SUMIF($J$2:J49,J49,L$2:L49)-L49)/(COUNTIF($J$2:J49,J49)-1),0)</f>
        <v>2</v>
      </c>
      <c r="X49" s="9">
        <f>IFERROR((SUMIF($J$2:J49,J49,M$2:M49)-M49)/(COUNTIF($J$2:J49,J49)-1),0)</f>
        <v>1</v>
      </c>
      <c r="Y49" s="9">
        <f t="shared" si="42"/>
        <v>1</v>
      </c>
      <c r="Z49" s="1">
        <f>IFERROR((SUMIF($K$2:K49,J49,$M$2:M49))/(COUNTIF($K$2:K49,J49)),0)</f>
        <v>1.3333333333333333</v>
      </c>
      <c r="AA49" s="1">
        <f>IFERROR((SUMIF($K$2:K49,J49,$L$2:L49))/(COUNTIF($K$2:K49,J49)),0)</f>
        <v>1</v>
      </c>
      <c r="AB49" s="1">
        <f t="shared" si="43"/>
        <v>0.33333333333333326</v>
      </c>
      <c r="AC49" s="9">
        <f>IFERROR((SUMIF($J$2:J49,K49,$L$2:L49))/(COUNTIF($J$2:J49,K49)),0)</f>
        <v>0.33333333333333331</v>
      </c>
      <c r="AD49" s="9">
        <f>IFERROR((SUMIF($J$2:J49,K49,$M$2:M49))/(COUNTIF($J$2:J49,K49)),0)</f>
        <v>2.3333333333333335</v>
      </c>
      <c r="AE49" s="9">
        <f t="shared" si="44"/>
        <v>-2</v>
      </c>
      <c r="AF49" s="1">
        <f>IFERROR((SUMIF(K$2:K49,K49,M$2:M49)-M49)/(COUNTIF($K$2:K49,K49)-1),0)</f>
        <v>0.33333333333333331</v>
      </c>
      <c r="AG49" s="1">
        <f>IFERROR((SUMIF(K$2:K49,K49,L$2:L49)-L49)/(COUNTIF($K$2:K49,K49)-1),0)</f>
        <v>1.3333333333333333</v>
      </c>
      <c r="AH49" s="1">
        <f t="shared" si="45"/>
        <v>-1</v>
      </c>
      <c r="AI49" s="1">
        <f t="shared" si="46"/>
        <v>3</v>
      </c>
      <c r="AJ49" s="1">
        <f t="shared" si="47"/>
        <v>0</v>
      </c>
      <c r="AK49" s="1">
        <f>SUMIF($J$2:K49,J49,AI$2:AJ49)-AI49</f>
        <v>6</v>
      </c>
      <c r="AL49" s="1">
        <f>SUMIF($AY$2:AZ49,AY49,$BI$2:BJ49)-BI49</f>
        <v>3</v>
      </c>
      <c r="AM49" s="1">
        <f>IFERROR((AK49)/(COUNTIF($J$2:K49,J49)-1),0)</f>
        <v>1.5</v>
      </c>
      <c r="AN49" s="1">
        <f>IFERROR((AL49)/(COUNTIF($J$2:K49,K49)-1),0)</f>
        <v>0.5</v>
      </c>
      <c r="AP49" t="str">
        <f t="shared" si="25"/>
        <v>FC Wacker Innsbruck</v>
      </c>
      <c r="AQ49">
        <f>COUNTIF($J$2:J49,J49)</f>
        <v>2</v>
      </c>
      <c r="AR49">
        <f>COUNTIF($K$2:K49,K49)</f>
        <v>4</v>
      </c>
      <c r="AT49" s="1" t="str">
        <f t="shared" si="26"/>
        <v>FK Austria Wien</v>
      </c>
      <c r="AU49" s="1" t="str">
        <f t="shared" si="27"/>
        <v>FC Admira Wacker Mödling</v>
      </c>
      <c r="AV49">
        <f t="shared" si="28"/>
        <v>0</v>
      </c>
      <c r="AW49" s="1">
        <f t="shared" si="29"/>
        <v>4</v>
      </c>
      <c r="AY49" t="str">
        <f t="shared" si="32"/>
        <v>FC Admira Wacker Mödling</v>
      </c>
      <c r="AZ49" t="str">
        <f t="shared" si="33"/>
        <v>FK Austria Wien</v>
      </c>
      <c r="BA49">
        <f t="shared" si="34"/>
        <v>0</v>
      </c>
      <c r="BB49">
        <f t="shared" si="35"/>
        <v>4</v>
      </c>
      <c r="BD49" t="str">
        <f t="shared" si="36"/>
        <v>FC Admira Wacker Mödling</v>
      </c>
      <c r="BE49" t="str">
        <f t="shared" si="37"/>
        <v>FK Austria Wien</v>
      </c>
      <c r="BF49">
        <f t="shared" si="30"/>
        <v>4</v>
      </c>
      <c r="BG49">
        <f t="shared" si="31"/>
        <v>0</v>
      </c>
      <c r="BI49">
        <f t="shared" si="38"/>
        <v>0</v>
      </c>
      <c r="BJ49">
        <f t="shared" si="39"/>
        <v>3</v>
      </c>
    </row>
    <row r="50" spans="1:62" x14ac:dyDescent="0.3">
      <c r="A50" t="s">
        <v>47</v>
      </c>
      <c r="B50" t="s">
        <v>248</v>
      </c>
      <c r="C50" t="s">
        <v>105</v>
      </c>
      <c r="D50" t="s">
        <v>54</v>
      </c>
      <c r="E50" t="s">
        <v>64</v>
      </c>
      <c r="F50" s="15">
        <v>0.70833333333333337</v>
      </c>
      <c r="G50" s="16">
        <v>6712</v>
      </c>
      <c r="H50" s="17">
        <v>3</v>
      </c>
      <c r="I50" s="17">
        <v>0</v>
      </c>
      <c r="J50" s="1" t="s">
        <v>68</v>
      </c>
      <c r="K50" s="1" t="s">
        <v>58</v>
      </c>
      <c r="L50" s="20">
        <v>1</v>
      </c>
      <c r="M50" s="20">
        <v>1</v>
      </c>
      <c r="N50" s="1" t="str">
        <f t="shared" si="14"/>
        <v>U</v>
      </c>
      <c r="O50" s="1" t="str">
        <f t="shared" si="15"/>
        <v>U</v>
      </c>
      <c r="P50" s="1">
        <f t="shared" si="16"/>
        <v>0</v>
      </c>
      <c r="Q50" s="4">
        <f>IFERROR((SUMIF($J$2:K50,J50,$L$2:M50)-L50)/(COUNTIF($J$2:K50,J50)-1),0)</f>
        <v>1.125</v>
      </c>
      <c r="R50" s="4">
        <f>IFERROR((SUMIF($AT$2:AT50,AT50,$AV$2:AW50)-AV50)/(COUNTIF($J$2:K50,J50)-1),0)</f>
        <v>0.875</v>
      </c>
      <c r="S50" s="4">
        <f t="shared" si="40"/>
        <v>0.25</v>
      </c>
      <c r="T50" s="5">
        <f>IFERROR((SUMIF($AY$2:AZ50,AY50,$BA$2:BB50)-BA50)/(COUNTIF($J$2:K50,K50)-1),0)</f>
        <v>1.75</v>
      </c>
      <c r="U50" s="5">
        <f>IFERROR((SUMIF($BD$2:BE50,BD50,$BF$2:BG50)-BF50)/(COUNTIF($J$2:K50,K50)-1),0)</f>
        <v>1.5</v>
      </c>
      <c r="V50" s="5">
        <f t="shared" si="41"/>
        <v>0.25</v>
      </c>
      <c r="W50" s="9">
        <f>IFERROR((SUMIF($J$2:J50,J50,L$2:L50)-L50)/(COUNTIF($J$2:J50,J50)-1),0)</f>
        <v>1.3333333333333333</v>
      </c>
      <c r="X50" s="9">
        <f>IFERROR((SUMIF($J$2:J50,J50,M$2:M50)-M50)/(COUNTIF($J$2:J50,J50)-1),0)</f>
        <v>2.3333333333333335</v>
      </c>
      <c r="Y50" s="9">
        <f t="shared" si="42"/>
        <v>-1.0000000000000002</v>
      </c>
      <c r="Z50" s="1">
        <f>IFERROR((SUMIF($K$2:K50,J50,$M$2:M50))/(COUNTIF($K$2:K50,J50)),0)</f>
        <v>1</v>
      </c>
      <c r="AA50" s="1">
        <f>IFERROR((SUMIF($K$2:K50,J50,$L$2:L50))/(COUNTIF($K$2:K50,J50)),0)</f>
        <v>2.2000000000000002</v>
      </c>
      <c r="AB50" s="1">
        <f t="shared" si="43"/>
        <v>-1.2000000000000002</v>
      </c>
      <c r="AC50" s="9">
        <f>IFERROR((SUMIF($J$2:J50,K50,$L$2:L50))/(COUNTIF($J$2:J50,K50)),0)</f>
        <v>1.5</v>
      </c>
      <c r="AD50" s="9">
        <f>IFERROR((SUMIF($J$2:J50,K50,$M$2:M50))/(COUNTIF($J$2:J50,K50)),0)</f>
        <v>2.5</v>
      </c>
      <c r="AE50" s="9">
        <f t="shared" si="44"/>
        <v>-1</v>
      </c>
      <c r="AF50" s="1">
        <f>IFERROR((SUMIF(K$2:K50,K50,M$2:M50)-M50)/(COUNTIF($K$2:K50,K50)-1),0)</f>
        <v>2</v>
      </c>
      <c r="AG50" s="1">
        <f>IFERROR((SUMIF(K$2:K50,K50,L$2:L50)-L50)/(COUNTIF($K$2:K50,K50)-1),0)</f>
        <v>0.5</v>
      </c>
      <c r="AH50" s="1">
        <f t="shared" si="45"/>
        <v>1.5</v>
      </c>
      <c r="AI50" s="1">
        <f t="shared" si="46"/>
        <v>1</v>
      </c>
      <c r="AJ50" s="1">
        <f t="shared" si="47"/>
        <v>1</v>
      </c>
      <c r="AK50" s="1">
        <f>SUMIF($J$2:K50,J50,AI$2:AJ50)-AI50</f>
        <v>9</v>
      </c>
      <c r="AL50" s="1">
        <f>SUMIF($AY$2:AZ50,AY50,$BI$2:BJ50)-BI50</f>
        <v>4</v>
      </c>
      <c r="AM50" s="1">
        <f>IFERROR((AK50)/(COUNTIF($J$2:K50,J50)-1),0)</f>
        <v>1.125</v>
      </c>
      <c r="AN50" s="1">
        <f>IFERROR((AL50)/(COUNTIF($J$2:K50,K50)-1),0)</f>
        <v>1</v>
      </c>
      <c r="AP50" t="str">
        <f t="shared" si="25"/>
        <v>TSV Hartberg</v>
      </c>
      <c r="AQ50">
        <f>COUNTIF($J$2:J50,J50)</f>
        <v>4</v>
      </c>
      <c r="AR50">
        <f>COUNTIF($K$2:K50,K50)</f>
        <v>3</v>
      </c>
      <c r="AT50" s="1" t="str">
        <f t="shared" si="26"/>
        <v>SK Sturm Graz</v>
      </c>
      <c r="AU50" s="1" t="str">
        <f t="shared" si="27"/>
        <v>SC Rheindorf Altach</v>
      </c>
      <c r="AV50">
        <f t="shared" si="28"/>
        <v>1</v>
      </c>
      <c r="AW50" s="1">
        <f t="shared" si="29"/>
        <v>1</v>
      </c>
      <c r="AY50" t="str">
        <f t="shared" si="32"/>
        <v>SC Rheindorf Altach</v>
      </c>
      <c r="AZ50" t="str">
        <f t="shared" si="33"/>
        <v>SK Sturm Graz</v>
      </c>
      <c r="BA50">
        <f t="shared" si="34"/>
        <v>1</v>
      </c>
      <c r="BB50">
        <f t="shared" si="35"/>
        <v>1</v>
      </c>
      <c r="BD50" t="str">
        <f t="shared" si="36"/>
        <v>SC Rheindorf Altach</v>
      </c>
      <c r="BE50" t="str">
        <f t="shared" si="37"/>
        <v>SK Sturm Graz</v>
      </c>
      <c r="BF50">
        <f t="shared" si="30"/>
        <v>1</v>
      </c>
      <c r="BG50">
        <f t="shared" si="31"/>
        <v>1</v>
      </c>
      <c r="BI50">
        <f t="shared" si="38"/>
        <v>1</v>
      </c>
      <c r="BJ50">
        <f t="shared" si="39"/>
        <v>1</v>
      </c>
    </row>
    <row r="51" spans="1:62" x14ac:dyDescent="0.3">
      <c r="A51" t="s">
        <v>47</v>
      </c>
      <c r="B51" t="s">
        <v>248</v>
      </c>
      <c r="C51" t="s">
        <v>105</v>
      </c>
      <c r="D51" t="s">
        <v>54</v>
      </c>
      <c r="E51" t="s">
        <v>64</v>
      </c>
      <c r="F51" s="15">
        <v>0.70833333333333337</v>
      </c>
      <c r="G51" s="16">
        <v>5864</v>
      </c>
      <c r="H51" s="17">
        <v>3</v>
      </c>
      <c r="I51" s="17">
        <v>0</v>
      </c>
      <c r="J51" s="1" t="s">
        <v>0</v>
      </c>
      <c r="K51" s="1" t="s">
        <v>71</v>
      </c>
      <c r="L51" s="20">
        <v>2</v>
      </c>
      <c r="M51" s="20">
        <v>1</v>
      </c>
      <c r="N51" s="1" t="str">
        <f t="shared" si="14"/>
        <v>S</v>
      </c>
      <c r="O51" s="1" t="str">
        <f t="shared" si="15"/>
        <v>N</v>
      </c>
      <c r="P51" s="1">
        <f t="shared" si="16"/>
        <v>1</v>
      </c>
      <c r="Q51" s="4">
        <f>IFERROR((SUMIF($J$2:K51,J51,$L$2:M51)-L51)/(COUNTIF($J$2:K51,J51)-1),0)</f>
        <v>1.625</v>
      </c>
      <c r="R51" s="4">
        <f>IFERROR((SUMIF($AT$2:AT51,AT51,$AV$2:AW51)-AV51)/(COUNTIF($J$2:K51,J51)-1),0)</f>
        <v>0.125</v>
      </c>
      <c r="S51" s="4">
        <f t="shared" si="40"/>
        <v>1.5</v>
      </c>
      <c r="T51" s="5">
        <f>IFERROR((SUMIF($AY$2:AZ51,AY51,$BA$2:BB51)-BA51)/(COUNTIF($J$2:K51,K51)-1),0)</f>
        <v>2.3333333333333335</v>
      </c>
      <c r="U51" s="5">
        <f>IFERROR((SUMIF($BD$2:BE51,BD51,$BF$2:BG51)-BF51)/(COUNTIF($J$2:K51,K51)-1),0)</f>
        <v>0.5</v>
      </c>
      <c r="V51" s="5">
        <f t="shared" si="41"/>
        <v>1.8333333333333335</v>
      </c>
      <c r="W51" s="9">
        <f>IFERROR((SUMIF($J$2:J51,J51,L$2:L51)-L51)/(COUNTIF($J$2:J51,J51)-1),0)</f>
        <v>2</v>
      </c>
      <c r="X51" s="9">
        <f>IFERROR((SUMIF($J$2:J51,J51,M$2:M51)-M51)/(COUNTIF($J$2:J51,J51)-1),0)</f>
        <v>0.33333333333333331</v>
      </c>
      <c r="Y51" s="9">
        <f t="shared" si="42"/>
        <v>1.6666666666666667</v>
      </c>
      <c r="Z51" s="1">
        <f>IFERROR((SUMIF($K$2:K51,J51,$M$2:M51))/(COUNTIF($K$2:K51,J51)),0)</f>
        <v>1.4</v>
      </c>
      <c r="AA51" s="1">
        <f>IFERROR((SUMIF($K$2:K51,J51,$L$2:L51))/(COUNTIF($K$2:K51,J51)),0)</f>
        <v>1</v>
      </c>
      <c r="AB51" s="1">
        <f t="shared" si="43"/>
        <v>0.39999999999999991</v>
      </c>
      <c r="AC51" s="9">
        <f>IFERROR((SUMIF($J$2:J51,K51,$L$2:L51))/(COUNTIF($J$2:J51,K51)),0)</f>
        <v>1.6666666666666667</v>
      </c>
      <c r="AD51" s="9">
        <f>IFERROR((SUMIF($J$2:J51,K51,$M$2:M51))/(COUNTIF($J$2:J51,K51)),0)</f>
        <v>0.33333333333333331</v>
      </c>
      <c r="AE51" s="9">
        <f t="shared" si="44"/>
        <v>1.3333333333333335</v>
      </c>
      <c r="AF51" s="1">
        <f>IFERROR((SUMIF(K$2:K51,K51,M$2:M51)-M51)/(COUNTIF($K$2:K51,K51)-1),0)</f>
        <v>3</v>
      </c>
      <c r="AG51" s="1">
        <f>IFERROR((SUMIF(K$2:K51,K51,L$2:L51)-L51)/(COUNTIF($K$2:K51,K51)-1),0)</f>
        <v>0.66666666666666663</v>
      </c>
      <c r="AH51" s="1">
        <f t="shared" si="45"/>
        <v>2.3333333333333335</v>
      </c>
      <c r="AI51" s="1">
        <f t="shared" si="46"/>
        <v>3</v>
      </c>
      <c r="AJ51" s="1">
        <f t="shared" si="47"/>
        <v>0</v>
      </c>
      <c r="AK51" s="1">
        <f>SUMIF($J$2:K51,J51,AI$2:AJ51)-AI51</f>
        <v>16</v>
      </c>
      <c r="AL51" s="1">
        <f>SUMIF($AY$2:AZ51,AY51,$BI$2:BJ51)-BI51</f>
        <v>11</v>
      </c>
      <c r="AM51" s="1">
        <f>IFERROR((AK51)/(COUNTIF($J$2:K51,J51)-1),0)</f>
        <v>2</v>
      </c>
      <c r="AN51" s="1">
        <f>IFERROR((AL51)/(COUNTIF($J$2:K51,K51)-1),0)</f>
        <v>1.8333333333333333</v>
      </c>
      <c r="AP51" t="str">
        <f t="shared" si="25"/>
        <v>Lillestrøm SK</v>
      </c>
      <c r="AQ51">
        <f>COUNTIF($J$2:J51,J51)</f>
        <v>4</v>
      </c>
      <c r="AR51">
        <f>COUNTIF($K$2:K51,K51)</f>
        <v>4</v>
      </c>
      <c r="AT51" s="1" t="str">
        <f t="shared" si="26"/>
        <v>LASK</v>
      </c>
      <c r="AU51" s="1" t="str">
        <f t="shared" si="27"/>
        <v>SK Rapid Wien</v>
      </c>
      <c r="AV51">
        <f t="shared" si="28"/>
        <v>1</v>
      </c>
      <c r="AW51" s="1">
        <f t="shared" si="29"/>
        <v>2</v>
      </c>
      <c r="AY51" t="str">
        <f t="shared" si="32"/>
        <v>SK Rapid Wien</v>
      </c>
      <c r="AZ51" t="str">
        <f t="shared" si="33"/>
        <v>LASK</v>
      </c>
      <c r="BA51">
        <f t="shared" si="34"/>
        <v>1</v>
      </c>
      <c r="BB51">
        <f t="shared" si="35"/>
        <v>2</v>
      </c>
      <c r="BD51" t="str">
        <f t="shared" si="36"/>
        <v>SK Rapid Wien</v>
      </c>
      <c r="BE51" t="str">
        <f t="shared" si="37"/>
        <v>LASK</v>
      </c>
      <c r="BF51">
        <f t="shared" si="30"/>
        <v>2</v>
      </c>
      <c r="BG51">
        <f t="shared" si="31"/>
        <v>1</v>
      </c>
      <c r="BI51">
        <f t="shared" si="38"/>
        <v>0</v>
      </c>
      <c r="BJ51">
        <f t="shared" si="39"/>
        <v>3</v>
      </c>
    </row>
    <row r="52" spans="1:62" x14ac:dyDescent="0.3">
      <c r="A52" t="s">
        <v>33</v>
      </c>
      <c r="B52" t="s">
        <v>307</v>
      </c>
      <c r="C52" t="s">
        <v>105</v>
      </c>
      <c r="D52" t="s">
        <v>54</v>
      </c>
      <c r="E52" t="s">
        <v>37</v>
      </c>
      <c r="F52" s="15">
        <v>0.875</v>
      </c>
      <c r="G52" s="16">
        <v>0</v>
      </c>
      <c r="H52" s="17">
        <v>3</v>
      </c>
      <c r="I52" s="17">
        <v>0</v>
      </c>
      <c r="J52" s="1" t="s">
        <v>308</v>
      </c>
      <c r="K52" s="1" t="s">
        <v>40</v>
      </c>
      <c r="L52" s="20">
        <v>0</v>
      </c>
      <c r="M52" s="20">
        <v>0</v>
      </c>
      <c r="N52" s="1" t="str">
        <f t="shared" si="14"/>
        <v>U</v>
      </c>
      <c r="O52" s="1" t="str">
        <f t="shared" si="15"/>
        <v>U</v>
      </c>
      <c r="P52" s="1">
        <f t="shared" si="16"/>
        <v>0</v>
      </c>
      <c r="Q52" s="4">
        <f>IFERROR((SUMIF($J$2:K52,J52,$L$2:M52)-L52)/(COUNTIF($J$2:K52,J52)-1),0)</f>
        <v>0</v>
      </c>
      <c r="R52" s="4">
        <f>IFERROR((SUMIF($AT$2:AT52,AT52,$AV$2:AW52)-AV52)/(COUNTIF($J$2:K52,J52)-1),0)</f>
        <v>0</v>
      </c>
      <c r="S52" s="4">
        <f t="shared" si="40"/>
        <v>0</v>
      </c>
      <c r="T52" s="5">
        <f>IFERROR((SUMIF($AY$2:AZ52,AY52,$BA$2:BB52)-BA52)/(COUNTIF($J$2:K52,K52)-1),0)</f>
        <v>2.7142857142857144</v>
      </c>
      <c r="U52" s="5">
        <f>IFERROR((SUMIF($BD$2:BE52,BD52,$BF$2:BG52)-BF52)/(COUNTIF($J$2:K52,K52)-1),0)</f>
        <v>0.14285714285714285</v>
      </c>
      <c r="V52" s="5">
        <f t="shared" si="41"/>
        <v>2.5714285714285716</v>
      </c>
      <c r="W52" s="9">
        <f>IFERROR((SUMIF($J$2:J52,J52,L$2:L52)-L52)/(COUNTIF($J$2:J52,J52)-1),0)</f>
        <v>0</v>
      </c>
      <c r="X52" s="9">
        <f>IFERROR((SUMIF($J$2:J52,J52,M$2:M52)-M52)/(COUNTIF($J$2:J52,J52)-1),0)</f>
        <v>0</v>
      </c>
      <c r="Y52" s="9">
        <f t="shared" si="42"/>
        <v>0</v>
      </c>
      <c r="Z52" s="1">
        <f>IFERROR((SUMIF($K$2:K52,J52,$M$2:M52))/(COUNTIF($K$2:K52,J52)),0)</f>
        <v>0</v>
      </c>
      <c r="AA52" s="1">
        <f>IFERROR((SUMIF($K$2:K52,J52,$L$2:L52))/(COUNTIF($K$2:K52,J52)),0)</f>
        <v>0</v>
      </c>
      <c r="AB52" s="1">
        <f t="shared" si="43"/>
        <v>0</v>
      </c>
      <c r="AC52" s="9">
        <f>IFERROR((SUMIF($J$2:J52,K52,$L$2:L52))/(COUNTIF($J$2:J52,K52)),0)</f>
        <v>2.5</v>
      </c>
      <c r="AD52" s="9">
        <f>IFERROR((SUMIF($J$2:J52,K52,$M$2:M52))/(COUNTIF($J$2:J52,K52)),0)</f>
        <v>0.25</v>
      </c>
      <c r="AE52" s="9">
        <f t="shared" si="44"/>
        <v>2.25</v>
      </c>
      <c r="AF52" s="1">
        <f>IFERROR((SUMIF(K$2:K52,K52,M$2:M52)-M52)/(COUNTIF($K$2:K52,K52)-1),0)</f>
        <v>3</v>
      </c>
      <c r="AG52" s="1">
        <f>IFERROR((SUMIF(K$2:K52,K52,L$2:L52)-L52)/(COUNTIF($K$2:K52,K52)-1),0)</f>
        <v>0</v>
      </c>
      <c r="AH52" s="1">
        <f t="shared" si="45"/>
        <v>3</v>
      </c>
      <c r="AI52" s="1">
        <f t="shared" si="46"/>
        <v>1</v>
      </c>
      <c r="AJ52" s="1">
        <f t="shared" si="47"/>
        <v>1</v>
      </c>
      <c r="AK52" s="1">
        <f>SUMIF($J$2:K52,J52,AI$2:AJ52)-AI52</f>
        <v>0</v>
      </c>
      <c r="AL52" s="1">
        <f>SUMIF($AY$2:AZ52,AY52,$BI$2:BJ52)-BI52</f>
        <v>21</v>
      </c>
      <c r="AM52" s="1">
        <f>IFERROR((AK52)/(COUNTIF($J$2:K52,J52)-1),0)</f>
        <v>0</v>
      </c>
      <c r="AN52" s="1">
        <f>IFERROR((AL52)/(COUNTIF($J$2:K52,K52)-1),0)</f>
        <v>3</v>
      </c>
      <c r="AP52" t="str">
        <f t="shared" si="25"/>
        <v>Red Bull Salzburg</v>
      </c>
      <c r="AQ52">
        <f>COUNTIF($J$2:J52,J52)</f>
        <v>1</v>
      </c>
      <c r="AR52">
        <f>COUNTIF($K$2:K52,K52)</f>
        <v>4</v>
      </c>
      <c r="AT52" s="1" t="str">
        <f t="shared" si="26"/>
        <v>Roter Stern Belgrad</v>
      </c>
      <c r="AU52" s="1" t="str">
        <f t="shared" si="27"/>
        <v>Red Bull Salzburg</v>
      </c>
      <c r="AV52">
        <f t="shared" si="28"/>
        <v>0</v>
      </c>
      <c r="AW52" s="1">
        <f t="shared" si="29"/>
        <v>0</v>
      </c>
      <c r="AY52" t="str">
        <f t="shared" si="32"/>
        <v>Red Bull Salzburg</v>
      </c>
      <c r="AZ52" t="str">
        <f t="shared" si="33"/>
        <v>Roter Stern Belgrad</v>
      </c>
      <c r="BA52">
        <f t="shared" si="34"/>
        <v>0</v>
      </c>
      <c r="BB52">
        <f t="shared" si="35"/>
        <v>0</v>
      </c>
      <c r="BD52" t="str">
        <f t="shared" si="36"/>
        <v>Red Bull Salzburg</v>
      </c>
      <c r="BE52" t="str">
        <f t="shared" si="37"/>
        <v>Roter Stern Belgrad</v>
      </c>
      <c r="BF52">
        <f t="shared" si="30"/>
        <v>0</v>
      </c>
      <c r="BG52">
        <f t="shared" si="31"/>
        <v>0</v>
      </c>
      <c r="BI52">
        <f t="shared" si="38"/>
        <v>1</v>
      </c>
      <c r="BJ52">
        <f t="shared" si="39"/>
        <v>1</v>
      </c>
    </row>
    <row r="53" spans="1:62" x14ac:dyDescent="0.3">
      <c r="A53" t="s">
        <v>59</v>
      </c>
      <c r="B53" t="s">
        <v>350</v>
      </c>
      <c r="C53" t="s">
        <v>105</v>
      </c>
      <c r="D53" t="s">
        <v>54</v>
      </c>
      <c r="E53" t="s">
        <v>61</v>
      </c>
      <c r="F53" s="15">
        <v>0.85416666666666663</v>
      </c>
      <c r="G53" s="16">
        <v>19300</v>
      </c>
      <c r="H53" s="17">
        <v>4</v>
      </c>
      <c r="I53" s="17">
        <v>0</v>
      </c>
      <c r="J53" s="1" t="s">
        <v>71</v>
      </c>
      <c r="K53" s="1" t="s">
        <v>351</v>
      </c>
      <c r="L53" s="20">
        <v>3</v>
      </c>
      <c r="M53" s="20">
        <v>1</v>
      </c>
      <c r="N53" s="1" t="str">
        <f t="shared" si="14"/>
        <v>S</v>
      </c>
      <c r="O53" s="1" t="str">
        <f t="shared" si="15"/>
        <v>N</v>
      </c>
      <c r="P53" s="1">
        <f t="shared" si="16"/>
        <v>2</v>
      </c>
      <c r="Q53" s="4">
        <f>IFERROR((SUMIF($J$2:K53,J53,$L$2:M53)-L53)/(COUNTIF($J$2:K53,J53)-1),0)</f>
        <v>2.1428571428571428</v>
      </c>
      <c r="R53" s="4">
        <f>IFERROR((SUMIF($AT$2:AT53,AT53,$AV$2:AW53)-AV53)/(COUNTIF($J$2:K53,J53)-1),0)</f>
        <v>0.14285714285714285</v>
      </c>
      <c r="S53" s="4">
        <f t="shared" si="40"/>
        <v>2</v>
      </c>
      <c r="T53" s="5">
        <f>IFERROR((SUMIF($AY$2:AZ53,AY53,$BA$2:BB53)-BA53)/(COUNTIF($J$2:K53,K53)-1),0)</f>
        <v>0</v>
      </c>
      <c r="U53" s="5">
        <f>IFERROR((SUMIF($BD$2:BE53,BD53,$BF$2:BG53)-BF53)/(COUNTIF($J$2:K53,K53)-1),0)</f>
        <v>0</v>
      </c>
      <c r="V53" s="5">
        <f t="shared" si="41"/>
        <v>0</v>
      </c>
      <c r="W53" s="9">
        <f>IFERROR((SUMIF($J$2:J53,J53,L$2:L53)-L53)/(COUNTIF($J$2:J53,J53)-1),0)</f>
        <v>1.6666666666666667</v>
      </c>
      <c r="X53" s="9">
        <f>IFERROR((SUMIF($J$2:J53,J53,M$2:M53)-M53)/(COUNTIF($J$2:J53,J53)-1),0)</f>
        <v>0.33333333333333331</v>
      </c>
      <c r="Y53" s="9">
        <f t="shared" si="42"/>
        <v>1.3333333333333335</v>
      </c>
      <c r="Z53" s="1">
        <f>IFERROR((SUMIF($K$2:K53,J53,$M$2:M53))/(COUNTIF($K$2:K53,J53)),0)</f>
        <v>2.5</v>
      </c>
      <c r="AA53" s="1">
        <f>IFERROR((SUMIF($K$2:K53,J53,$L$2:L53))/(COUNTIF($K$2:K53,J53)),0)</f>
        <v>1</v>
      </c>
      <c r="AB53" s="1">
        <f t="shared" si="43"/>
        <v>1.5</v>
      </c>
      <c r="AC53" s="9">
        <f>IFERROR((SUMIF($J$2:J53,K53,$L$2:L53))/(COUNTIF($J$2:J53,K53)),0)</f>
        <v>0</v>
      </c>
      <c r="AD53" s="9">
        <f>IFERROR((SUMIF($J$2:J53,K53,$M$2:M53))/(COUNTIF($J$2:J53,K53)),0)</f>
        <v>0</v>
      </c>
      <c r="AE53" s="9">
        <f t="shared" si="44"/>
        <v>0</v>
      </c>
      <c r="AF53" s="1">
        <f>IFERROR((SUMIF(K$2:K53,K53,M$2:M53)-M53)/(COUNTIF($K$2:K53,K53)-1),0)</f>
        <v>0</v>
      </c>
      <c r="AG53" s="1">
        <f>IFERROR((SUMIF(K$2:K53,K53,L$2:L53)-L53)/(COUNTIF($K$2:K53,K53)-1),0)</f>
        <v>0</v>
      </c>
      <c r="AH53" s="1">
        <f t="shared" si="45"/>
        <v>0</v>
      </c>
      <c r="AI53" s="1">
        <f t="shared" si="46"/>
        <v>3</v>
      </c>
      <c r="AJ53" s="1">
        <f t="shared" si="47"/>
        <v>0</v>
      </c>
      <c r="AK53" s="1">
        <f>SUMIF($J$2:K53,J53,AI$2:AJ53)-AI53</f>
        <v>11</v>
      </c>
      <c r="AL53" s="1">
        <f>SUMIF($AY$2:AZ53,AY53,$BI$2:BJ53)-BI53</f>
        <v>0</v>
      </c>
      <c r="AM53" s="1">
        <f>IFERROR((AK53)/(COUNTIF($J$2:K53,J53)-1),0)</f>
        <v>1.5714285714285714</v>
      </c>
      <c r="AN53" s="1">
        <f>IFERROR((AL53)/(COUNTIF($J$2:K53,K53)-1),0)</f>
        <v>0</v>
      </c>
      <c r="AP53" t="str">
        <f t="shared" si="25"/>
        <v>SC Rheindorf Altach</v>
      </c>
      <c r="AQ53">
        <f>COUNTIF($J$2:J53,J53)</f>
        <v>4</v>
      </c>
      <c r="AR53">
        <f>COUNTIF($K$2:K53,K53)</f>
        <v>1</v>
      </c>
      <c r="AT53" s="1" t="str">
        <f t="shared" si="26"/>
        <v>SK Rapid Wien</v>
      </c>
      <c r="AU53" s="1" t="str">
        <f t="shared" si="27"/>
        <v>FCSB</v>
      </c>
      <c r="AV53">
        <f t="shared" si="28"/>
        <v>1</v>
      </c>
      <c r="AW53" s="1">
        <f t="shared" si="29"/>
        <v>3</v>
      </c>
      <c r="AY53" t="str">
        <f t="shared" si="32"/>
        <v>FCSB</v>
      </c>
      <c r="AZ53" t="str">
        <f t="shared" si="33"/>
        <v>SK Rapid Wien</v>
      </c>
      <c r="BA53">
        <f t="shared" si="34"/>
        <v>1</v>
      </c>
      <c r="BB53">
        <f t="shared" si="35"/>
        <v>3</v>
      </c>
      <c r="BD53" t="str">
        <f t="shared" si="36"/>
        <v>FCSB</v>
      </c>
      <c r="BE53" t="str">
        <f t="shared" si="37"/>
        <v>SK Rapid Wien</v>
      </c>
      <c r="BF53">
        <f t="shared" si="30"/>
        <v>3</v>
      </c>
      <c r="BG53">
        <f t="shared" si="31"/>
        <v>1</v>
      </c>
      <c r="BI53">
        <f t="shared" si="38"/>
        <v>0</v>
      </c>
      <c r="BJ53">
        <f t="shared" si="39"/>
        <v>3</v>
      </c>
    </row>
    <row r="54" spans="1:62" x14ac:dyDescent="0.3">
      <c r="A54" t="s">
        <v>47</v>
      </c>
      <c r="B54" t="s">
        <v>249</v>
      </c>
      <c r="C54" t="s">
        <v>105</v>
      </c>
      <c r="D54" t="s">
        <v>54</v>
      </c>
      <c r="E54" t="s">
        <v>43</v>
      </c>
      <c r="F54" s="15">
        <v>0.70833333333333337</v>
      </c>
      <c r="G54" s="16">
        <v>5424</v>
      </c>
      <c r="H54" s="17">
        <v>6</v>
      </c>
      <c r="I54" s="17">
        <v>0</v>
      </c>
      <c r="J54" s="1" t="s">
        <v>65</v>
      </c>
      <c r="K54" s="1" t="s">
        <v>80</v>
      </c>
      <c r="L54" s="20">
        <v>0</v>
      </c>
      <c r="M54" s="20">
        <v>0</v>
      </c>
      <c r="N54" s="1" t="str">
        <f t="shared" si="14"/>
        <v>U</v>
      </c>
      <c r="O54" s="1" t="str">
        <f t="shared" si="15"/>
        <v>U</v>
      </c>
      <c r="P54" s="1">
        <f t="shared" si="16"/>
        <v>0</v>
      </c>
      <c r="Q54" s="4">
        <f>IFERROR((SUMIF($J$2:K54,J54,$L$2:M54)-L54)/(COUNTIF($J$2:K54,J54)-1),0)</f>
        <v>2.8</v>
      </c>
      <c r="R54" s="4">
        <f>IFERROR((SUMIF($AT$2:AT54,AT54,$AV$2:AW54)-AV54)/(COUNTIF($J$2:K54,J54)-1),0)</f>
        <v>0.6</v>
      </c>
      <c r="S54" s="4">
        <f t="shared" si="40"/>
        <v>2.1999999999999997</v>
      </c>
      <c r="T54" s="5">
        <f>IFERROR((SUMIF($AY$2:AZ54,AY54,$BA$2:BB54)-BA54)/(COUNTIF($J$2:K54,K54)-1),0)</f>
        <v>2</v>
      </c>
      <c r="U54" s="5">
        <f>IFERROR((SUMIF($BD$2:BE54,BD54,$BF$2:BG54)-BF54)/(COUNTIF($J$2:K54,K54)-1),0)</f>
        <v>0.8</v>
      </c>
      <c r="V54" s="5">
        <f t="shared" si="41"/>
        <v>1.2</v>
      </c>
      <c r="W54" s="9">
        <f>IFERROR((SUMIF($J$2:J54,J54,L$2:L54)-L54)/(COUNTIF($J$2:J54,J54)-1),0)</f>
        <v>3</v>
      </c>
      <c r="X54" s="9">
        <f>IFERROR((SUMIF($J$2:J54,J54,M$2:M54)-M54)/(COUNTIF($J$2:J54,J54)-1),0)</f>
        <v>1.5</v>
      </c>
      <c r="Y54" s="9">
        <f t="shared" si="42"/>
        <v>1.5</v>
      </c>
      <c r="Z54" s="1">
        <f>IFERROR((SUMIF($K$2:K54,J54,$M$2:M54))/(COUNTIF($K$2:K54,J54)),0)</f>
        <v>2.6666666666666665</v>
      </c>
      <c r="AA54" s="1">
        <f>IFERROR((SUMIF($K$2:K54,J54,$L$2:L54))/(COUNTIF($K$2:K54,J54)),0)</f>
        <v>0</v>
      </c>
      <c r="AB54" s="1">
        <f t="shared" si="43"/>
        <v>2.6666666666666665</v>
      </c>
      <c r="AC54" s="9">
        <f>IFERROR((SUMIF($J$2:J54,K54,$L$2:L54))/(COUNTIF($J$2:J54,K54)),0)</f>
        <v>3</v>
      </c>
      <c r="AD54" s="9">
        <f>IFERROR((SUMIF($J$2:J54,K54,$M$2:M54))/(COUNTIF($J$2:J54,K54)),0)</f>
        <v>0.5</v>
      </c>
      <c r="AE54" s="9">
        <f t="shared" si="44"/>
        <v>2.5</v>
      </c>
      <c r="AF54" s="1">
        <f>IFERROR((SUMIF(K$2:K54,K54,M$2:M54)-M54)/(COUNTIF($K$2:K54,K54)-1),0)</f>
        <v>1.3333333333333333</v>
      </c>
      <c r="AG54" s="1">
        <f>IFERROR((SUMIF(K$2:K54,K54,L$2:L54)-L54)/(COUNTIF($K$2:K54,K54)-1),0)</f>
        <v>1</v>
      </c>
      <c r="AH54" s="1">
        <f t="shared" si="45"/>
        <v>0.33333333333333326</v>
      </c>
      <c r="AI54" s="1">
        <f t="shared" si="46"/>
        <v>1</v>
      </c>
      <c r="AJ54" s="1">
        <f t="shared" si="47"/>
        <v>1</v>
      </c>
      <c r="AK54" s="1">
        <f>SUMIF($J$2:K54,J54,AI$2:AJ54)-AI54</f>
        <v>13</v>
      </c>
      <c r="AL54" s="1">
        <f>SUMIF($AY$2:AZ54,AY54,$BI$2:BJ54)-BI54</f>
        <v>9</v>
      </c>
      <c r="AM54" s="1">
        <f>IFERROR((AK54)/(COUNTIF($J$2:K54,J54)-1),0)</f>
        <v>2.6</v>
      </c>
      <c r="AN54" s="1">
        <f>IFERROR((AL54)/(COUNTIF($J$2:K54,K54)-1),0)</f>
        <v>1.8</v>
      </c>
      <c r="AP54" t="str">
        <f t="shared" si="25"/>
        <v>Wolfsberger AC</v>
      </c>
      <c r="AQ54">
        <f>COUNTIF($J$2:J54,J54)</f>
        <v>3</v>
      </c>
      <c r="AR54">
        <f>COUNTIF($K$2:K54,K54)</f>
        <v>4</v>
      </c>
      <c r="AT54" s="1" t="str">
        <f t="shared" si="26"/>
        <v>SKN St. Pölten</v>
      </c>
      <c r="AU54" s="1" t="str">
        <f t="shared" si="27"/>
        <v>FK Austria Wien</v>
      </c>
      <c r="AV54">
        <f t="shared" si="28"/>
        <v>0</v>
      </c>
      <c r="AW54" s="1">
        <f t="shared" si="29"/>
        <v>0</v>
      </c>
      <c r="AY54" t="str">
        <f t="shared" si="32"/>
        <v>FK Austria Wien</v>
      </c>
      <c r="AZ54" t="str">
        <f t="shared" si="33"/>
        <v>SKN St. Pölten</v>
      </c>
      <c r="BA54">
        <f t="shared" si="34"/>
        <v>0</v>
      </c>
      <c r="BB54">
        <f t="shared" si="35"/>
        <v>0</v>
      </c>
      <c r="BD54" t="str">
        <f t="shared" si="36"/>
        <v>FK Austria Wien</v>
      </c>
      <c r="BE54" t="str">
        <f t="shared" si="37"/>
        <v>SKN St. Pölten</v>
      </c>
      <c r="BF54">
        <f t="shared" si="30"/>
        <v>0</v>
      </c>
      <c r="BG54">
        <f t="shared" si="31"/>
        <v>0</v>
      </c>
      <c r="BI54">
        <f t="shared" si="38"/>
        <v>1</v>
      </c>
      <c r="BJ54">
        <f t="shared" si="39"/>
        <v>1</v>
      </c>
    </row>
    <row r="55" spans="1:62" x14ac:dyDescent="0.3">
      <c r="A55" t="s">
        <v>47</v>
      </c>
      <c r="B55" t="s">
        <v>249</v>
      </c>
      <c r="C55" t="s">
        <v>105</v>
      </c>
      <c r="D55" t="s">
        <v>54</v>
      </c>
      <c r="E55" t="s">
        <v>43</v>
      </c>
      <c r="F55" s="15">
        <v>0.70833333333333337</v>
      </c>
      <c r="G55" s="16">
        <v>5635</v>
      </c>
      <c r="H55" s="17">
        <v>6</v>
      </c>
      <c r="I55" s="17">
        <v>0</v>
      </c>
      <c r="J55" s="1" t="s">
        <v>49</v>
      </c>
      <c r="K55" s="1" t="s">
        <v>68</v>
      </c>
      <c r="L55" s="20">
        <v>1</v>
      </c>
      <c r="M55" s="20">
        <v>1</v>
      </c>
      <c r="N55" s="1" t="str">
        <f t="shared" si="14"/>
        <v>U</v>
      </c>
      <c r="O55" s="1" t="str">
        <f t="shared" si="15"/>
        <v>U</v>
      </c>
      <c r="P55" s="1">
        <f t="shared" si="16"/>
        <v>0</v>
      </c>
      <c r="Q55" s="4">
        <f>IFERROR((SUMIF($J$2:K55,J55,$L$2:M55)-L55)/(COUNTIF($J$2:K55,J55)-1),0)</f>
        <v>2.4</v>
      </c>
      <c r="R55" s="4">
        <f>IFERROR((SUMIF($AT$2:AT55,AT55,$AV$2:AW55)-AV55)/(COUNTIF($J$2:K55,J55)-1),0)</f>
        <v>0</v>
      </c>
      <c r="S55" s="4">
        <f t="shared" si="40"/>
        <v>2.4</v>
      </c>
      <c r="T55" s="5">
        <f>IFERROR((SUMIF($AY$2:AZ55,AY55,$BA$2:BB55)-BA55)/(COUNTIF($J$2:K55,K55)-1),0)</f>
        <v>1.1111111111111112</v>
      </c>
      <c r="U55" s="5">
        <f>IFERROR((SUMIF($BD$2:BE55,BD55,$BF$2:BG55)-BF55)/(COUNTIF($J$2:K55,K55)-1),0)</f>
        <v>2.1111111111111112</v>
      </c>
      <c r="V55" s="5">
        <f t="shared" si="41"/>
        <v>-1</v>
      </c>
      <c r="W55" s="9">
        <f>IFERROR((SUMIF($J$2:J55,J55,L$2:L55)-L55)/(COUNTIF($J$2:J55,J55)-1),0)</f>
        <v>1</v>
      </c>
      <c r="X55" s="9">
        <f>IFERROR((SUMIF($J$2:J55,J55,M$2:M55)-M55)/(COUNTIF($J$2:J55,J55)-1),0)</f>
        <v>0</v>
      </c>
      <c r="Y55" s="9">
        <f t="shared" si="42"/>
        <v>1</v>
      </c>
      <c r="Z55" s="1">
        <f>IFERROR((SUMIF($K$2:K55,J55,$M$2:M55))/(COUNTIF($K$2:K55,J55)),0)</f>
        <v>2.75</v>
      </c>
      <c r="AA55" s="1">
        <f>IFERROR((SUMIF($K$2:K55,J55,$L$2:L55))/(COUNTIF($K$2:K55,J55)),0)</f>
        <v>1.25</v>
      </c>
      <c r="AB55" s="1">
        <f t="shared" si="43"/>
        <v>1.5</v>
      </c>
      <c r="AC55" s="9">
        <f>IFERROR((SUMIF($J$2:J55,K55,$L$2:L55))/(COUNTIF($J$2:J55,K55)),0)</f>
        <v>1.25</v>
      </c>
      <c r="AD55" s="9">
        <f>IFERROR((SUMIF($J$2:J55,K55,$M$2:M55))/(COUNTIF($J$2:J55,K55)),0)</f>
        <v>2</v>
      </c>
      <c r="AE55" s="9">
        <f t="shared" si="44"/>
        <v>-0.75</v>
      </c>
      <c r="AF55" s="1">
        <f>IFERROR((SUMIF(K$2:K55,K55,M$2:M55)-M55)/(COUNTIF($K$2:K55,K55)-1),0)</f>
        <v>1</v>
      </c>
      <c r="AG55" s="1">
        <f>IFERROR((SUMIF(K$2:K55,K55,L$2:L55)-L55)/(COUNTIF($K$2:K55,K55)-1),0)</f>
        <v>2.2000000000000002</v>
      </c>
      <c r="AH55" s="1">
        <f t="shared" si="45"/>
        <v>-1.2000000000000002</v>
      </c>
      <c r="AI55" s="1">
        <f t="shared" si="46"/>
        <v>1</v>
      </c>
      <c r="AJ55" s="1">
        <f t="shared" si="47"/>
        <v>1</v>
      </c>
      <c r="AK55" s="1">
        <f>SUMIF($J$2:K55,J55,AI$2:AJ55)-AI55</f>
        <v>10</v>
      </c>
      <c r="AL55" s="1">
        <f>SUMIF($AY$2:AZ55,AY55,$BI$2:BJ55)-BI55</f>
        <v>10</v>
      </c>
      <c r="AM55" s="1">
        <f>IFERROR((AK55)/(COUNTIF($J$2:K55,J55)-1),0)</f>
        <v>2</v>
      </c>
      <c r="AN55" s="1">
        <f>IFERROR((AL55)/(COUNTIF($J$2:K55,K55)-1),0)</f>
        <v>1.1111111111111112</v>
      </c>
      <c r="AP55" t="str">
        <f t="shared" si="25"/>
        <v>FK Austria Wien</v>
      </c>
      <c r="AQ55">
        <f>COUNTIF($J$2:J55,J55)</f>
        <v>2</v>
      </c>
      <c r="AR55">
        <f>COUNTIF($K$2:K55,K55)</f>
        <v>6</v>
      </c>
      <c r="AT55" s="1" t="str">
        <f t="shared" si="26"/>
        <v>Wolfsberger AC</v>
      </c>
      <c r="AU55" s="1" t="str">
        <f t="shared" si="27"/>
        <v>SK Sturm Graz</v>
      </c>
      <c r="AV55">
        <f t="shared" si="28"/>
        <v>1</v>
      </c>
      <c r="AW55" s="1">
        <f t="shared" si="29"/>
        <v>1</v>
      </c>
      <c r="AY55" t="str">
        <f t="shared" si="32"/>
        <v>SK Sturm Graz</v>
      </c>
      <c r="AZ55" t="str">
        <f t="shared" si="33"/>
        <v>Wolfsberger AC</v>
      </c>
      <c r="BA55">
        <f t="shared" si="34"/>
        <v>1</v>
      </c>
      <c r="BB55">
        <f t="shared" si="35"/>
        <v>1</v>
      </c>
      <c r="BD55" t="str">
        <f t="shared" si="36"/>
        <v>SK Sturm Graz</v>
      </c>
      <c r="BE55" t="str">
        <f t="shared" si="37"/>
        <v>Wolfsberger AC</v>
      </c>
      <c r="BF55">
        <f t="shared" si="30"/>
        <v>1</v>
      </c>
      <c r="BG55">
        <f t="shared" si="31"/>
        <v>1</v>
      </c>
      <c r="BI55">
        <f t="shared" si="38"/>
        <v>1</v>
      </c>
      <c r="BJ55">
        <f t="shared" si="39"/>
        <v>1</v>
      </c>
    </row>
    <row r="56" spans="1:62" x14ac:dyDescent="0.3">
      <c r="A56" t="s">
        <v>47</v>
      </c>
      <c r="B56" t="s">
        <v>249</v>
      </c>
      <c r="C56" t="s">
        <v>105</v>
      </c>
      <c r="D56" t="s">
        <v>54</v>
      </c>
      <c r="E56" t="s">
        <v>43</v>
      </c>
      <c r="F56" s="15">
        <v>0.70833333333333337</v>
      </c>
      <c r="G56" s="16">
        <v>4125</v>
      </c>
      <c r="H56" s="17">
        <v>4</v>
      </c>
      <c r="I56" s="17">
        <v>0</v>
      </c>
      <c r="J56" s="1" t="s">
        <v>58</v>
      </c>
      <c r="K56" s="1" t="s">
        <v>40</v>
      </c>
      <c r="L56" s="20">
        <v>2</v>
      </c>
      <c r="M56" s="20">
        <v>3</v>
      </c>
      <c r="N56" s="1" t="str">
        <f t="shared" si="14"/>
        <v>N</v>
      </c>
      <c r="O56" s="1" t="str">
        <f t="shared" si="15"/>
        <v>S</v>
      </c>
      <c r="P56" s="1">
        <f t="shared" si="16"/>
        <v>-1</v>
      </c>
      <c r="Q56" s="4">
        <f>IFERROR((SUMIF($J$2:K56,J56,$L$2:M56)-L56)/(COUNTIF($J$2:K56,J56)-1),0)</f>
        <v>1.6</v>
      </c>
      <c r="R56" s="4">
        <f>IFERROR((SUMIF($AT$2:AT56,AT56,$AV$2:AW56)-AV56)/(COUNTIF($J$2:K56,J56)-1),0)</f>
        <v>1</v>
      </c>
      <c r="S56" s="4">
        <f t="shared" si="40"/>
        <v>0.60000000000000009</v>
      </c>
      <c r="T56" s="5">
        <f>IFERROR((SUMIF($AY$2:AZ56,AY56,$BA$2:BB56)-BA56)/(COUNTIF($J$2:K56,K56)-1),0)</f>
        <v>2.375</v>
      </c>
      <c r="U56" s="5">
        <f>IFERROR((SUMIF($BD$2:BE56,BD56,$BF$2:BG56)-BF56)/(COUNTIF($J$2:K56,K56)-1),0)</f>
        <v>0.125</v>
      </c>
      <c r="V56" s="5">
        <f t="shared" si="41"/>
        <v>2.25</v>
      </c>
      <c r="W56" s="9">
        <f>IFERROR((SUMIF($J$2:J56,J56,L$2:L56)-L56)/(COUNTIF($J$2:J56,J56)-1),0)</f>
        <v>1.5</v>
      </c>
      <c r="X56" s="9">
        <f>IFERROR((SUMIF($J$2:J56,J56,M$2:M56)-M56)/(COUNTIF($J$2:J56,J56)-1),0)</f>
        <v>2.5</v>
      </c>
      <c r="Y56" s="9">
        <f t="shared" si="42"/>
        <v>-1</v>
      </c>
      <c r="Z56" s="1">
        <f>IFERROR((SUMIF($K$2:K56,J56,$M$2:M56))/(COUNTIF($K$2:K56,J56)),0)</f>
        <v>1.6666666666666667</v>
      </c>
      <c r="AA56" s="1">
        <f>IFERROR((SUMIF($K$2:K56,J56,$L$2:L56))/(COUNTIF($K$2:K56,J56)),0)</f>
        <v>0.66666666666666663</v>
      </c>
      <c r="AB56" s="1">
        <f t="shared" si="43"/>
        <v>1</v>
      </c>
      <c r="AC56" s="9">
        <f>IFERROR((SUMIF($J$2:J56,K56,$L$2:L56))/(COUNTIF($J$2:J56,K56)),0)</f>
        <v>2.5</v>
      </c>
      <c r="AD56" s="9">
        <f>IFERROR((SUMIF($J$2:J56,K56,$M$2:M56))/(COUNTIF($J$2:J56,K56)),0)</f>
        <v>0.25</v>
      </c>
      <c r="AE56" s="9">
        <f t="shared" si="44"/>
        <v>2.25</v>
      </c>
      <c r="AF56" s="1">
        <f>IFERROR((SUMIF(K$2:K56,K56,M$2:M56)-M56)/(COUNTIF($K$2:K56,K56)-1),0)</f>
        <v>2.25</v>
      </c>
      <c r="AG56" s="1">
        <f>IFERROR((SUMIF(K$2:K56,K56,L$2:L56)-L56)/(COUNTIF($K$2:K56,K56)-1),0)</f>
        <v>0</v>
      </c>
      <c r="AH56" s="1">
        <f t="shared" si="45"/>
        <v>2.25</v>
      </c>
      <c r="AI56" s="1">
        <f t="shared" si="46"/>
        <v>0</v>
      </c>
      <c r="AJ56" s="1">
        <f t="shared" si="47"/>
        <v>3</v>
      </c>
      <c r="AK56" s="1">
        <f>SUMIF($J$2:K56,J56,AI$2:AJ56)-AI56</f>
        <v>5</v>
      </c>
      <c r="AL56" s="1">
        <f>SUMIF($AY$2:AZ56,AY56,$BI$2:BJ56)-BI56</f>
        <v>22</v>
      </c>
      <c r="AM56" s="1">
        <f>IFERROR((AK56)/(COUNTIF($J$2:K56,J56)-1),0)</f>
        <v>1</v>
      </c>
      <c r="AN56" s="1">
        <f>IFERROR((AL56)/(COUNTIF($J$2:K56,K56)-1),0)</f>
        <v>2.75</v>
      </c>
      <c r="AP56" t="str">
        <f t="shared" si="25"/>
        <v>SV Mattersburg</v>
      </c>
      <c r="AQ56">
        <f>COUNTIF($J$2:J56,J56)</f>
        <v>3</v>
      </c>
      <c r="AR56">
        <f>COUNTIF($K$2:K56,K56)</f>
        <v>5</v>
      </c>
      <c r="AT56" s="1" t="str">
        <f t="shared" si="26"/>
        <v>SC Rheindorf Altach</v>
      </c>
      <c r="AU56" s="1" t="str">
        <f t="shared" si="27"/>
        <v>Red Bull Salzburg</v>
      </c>
      <c r="AV56">
        <f t="shared" si="28"/>
        <v>3</v>
      </c>
      <c r="AW56" s="1">
        <f t="shared" si="29"/>
        <v>2</v>
      </c>
      <c r="AY56" t="str">
        <f t="shared" si="32"/>
        <v>Red Bull Salzburg</v>
      </c>
      <c r="AZ56" t="str">
        <f t="shared" si="33"/>
        <v>SC Rheindorf Altach</v>
      </c>
      <c r="BA56">
        <f t="shared" si="34"/>
        <v>3</v>
      </c>
      <c r="BB56">
        <f t="shared" si="35"/>
        <v>2</v>
      </c>
      <c r="BD56" t="str">
        <f t="shared" si="36"/>
        <v>Red Bull Salzburg</v>
      </c>
      <c r="BE56" t="str">
        <f t="shared" si="37"/>
        <v>SC Rheindorf Altach</v>
      </c>
      <c r="BF56">
        <f t="shared" si="30"/>
        <v>2</v>
      </c>
      <c r="BG56">
        <f t="shared" si="31"/>
        <v>3</v>
      </c>
      <c r="BI56">
        <f t="shared" si="38"/>
        <v>3</v>
      </c>
      <c r="BJ56">
        <f t="shared" si="39"/>
        <v>0</v>
      </c>
    </row>
    <row r="57" spans="1:62" x14ac:dyDescent="0.3">
      <c r="A57" t="s">
        <v>47</v>
      </c>
      <c r="B57" t="s">
        <v>341</v>
      </c>
      <c r="C57" t="s">
        <v>105</v>
      </c>
      <c r="D57" t="s">
        <v>54</v>
      </c>
      <c r="E57" t="s">
        <v>64</v>
      </c>
      <c r="F57" s="15">
        <v>0.70833333333333337</v>
      </c>
      <c r="G57" s="16">
        <v>3141</v>
      </c>
      <c r="H57" s="17">
        <v>7</v>
      </c>
      <c r="I57" s="17">
        <v>0</v>
      </c>
      <c r="J57" s="1" t="s">
        <v>216</v>
      </c>
      <c r="K57" s="1" t="s">
        <v>0</v>
      </c>
      <c r="L57" s="20">
        <v>0</v>
      </c>
      <c r="M57" s="20">
        <v>1</v>
      </c>
      <c r="N57" s="1" t="str">
        <f t="shared" si="14"/>
        <v>N</v>
      </c>
      <c r="O57" s="1" t="str">
        <f t="shared" si="15"/>
        <v>S</v>
      </c>
      <c r="P57" s="1">
        <f t="shared" si="16"/>
        <v>-1</v>
      </c>
      <c r="Q57" s="4">
        <f>IFERROR((SUMIF($J$2:K57,J57,$L$2:M57)-L57)/(COUNTIF($J$2:K57,J57)-1),0)</f>
        <v>1.4</v>
      </c>
      <c r="R57" s="4">
        <f>IFERROR((SUMIF($AT$2:AT57,AT57,$AV$2:AW57)-AV57)/(COUNTIF($J$2:K57,J57)-1),0)</f>
        <v>0.6</v>
      </c>
      <c r="S57" s="4">
        <f t="shared" si="40"/>
        <v>0.79999999999999993</v>
      </c>
      <c r="T57" s="5">
        <f>IFERROR((SUMIF($AY$2:AZ57,AY57,$BA$2:BB57)-BA57)/(COUNTIF($J$2:K57,K57)-1),0)</f>
        <v>1.6666666666666667</v>
      </c>
      <c r="U57" s="5">
        <f>IFERROR((SUMIF($BD$2:BE57,BD57,$BF$2:BG57)-BF57)/(COUNTIF($J$2:K57,K57)-1),0)</f>
        <v>0.77777777777777779</v>
      </c>
      <c r="V57" s="5">
        <f t="shared" si="41"/>
        <v>0.88888888888888895</v>
      </c>
      <c r="W57" s="9">
        <f>IFERROR((SUMIF($J$2:J57,J57,L$2:L57)-L57)/(COUNTIF($J$2:J57,J57)-1),0)</f>
        <v>2</v>
      </c>
      <c r="X57" s="9">
        <f>IFERROR((SUMIF($J$2:J57,J57,M$2:M57)-M57)/(COUNTIF($J$2:J57,J57)-1),0)</f>
        <v>1.5</v>
      </c>
      <c r="Y57" s="9">
        <f t="shared" si="42"/>
        <v>0.5</v>
      </c>
      <c r="Z57" s="1">
        <f>IFERROR((SUMIF($K$2:K57,J57,$M$2:M57))/(COUNTIF($K$2:K57,J57)),0)</f>
        <v>1</v>
      </c>
      <c r="AA57" s="1">
        <f>IFERROR((SUMIF($K$2:K57,J57,$L$2:L57))/(COUNTIF($K$2:K57,J57)),0)</f>
        <v>2</v>
      </c>
      <c r="AB57" s="1">
        <f t="shared" si="43"/>
        <v>-1</v>
      </c>
      <c r="AC57" s="9">
        <f>IFERROR((SUMIF($J$2:J57,K57,$L$2:L57))/(COUNTIF($J$2:J57,K57)),0)</f>
        <v>2</v>
      </c>
      <c r="AD57" s="9">
        <f>IFERROR((SUMIF($J$2:J57,K57,$M$2:M57))/(COUNTIF($J$2:J57,K57)),0)</f>
        <v>0.5</v>
      </c>
      <c r="AE57" s="9">
        <f t="shared" si="44"/>
        <v>1.5</v>
      </c>
      <c r="AF57" s="1">
        <f>IFERROR((SUMIF(K$2:K57,K57,M$2:M57)-M57)/(COUNTIF($K$2:K57,K57)-1),0)</f>
        <v>1.4</v>
      </c>
      <c r="AG57" s="1">
        <f>IFERROR((SUMIF(K$2:K57,K57,L$2:L57)-L57)/(COUNTIF($K$2:K57,K57)-1),0)</f>
        <v>1</v>
      </c>
      <c r="AH57" s="1">
        <f t="shared" si="45"/>
        <v>0.39999999999999991</v>
      </c>
      <c r="AI57" s="1">
        <f t="shared" si="46"/>
        <v>0</v>
      </c>
      <c r="AJ57" s="1">
        <f t="shared" si="47"/>
        <v>3</v>
      </c>
      <c r="AK57" s="1">
        <f>SUMIF($J$2:K57,J57,AI$2:AJ57)-AI57</f>
        <v>4</v>
      </c>
      <c r="AL57" s="1">
        <f>SUMIF($AY$2:AZ57,AY57,$BI$2:BJ57)-BI57</f>
        <v>19</v>
      </c>
      <c r="AM57" s="1">
        <f>IFERROR((AK57)/(COUNTIF($J$2:K57,J57)-1),0)</f>
        <v>0.8</v>
      </c>
      <c r="AN57" s="1">
        <f>IFERROR((AL57)/(COUNTIF($J$2:K57,K57)-1),0)</f>
        <v>2.1111111111111112</v>
      </c>
      <c r="AP57" t="str">
        <f t="shared" si="25"/>
        <v>FC Admira Wacker Mödling</v>
      </c>
      <c r="AQ57">
        <f>COUNTIF($J$2:J57,J57)</f>
        <v>3</v>
      </c>
      <c r="AR57">
        <f>COUNTIF($K$2:K57,K57)</f>
        <v>6</v>
      </c>
      <c r="AT57" s="1" t="str">
        <f t="shared" si="26"/>
        <v>TSV Hartberg</v>
      </c>
      <c r="AU57" s="1" t="str">
        <f t="shared" si="27"/>
        <v>LASK</v>
      </c>
      <c r="AV57">
        <f t="shared" si="28"/>
        <v>1</v>
      </c>
      <c r="AW57" s="1">
        <f t="shared" si="29"/>
        <v>0</v>
      </c>
      <c r="AY57" t="str">
        <f t="shared" si="32"/>
        <v>LASK</v>
      </c>
      <c r="AZ57" t="str">
        <f t="shared" si="33"/>
        <v>TSV Hartberg</v>
      </c>
      <c r="BA57">
        <f t="shared" si="34"/>
        <v>1</v>
      </c>
      <c r="BB57">
        <f t="shared" si="35"/>
        <v>0</v>
      </c>
      <c r="BD57" t="str">
        <f t="shared" si="36"/>
        <v>LASK</v>
      </c>
      <c r="BE57" t="str">
        <f t="shared" si="37"/>
        <v>TSV Hartberg</v>
      </c>
      <c r="BF57">
        <f t="shared" si="30"/>
        <v>0</v>
      </c>
      <c r="BG57">
        <f t="shared" si="31"/>
        <v>1</v>
      </c>
      <c r="BI57">
        <f t="shared" si="38"/>
        <v>3</v>
      </c>
      <c r="BJ57">
        <f t="shared" si="39"/>
        <v>0</v>
      </c>
    </row>
    <row r="58" spans="1:62" x14ac:dyDescent="0.3">
      <c r="A58" t="s">
        <v>47</v>
      </c>
      <c r="B58" t="s">
        <v>341</v>
      </c>
      <c r="C58" t="s">
        <v>105</v>
      </c>
      <c r="D58" t="s">
        <v>54</v>
      </c>
      <c r="E58" t="s">
        <v>64</v>
      </c>
      <c r="F58" s="15">
        <v>0.70833333333333337</v>
      </c>
      <c r="G58" s="16">
        <v>17400</v>
      </c>
      <c r="H58" s="17">
        <v>3</v>
      </c>
      <c r="I58" s="17">
        <v>0</v>
      </c>
      <c r="J58" s="1" t="s">
        <v>71</v>
      </c>
      <c r="K58" s="1" t="s">
        <v>245</v>
      </c>
      <c r="L58" s="20">
        <v>2</v>
      </c>
      <c r="M58" s="20">
        <v>1</v>
      </c>
      <c r="N58" s="1" t="str">
        <f t="shared" si="14"/>
        <v>S</v>
      </c>
      <c r="O58" s="1" t="str">
        <f t="shared" si="15"/>
        <v>N</v>
      </c>
      <c r="P58" s="1">
        <f t="shared" si="16"/>
        <v>1</v>
      </c>
      <c r="Q58" s="4">
        <f>IFERROR((SUMIF($J$2:K58,J58,$L$2:M58)-L58)/(COUNTIF($J$2:K58,J58)-1),0)</f>
        <v>2.25</v>
      </c>
      <c r="R58" s="4">
        <f>IFERROR((SUMIF($AT$2:AT58,AT58,$AV$2:AW58)-AV58)/(COUNTIF($J$2:K58,J58)-1),0)</f>
        <v>0.25</v>
      </c>
      <c r="S58" s="4">
        <f t="shared" si="40"/>
        <v>2</v>
      </c>
      <c r="T58" s="5">
        <f>IFERROR((SUMIF($AY$2:AZ58,AY58,$BA$2:BB58)-BA58)/(COUNTIF($J$2:K58,K58)-1),0)</f>
        <v>1.6</v>
      </c>
      <c r="U58" s="5">
        <f>IFERROR((SUMIF($BD$2:BE58,BD58,$BF$2:BG58)-BF58)/(COUNTIF($J$2:K58,K58)-1),0)</f>
        <v>2</v>
      </c>
      <c r="V58" s="5">
        <f t="shared" si="41"/>
        <v>-0.39999999999999991</v>
      </c>
      <c r="W58" s="9">
        <f>IFERROR((SUMIF($J$2:J58,J58,L$2:L58)-L58)/(COUNTIF($J$2:J58,J58)-1),0)</f>
        <v>2</v>
      </c>
      <c r="X58" s="9">
        <f>IFERROR((SUMIF($J$2:J58,J58,M$2:M58)-M58)/(COUNTIF($J$2:J58,J58)-1),0)</f>
        <v>0.5</v>
      </c>
      <c r="Y58" s="9">
        <f t="shared" si="42"/>
        <v>1.5</v>
      </c>
      <c r="Z58" s="1">
        <f>IFERROR((SUMIF($K$2:K58,J58,$M$2:M58))/(COUNTIF($K$2:K58,J58)),0)</f>
        <v>2.5</v>
      </c>
      <c r="AA58" s="1">
        <f>IFERROR((SUMIF($K$2:K58,J58,$L$2:L58))/(COUNTIF($K$2:K58,J58)),0)</f>
        <v>1</v>
      </c>
      <c r="AB58" s="1">
        <f t="shared" si="43"/>
        <v>1.5</v>
      </c>
      <c r="AC58" s="9">
        <f>IFERROR((SUMIF($J$2:J58,K58,$L$2:L58))/(COUNTIF($J$2:J58,K58)),0)</f>
        <v>1</v>
      </c>
      <c r="AD58" s="9">
        <f>IFERROR((SUMIF($J$2:J58,K58,$M$2:M58))/(COUNTIF($J$2:J58,K58)),0)</f>
        <v>2.5</v>
      </c>
      <c r="AE58" s="9">
        <f t="shared" si="44"/>
        <v>-1.5</v>
      </c>
      <c r="AF58" s="1">
        <f>IFERROR((SUMIF(K$2:K58,K58,M$2:M58)-M58)/(COUNTIF($K$2:K58,K58)-1),0)</f>
        <v>2</v>
      </c>
      <c r="AG58" s="1">
        <f>IFERROR((SUMIF(K$2:K58,K58,L$2:L58)-L58)/(COUNTIF($K$2:K58,K58)-1),0)</f>
        <v>1.6666666666666667</v>
      </c>
      <c r="AH58" s="1">
        <f t="shared" si="45"/>
        <v>0.33333333333333326</v>
      </c>
      <c r="AI58" s="1">
        <f t="shared" si="46"/>
        <v>3</v>
      </c>
      <c r="AJ58" s="1">
        <f t="shared" si="47"/>
        <v>0</v>
      </c>
      <c r="AK58" s="1">
        <f>SUMIF($J$2:K58,J58,AI$2:AJ58)-AI58</f>
        <v>14</v>
      </c>
      <c r="AL58" s="1">
        <f>SUMIF($AY$2:AZ58,AY58,$BI$2:BJ58)-BI58</f>
        <v>6</v>
      </c>
      <c r="AM58" s="1">
        <f>IFERROR((AK58)/(COUNTIF($J$2:K58,J58)-1),0)</f>
        <v>1.75</v>
      </c>
      <c r="AN58" s="1">
        <f>IFERROR((AL58)/(COUNTIF($J$2:K58,K58)-1),0)</f>
        <v>1.2</v>
      </c>
      <c r="AP58" t="str">
        <f t="shared" si="25"/>
        <v>SC Rheindorf Altach</v>
      </c>
      <c r="AQ58">
        <f>COUNTIF($J$2:J58,J58)</f>
        <v>5</v>
      </c>
      <c r="AR58">
        <f>COUNTIF($K$2:K58,K58)</f>
        <v>4</v>
      </c>
      <c r="AT58" s="1" t="str">
        <f t="shared" si="26"/>
        <v>SK Rapid Wien</v>
      </c>
      <c r="AU58" s="1" t="str">
        <f t="shared" si="27"/>
        <v>FC Wacker Innsbruck</v>
      </c>
      <c r="AV58">
        <f t="shared" si="28"/>
        <v>1</v>
      </c>
      <c r="AW58" s="1">
        <f t="shared" si="29"/>
        <v>2</v>
      </c>
      <c r="AY58" t="str">
        <f t="shared" si="32"/>
        <v>FC Wacker Innsbruck</v>
      </c>
      <c r="AZ58" t="str">
        <f t="shared" si="33"/>
        <v>SK Rapid Wien</v>
      </c>
      <c r="BA58">
        <f t="shared" si="34"/>
        <v>1</v>
      </c>
      <c r="BB58">
        <f t="shared" si="35"/>
        <v>2</v>
      </c>
      <c r="BD58" t="str">
        <f t="shared" si="36"/>
        <v>FC Wacker Innsbruck</v>
      </c>
      <c r="BE58" t="str">
        <f t="shared" si="37"/>
        <v>SK Rapid Wien</v>
      </c>
      <c r="BF58">
        <f t="shared" si="30"/>
        <v>2</v>
      </c>
      <c r="BG58">
        <f t="shared" si="31"/>
        <v>1</v>
      </c>
      <c r="BI58">
        <f t="shared" si="38"/>
        <v>0</v>
      </c>
      <c r="BJ58">
        <f t="shared" si="39"/>
        <v>3</v>
      </c>
    </row>
    <row r="59" spans="1:62" x14ac:dyDescent="0.3">
      <c r="A59" t="s">
        <v>47</v>
      </c>
      <c r="B59" t="s">
        <v>341</v>
      </c>
      <c r="C59" t="s">
        <v>105</v>
      </c>
      <c r="D59" t="s">
        <v>54</v>
      </c>
      <c r="E59" t="s">
        <v>64</v>
      </c>
      <c r="F59" s="15">
        <v>0.70833333333333337</v>
      </c>
      <c r="G59" s="16">
        <v>3400</v>
      </c>
      <c r="H59" s="17">
        <v>7</v>
      </c>
      <c r="I59" s="17">
        <v>0</v>
      </c>
      <c r="J59" s="1" t="s">
        <v>56</v>
      </c>
      <c r="K59" s="1" t="s">
        <v>76</v>
      </c>
      <c r="L59" s="20">
        <v>0</v>
      </c>
      <c r="M59" s="20">
        <v>0</v>
      </c>
      <c r="N59" s="1" t="str">
        <f t="shared" si="14"/>
        <v>U</v>
      </c>
      <c r="O59" s="1" t="str">
        <f t="shared" si="15"/>
        <v>U</v>
      </c>
      <c r="P59" s="1">
        <f t="shared" si="16"/>
        <v>0</v>
      </c>
      <c r="Q59" s="4">
        <f>IFERROR((SUMIF($J$2:K59,J59,$L$2:M59)-L59)/(COUNTIF($J$2:K59,J59)-1),0)</f>
        <v>0.2857142857142857</v>
      </c>
      <c r="R59" s="4">
        <f>IFERROR((SUMIF($AT$2:AT59,AT59,$AV$2:AW59)-AV59)/(COUNTIF($J$2:K59,J59)-1),0)</f>
        <v>1</v>
      </c>
      <c r="S59" s="4">
        <f t="shared" si="40"/>
        <v>-0.7142857142857143</v>
      </c>
      <c r="T59" s="5">
        <f>IFERROR((SUMIF($AY$2:AZ59,AY59,$BA$2:BB59)-BA59)/(COUNTIF($J$2:K59,K59)-1),0)</f>
        <v>1.6</v>
      </c>
      <c r="U59" s="5">
        <f>IFERROR((SUMIF($BD$2:BE59,BD59,$BF$2:BG59)-BF59)/(COUNTIF($J$2:K59,K59)-1),0)</f>
        <v>3</v>
      </c>
      <c r="V59" s="5">
        <f t="shared" si="41"/>
        <v>-1.4</v>
      </c>
      <c r="W59" s="9">
        <f>IFERROR((SUMIF($J$2:J59,J59,L$2:L59)-L59)/(COUNTIF($J$2:J59,J59)-1),0)</f>
        <v>0.33333333333333331</v>
      </c>
      <c r="X59" s="9">
        <f>IFERROR((SUMIF($J$2:J59,J59,M$2:M59)-M59)/(COUNTIF($J$2:J59,J59)-1),0)</f>
        <v>2.3333333333333335</v>
      </c>
      <c r="Y59" s="9">
        <f t="shared" si="42"/>
        <v>-2</v>
      </c>
      <c r="Z59" s="1">
        <f>IFERROR((SUMIF($K$2:K59,J59,$M$2:M59))/(COUNTIF($K$2:K59,J59)),0)</f>
        <v>0.25</v>
      </c>
      <c r="AA59" s="1">
        <f>IFERROR((SUMIF($K$2:K59,J59,$L$2:L59))/(COUNTIF($K$2:K59,J59)),0)</f>
        <v>2</v>
      </c>
      <c r="AB59" s="1">
        <f t="shared" si="43"/>
        <v>-1.75</v>
      </c>
      <c r="AC59" s="9">
        <f>IFERROR((SUMIF($J$2:J59,K59,$L$2:L59))/(COUNTIF($J$2:J59,K59)),0)</f>
        <v>0</v>
      </c>
      <c r="AD59" s="9">
        <f>IFERROR((SUMIF($J$2:J59,K59,$M$2:M59))/(COUNTIF($J$2:J59,K59)),0)</f>
        <v>4</v>
      </c>
      <c r="AE59" s="9">
        <f t="shared" si="44"/>
        <v>-4</v>
      </c>
      <c r="AF59" s="1">
        <f>IFERROR((SUMIF(K$2:K59,K59,M$2:M59)-M59)/(COUNTIF($K$2:K59,K59)-1),0)</f>
        <v>2.6666666666666665</v>
      </c>
      <c r="AG59" s="1">
        <f>IFERROR((SUMIF(K$2:K59,K59,L$2:L59)-L59)/(COUNTIF($K$2:K59,K59)-1),0)</f>
        <v>2.3333333333333335</v>
      </c>
      <c r="AH59" s="1">
        <f t="shared" si="45"/>
        <v>0.33333333333333304</v>
      </c>
      <c r="AI59" s="1">
        <f t="shared" si="46"/>
        <v>1</v>
      </c>
      <c r="AJ59" s="1">
        <f t="shared" si="47"/>
        <v>1</v>
      </c>
      <c r="AK59" s="1">
        <f>SUMIF($J$2:K59,J59,AI$2:AJ59)-AI59</f>
        <v>3</v>
      </c>
      <c r="AL59" s="1">
        <f>SUMIF($AY$2:AZ59,AY59,$BI$2:BJ59)-BI59</f>
        <v>6</v>
      </c>
      <c r="AM59" s="1">
        <f>IFERROR((AK59)/(COUNTIF($J$2:K59,J59)-1),0)</f>
        <v>0.42857142857142855</v>
      </c>
      <c r="AN59" s="1">
        <f>IFERROR((AL59)/(COUNTIF($J$2:K59,K59)-1),0)</f>
        <v>1.2</v>
      </c>
      <c r="AP59" t="str">
        <f t="shared" si="25"/>
        <v>SK Rapid Wien</v>
      </c>
      <c r="AQ59">
        <f>COUNTIF($J$2:J59,J59)</f>
        <v>4</v>
      </c>
      <c r="AR59">
        <f>COUNTIF($K$2:K59,K59)</f>
        <v>4</v>
      </c>
      <c r="AT59" s="1" t="str">
        <f t="shared" si="26"/>
        <v>FC Admira Wacker Mödling</v>
      </c>
      <c r="AU59" s="1" t="str">
        <f t="shared" si="27"/>
        <v>SV Mattersburg</v>
      </c>
      <c r="AV59">
        <f t="shared" si="28"/>
        <v>0</v>
      </c>
      <c r="AW59" s="1">
        <f t="shared" si="29"/>
        <v>0</v>
      </c>
      <c r="AY59" t="str">
        <f t="shared" si="32"/>
        <v>SV Mattersburg</v>
      </c>
      <c r="AZ59" t="str">
        <f t="shared" si="33"/>
        <v>FC Admira Wacker Mödling</v>
      </c>
      <c r="BA59">
        <f t="shared" si="34"/>
        <v>0</v>
      </c>
      <c r="BB59">
        <f t="shared" si="35"/>
        <v>0</v>
      </c>
      <c r="BD59" t="str">
        <f t="shared" si="36"/>
        <v>SV Mattersburg</v>
      </c>
      <c r="BE59" t="str">
        <f t="shared" si="37"/>
        <v>FC Admira Wacker Mödling</v>
      </c>
      <c r="BF59">
        <f t="shared" si="30"/>
        <v>0</v>
      </c>
      <c r="BG59">
        <f t="shared" si="31"/>
        <v>0</v>
      </c>
      <c r="BI59">
        <f t="shared" si="38"/>
        <v>1</v>
      </c>
      <c r="BJ59">
        <f t="shared" si="39"/>
        <v>1</v>
      </c>
    </row>
    <row r="60" spans="1:62" x14ac:dyDescent="0.3">
      <c r="A60" t="s">
        <v>33</v>
      </c>
      <c r="B60" t="s">
        <v>309</v>
      </c>
      <c r="C60" t="s">
        <v>105</v>
      </c>
      <c r="D60" t="s">
        <v>54</v>
      </c>
      <c r="E60" t="s">
        <v>46</v>
      </c>
      <c r="F60" s="15">
        <v>0.875</v>
      </c>
      <c r="G60" s="16">
        <v>26500</v>
      </c>
      <c r="H60" s="17">
        <v>4</v>
      </c>
      <c r="I60" s="17">
        <v>0</v>
      </c>
      <c r="J60" s="1" t="s">
        <v>40</v>
      </c>
      <c r="K60" s="1" t="s">
        <v>308</v>
      </c>
      <c r="L60" s="20">
        <v>2</v>
      </c>
      <c r="M60" s="20">
        <v>2</v>
      </c>
      <c r="N60" s="1" t="str">
        <f t="shared" si="14"/>
        <v>U</v>
      </c>
      <c r="O60" s="1" t="str">
        <f t="shared" si="15"/>
        <v>U</v>
      </c>
      <c r="P60" s="1">
        <f t="shared" si="16"/>
        <v>0</v>
      </c>
      <c r="Q60" s="4">
        <f>IFERROR((SUMIF($J$2:K60,J60,$L$2:M60)-L60)/(COUNTIF($J$2:K60,J60)-1),0)</f>
        <v>2.4444444444444446</v>
      </c>
      <c r="R60" s="4">
        <f>IFERROR((SUMIF($AT$2:AT60,AT60,$AV$2:AW60)-AV60)/(COUNTIF($J$2:K60,J60)-1),0)</f>
        <v>0.1111111111111111</v>
      </c>
      <c r="S60" s="4">
        <f t="shared" si="40"/>
        <v>2.3333333333333335</v>
      </c>
      <c r="T60" s="5">
        <f>IFERROR((SUMIF($AY$2:AZ60,AY60,$BA$2:BB60)-BA60)/(COUNTIF($J$2:K60,K60)-1),0)</f>
        <v>0</v>
      </c>
      <c r="U60" s="5">
        <f>IFERROR((SUMIF($BD$2:BE60,BD60,$BF$2:BG60)-BF60)/(COUNTIF($J$2:K60,K60)-1),0)</f>
        <v>0</v>
      </c>
      <c r="V60" s="5">
        <f t="shared" si="41"/>
        <v>0</v>
      </c>
      <c r="W60" s="9">
        <f>IFERROR((SUMIF($J$2:J60,J60,L$2:L60)-L60)/(COUNTIF($J$2:J60,J60)-1),0)</f>
        <v>2.5</v>
      </c>
      <c r="X60" s="9">
        <f>IFERROR((SUMIF($J$2:J60,J60,M$2:M60)-M60)/(COUNTIF($J$2:J60,J60)-1),0)</f>
        <v>0.25</v>
      </c>
      <c r="Y60" s="9">
        <f t="shared" si="42"/>
        <v>2.25</v>
      </c>
      <c r="Z60" s="1">
        <f>IFERROR((SUMIF($K$2:K60,J60,$M$2:M60))/(COUNTIF($K$2:K60,J60)),0)</f>
        <v>2.4</v>
      </c>
      <c r="AA60" s="1">
        <f>IFERROR((SUMIF($K$2:K60,J60,$L$2:L60))/(COUNTIF($K$2:K60,J60)),0)</f>
        <v>0.4</v>
      </c>
      <c r="AB60" s="1">
        <f t="shared" si="43"/>
        <v>2</v>
      </c>
      <c r="AC60" s="9">
        <f>IFERROR((SUMIF($J$2:J60,K60,$L$2:L60))/(COUNTIF($J$2:J60,K60)),0)</f>
        <v>0</v>
      </c>
      <c r="AD60" s="9">
        <f>IFERROR((SUMIF($J$2:J60,K60,$M$2:M60))/(COUNTIF($J$2:J60,K60)),0)</f>
        <v>0</v>
      </c>
      <c r="AE60" s="9">
        <f t="shared" si="44"/>
        <v>0</v>
      </c>
      <c r="AF60" s="1">
        <f>IFERROR((SUMIF(K$2:K60,K60,M$2:M60)-M60)/(COUNTIF($K$2:K60,K60)-1),0)</f>
        <v>0</v>
      </c>
      <c r="AG60" s="1">
        <f>IFERROR((SUMIF(K$2:K60,K60,L$2:L60)-L60)/(COUNTIF($K$2:K60,K60)-1),0)</f>
        <v>0</v>
      </c>
      <c r="AH60" s="1">
        <f t="shared" si="45"/>
        <v>0</v>
      </c>
      <c r="AI60" s="1">
        <f t="shared" si="46"/>
        <v>1</v>
      </c>
      <c r="AJ60" s="1">
        <f t="shared" si="47"/>
        <v>1</v>
      </c>
      <c r="AK60" s="1">
        <f>SUMIF($J$2:K60,J60,AI$2:AJ60)-AI60</f>
        <v>25</v>
      </c>
      <c r="AL60" s="1">
        <f>SUMIF($AY$2:AZ60,AY60,$BI$2:BJ60)-BI60</f>
        <v>1</v>
      </c>
      <c r="AM60" s="1">
        <f>IFERROR((AK60)/(COUNTIF($J$2:K60,J60)-1),0)</f>
        <v>2.7777777777777777</v>
      </c>
      <c r="AN60" s="1">
        <f>IFERROR((AL60)/(COUNTIF($J$2:K60,K60)-1),0)</f>
        <v>1</v>
      </c>
      <c r="AP60" t="str">
        <f t="shared" si="25"/>
        <v>LASK</v>
      </c>
      <c r="AQ60">
        <f>COUNTIF($J$2:J60,J60)</f>
        <v>5</v>
      </c>
      <c r="AR60">
        <f>COUNTIF($K$2:K60,K60)</f>
        <v>1</v>
      </c>
      <c r="AT60" s="1" t="str">
        <f t="shared" si="26"/>
        <v>Red Bull Salzburg</v>
      </c>
      <c r="AU60" s="1" t="str">
        <f t="shared" si="27"/>
        <v>Roter Stern Belgrad</v>
      </c>
      <c r="AV60">
        <f t="shared" si="28"/>
        <v>2</v>
      </c>
      <c r="AW60" s="1">
        <f t="shared" si="29"/>
        <v>2</v>
      </c>
      <c r="AY60" t="str">
        <f t="shared" si="32"/>
        <v>Roter Stern Belgrad</v>
      </c>
      <c r="AZ60" t="str">
        <f t="shared" si="33"/>
        <v>Red Bull Salzburg</v>
      </c>
      <c r="BA60">
        <f t="shared" si="34"/>
        <v>2</v>
      </c>
      <c r="BB60">
        <f t="shared" si="35"/>
        <v>2</v>
      </c>
      <c r="BD60" t="str">
        <f t="shared" si="36"/>
        <v>Roter Stern Belgrad</v>
      </c>
      <c r="BE60" t="str">
        <f t="shared" si="37"/>
        <v>Red Bull Salzburg</v>
      </c>
      <c r="BF60">
        <f t="shared" si="30"/>
        <v>2</v>
      </c>
      <c r="BG60">
        <f t="shared" si="31"/>
        <v>2</v>
      </c>
      <c r="BI60">
        <f t="shared" si="38"/>
        <v>1</v>
      </c>
      <c r="BJ60">
        <f t="shared" si="39"/>
        <v>1</v>
      </c>
    </row>
    <row r="61" spans="1:62" x14ac:dyDescent="0.3">
      <c r="A61" t="s">
        <v>59</v>
      </c>
      <c r="B61" t="s">
        <v>352</v>
      </c>
      <c r="C61" t="s">
        <v>105</v>
      </c>
      <c r="D61" t="s">
        <v>54</v>
      </c>
      <c r="E61" t="s">
        <v>61</v>
      </c>
      <c r="F61" s="15">
        <v>0.85416666666666663</v>
      </c>
      <c r="G61" s="16">
        <v>31274</v>
      </c>
      <c r="H61" s="17">
        <v>4</v>
      </c>
      <c r="I61" s="17">
        <v>0</v>
      </c>
      <c r="J61" s="1" t="s">
        <v>351</v>
      </c>
      <c r="K61" s="1" t="s">
        <v>71</v>
      </c>
      <c r="L61" s="20">
        <v>2</v>
      </c>
      <c r="M61" s="20">
        <v>1</v>
      </c>
      <c r="N61" s="1" t="str">
        <f t="shared" si="14"/>
        <v>S</v>
      </c>
      <c r="O61" s="1" t="str">
        <f t="shared" si="15"/>
        <v>N</v>
      </c>
      <c r="P61" s="1">
        <f t="shared" si="16"/>
        <v>1</v>
      </c>
      <c r="Q61" s="4">
        <f>IFERROR((SUMIF($J$2:K61,J61,$L$2:M61)-L61)/(COUNTIF($J$2:K61,J61)-1),0)</f>
        <v>1</v>
      </c>
      <c r="R61" s="4">
        <f>IFERROR((SUMIF($AT$2:AT61,AT61,$AV$2:AW61)-AV61)/(COUNTIF($J$2:K61,J61)-1),0)</f>
        <v>0</v>
      </c>
      <c r="S61" s="4">
        <f t="shared" si="40"/>
        <v>1</v>
      </c>
      <c r="T61" s="5">
        <f>IFERROR((SUMIF($AY$2:AZ61,AY61,$BA$2:BB61)-BA61)/(COUNTIF($J$2:K61,K61)-1),0)</f>
        <v>2.2222222222222223</v>
      </c>
      <c r="U61" s="5">
        <f>IFERROR((SUMIF($BD$2:BE61,BD61,$BF$2:BG61)-BF61)/(COUNTIF($J$2:K61,K61)-1),0)</f>
        <v>0.77777777777777779</v>
      </c>
      <c r="V61" s="5">
        <f t="shared" si="41"/>
        <v>1.4444444444444446</v>
      </c>
      <c r="W61" s="9">
        <f>IFERROR((SUMIF($J$2:J61,J61,L$2:L61)-L61)/(COUNTIF($J$2:J61,J61)-1),0)</f>
        <v>0</v>
      </c>
      <c r="X61" s="9">
        <f>IFERROR((SUMIF($J$2:J61,J61,M$2:M61)-M61)/(COUNTIF($J$2:J61,J61)-1),0)</f>
        <v>0</v>
      </c>
      <c r="Y61" s="9">
        <f t="shared" si="42"/>
        <v>0</v>
      </c>
      <c r="Z61" s="1">
        <f>IFERROR((SUMIF($K$2:K61,J61,$M$2:M61))/(COUNTIF($K$2:K61,J61)),0)</f>
        <v>1</v>
      </c>
      <c r="AA61" s="1">
        <f>IFERROR((SUMIF($K$2:K61,J61,$L$2:L61))/(COUNTIF($K$2:K61,J61)),0)</f>
        <v>3</v>
      </c>
      <c r="AB61" s="1">
        <f t="shared" si="43"/>
        <v>-2</v>
      </c>
      <c r="AC61" s="9">
        <f>IFERROR((SUMIF($J$2:J61,K61,$L$2:L61))/(COUNTIF($J$2:J61,K61)),0)</f>
        <v>2</v>
      </c>
      <c r="AD61" s="9">
        <f>IFERROR((SUMIF($J$2:J61,K61,$M$2:M61))/(COUNTIF($J$2:J61,K61)),0)</f>
        <v>0.6</v>
      </c>
      <c r="AE61" s="9">
        <f t="shared" si="44"/>
        <v>1.4</v>
      </c>
      <c r="AF61" s="1">
        <f>IFERROR((SUMIF(K$2:K61,K61,M$2:M61)-M61)/(COUNTIF($K$2:K61,K61)-1),0)</f>
        <v>2.5</v>
      </c>
      <c r="AG61" s="1">
        <f>IFERROR((SUMIF(K$2:K61,K61,L$2:L61)-L61)/(COUNTIF($K$2:K61,K61)-1),0)</f>
        <v>1</v>
      </c>
      <c r="AH61" s="1">
        <f t="shared" si="45"/>
        <v>1.5</v>
      </c>
      <c r="AI61" s="1">
        <f t="shared" si="46"/>
        <v>3</v>
      </c>
      <c r="AJ61" s="1">
        <f t="shared" si="47"/>
        <v>0</v>
      </c>
      <c r="AK61" s="1">
        <f>SUMIF($J$2:K61,J61,AI$2:AJ61)-AI61</f>
        <v>0</v>
      </c>
      <c r="AL61" s="1">
        <f>SUMIF($AY$2:AZ61,AY61,$BI$2:BJ61)-BI61</f>
        <v>17</v>
      </c>
      <c r="AM61" s="1">
        <f>IFERROR((AK61)/(COUNTIF($J$2:K61,J61)-1),0)</f>
        <v>0</v>
      </c>
      <c r="AN61" s="1">
        <f>IFERROR((AL61)/(COUNTIF($J$2:K61,K61)-1),0)</f>
        <v>1.8888888888888888</v>
      </c>
      <c r="AP61" t="str">
        <f t="shared" si="25"/>
        <v>SK Rapid Wien</v>
      </c>
      <c r="AQ61">
        <f>COUNTIF($J$2:J61,J61)</f>
        <v>1</v>
      </c>
      <c r="AR61">
        <f>COUNTIF($K$2:K61,K61)</f>
        <v>5</v>
      </c>
      <c r="AT61" s="1" t="str">
        <f t="shared" si="26"/>
        <v>FCSB</v>
      </c>
      <c r="AU61" s="1" t="str">
        <f t="shared" si="27"/>
        <v>SK Rapid Wien</v>
      </c>
      <c r="AV61">
        <f t="shared" si="28"/>
        <v>1</v>
      </c>
      <c r="AW61" s="1">
        <f t="shared" si="29"/>
        <v>2</v>
      </c>
      <c r="AY61" t="str">
        <f t="shared" si="32"/>
        <v>SK Rapid Wien</v>
      </c>
      <c r="AZ61" t="str">
        <f t="shared" si="33"/>
        <v>FCSB</v>
      </c>
      <c r="BA61">
        <f t="shared" si="34"/>
        <v>1</v>
      </c>
      <c r="BB61">
        <f t="shared" si="35"/>
        <v>2</v>
      </c>
      <c r="BD61" t="str">
        <f t="shared" si="36"/>
        <v>SK Rapid Wien</v>
      </c>
      <c r="BE61" t="str">
        <f t="shared" si="37"/>
        <v>FCSB</v>
      </c>
      <c r="BF61">
        <f t="shared" si="30"/>
        <v>2</v>
      </c>
      <c r="BG61">
        <f t="shared" si="31"/>
        <v>1</v>
      </c>
      <c r="BI61">
        <f t="shared" si="38"/>
        <v>0</v>
      </c>
      <c r="BJ61">
        <f t="shared" si="39"/>
        <v>3</v>
      </c>
    </row>
    <row r="62" spans="1:62" x14ac:dyDescent="0.3">
      <c r="A62" t="s">
        <v>47</v>
      </c>
      <c r="B62" t="s">
        <v>250</v>
      </c>
      <c r="C62" t="s">
        <v>105</v>
      </c>
      <c r="D62" t="s">
        <v>70</v>
      </c>
      <c r="E62" t="s">
        <v>43</v>
      </c>
      <c r="F62" s="15">
        <v>0.70833333333333337</v>
      </c>
      <c r="G62" s="16">
        <v>9046</v>
      </c>
      <c r="H62" s="17">
        <v>7</v>
      </c>
      <c r="I62" s="17">
        <v>0</v>
      </c>
      <c r="J62" s="1" t="s">
        <v>80</v>
      </c>
      <c r="K62" s="1" t="s">
        <v>76</v>
      </c>
      <c r="L62" s="20">
        <v>2</v>
      </c>
      <c r="M62" s="20">
        <v>1</v>
      </c>
      <c r="N62" s="1" t="str">
        <f t="shared" si="14"/>
        <v>S</v>
      </c>
      <c r="O62" s="1" t="str">
        <f t="shared" si="15"/>
        <v>N</v>
      </c>
      <c r="P62" s="1">
        <f t="shared" si="16"/>
        <v>1</v>
      </c>
      <c r="Q62" s="4">
        <f>IFERROR((SUMIF($J$2:K62,J62,$L$2:M62)-L62)/(COUNTIF($J$2:K62,J62)-1),0)</f>
        <v>1.6666666666666667</v>
      </c>
      <c r="R62" s="4">
        <f>IFERROR((SUMIF($AT$2:AT62,AT62,$AV$2:AW62)-AV62)/(COUNTIF($J$2:K62,J62)-1),0)</f>
        <v>0.16666666666666666</v>
      </c>
      <c r="S62" s="4">
        <f t="shared" si="40"/>
        <v>1.5</v>
      </c>
      <c r="T62" s="5">
        <f>IFERROR((SUMIF($AY$2:AZ62,AY62,$BA$2:BB62)-BA62)/(COUNTIF($J$2:K62,K62)-1),0)</f>
        <v>1.3333333333333333</v>
      </c>
      <c r="U62" s="5">
        <f>IFERROR((SUMIF($BD$2:BE62,BD62,$BF$2:BG62)-BF62)/(COUNTIF($J$2:K62,K62)-1),0)</f>
        <v>2.5</v>
      </c>
      <c r="V62" s="5">
        <f t="shared" si="41"/>
        <v>-1.1666666666666667</v>
      </c>
      <c r="W62" s="9">
        <f>IFERROR((SUMIF($J$2:J62,J62,L$2:L62)-L62)/(COUNTIF($J$2:J62,J62)-1),0)</f>
        <v>3</v>
      </c>
      <c r="X62" s="9">
        <f>IFERROR((SUMIF($J$2:J62,J62,M$2:M62)-M62)/(COUNTIF($J$2:J62,J62)-1),0)</f>
        <v>0.5</v>
      </c>
      <c r="Y62" s="9">
        <f t="shared" si="42"/>
        <v>2.5</v>
      </c>
      <c r="Z62" s="1">
        <f>IFERROR((SUMIF($K$2:K62,J62,$M$2:M62))/(COUNTIF($K$2:K62,J62)),0)</f>
        <v>1</v>
      </c>
      <c r="AA62" s="1">
        <f>IFERROR((SUMIF($K$2:K62,J62,$L$2:L62))/(COUNTIF($K$2:K62,J62)),0)</f>
        <v>0.75</v>
      </c>
      <c r="AB62" s="1">
        <f t="shared" si="43"/>
        <v>0.25</v>
      </c>
      <c r="AC62" s="9">
        <f>IFERROR((SUMIF($J$2:J62,K62,$L$2:L62))/(COUNTIF($J$2:J62,K62)),0)</f>
        <v>0</v>
      </c>
      <c r="AD62" s="9">
        <f>IFERROR((SUMIF($J$2:J62,K62,$M$2:M62))/(COUNTIF($J$2:J62,K62)),0)</f>
        <v>4</v>
      </c>
      <c r="AE62" s="9">
        <f t="shared" si="44"/>
        <v>-4</v>
      </c>
      <c r="AF62" s="1">
        <f>IFERROR((SUMIF(K$2:K62,K62,M$2:M62)-M62)/(COUNTIF($K$2:K62,K62)-1),0)</f>
        <v>2</v>
      </c>
      <c r="AG62" s="1">
        <f>IFERROR((SUMIF(K$2:K62,K62,L$2:L62)-L62)/(COUNTIF($K$2:K62,K62)-1),0)</f>
        <v>1.75</v>
      </c>
      <c r="AH62" s="1">
        <f t="shared" si="45"/>
        <v>0.25</v>
      </c>
      <c r="AI62" s="1">
        <f t="shared" si="46"/>
        <v>3</v>
      </c>
      <c r="AJ62" s="1">
        <f t="shared" si="47"/>
        <v>0</v>
      </c>
      <c r="AK62" s="1">
        <f>SUMIF($J$2:K62,J62,AI$2:AJ62)-AI62</f>
        <v>10</v>
      </c>
      <c r="AL62" s="1">
        <f>SUMIF($AY$2:AZ62,AY62,$BI$2:BJ62)-BI62</f>
        <v>7</v>
      </c>
      <c r="AM62" s="1">
        <f>IFERROR((AK62)/(COUNTIF($J$2:K62,J62)-1),0)</f>
        <v>1.6666666666666667</v>
      </c>
      <c r="AN62" s="1">
        <f>IFERROR((AL62)/(COUNTIF($J$2:K62,K62)-1),0)</f>
        <v>1.1666666666666667</v>
      </c>
      <c r="AP62" t="str">
        <f t="shared" si="25"/>
        <v>FC Wacker Innsbruck</v>
      </c>
      <c r="AQ62">
        <f>COUNTIF($J$2:J62,J62)</f>
        <v>3</v>
      </c>
      <c r="AR62">
        <f>COUNTIF($K$2:K62,K62)</f>
        <v>5</v>
      </c>
      <c r="AT62" s="1" t="str">
        <f t="shared" si="26"/>
        <v>FK Austria Wien</v>
      </c>
      <c r="AU62" s="1" t="str">
        <f t="shared" si="27"/>
        <v>SV Mattersburg</v>
      </c>
      <c r="AV62">
        <f t="shared" si="28"/>
        <v>1</v>
      </c>
      <c r="AW62" s="1">
        <f t="shared" si="29"/>
        <v>2</v>
      </c>
      <c r="AY62" t="str">
        <f t="shared" si="32"/>
        <v>SV Mattersburg</v>
      </c>
      <c r="AZ62" t="str">
        <f t="shared" si="33"/>
        <v>FK Austria Wien</v>
      </c>
      <c r="BA62">
        <f t="shared" si="34"/>
        <v>1</v>
      </c>
      <c r="BB62">
        <f t="shared" si="35"/>
        <v>2</v>
      </c>
      <c r="BD62" t="str">
        <f t="shared" si="36"/>
        <v>SV Mattersburg</v>
      </c>
      <c r="BE62" t="str">
        <f t="shared" si="37"/>
        <v>FK Austria Wien</v>
      </c>
      <c r="BF62">
        <f t="shared" si="30"/>
        <v>2</v>
      </c>
      <c r="BG62">
        <f t="shared" si="31"/>
        <v>1</v>
      </c>
      <c r="BI62">
        <f t="shared" si="38"/>
        <v>0</v>
      </c>
      <c r="BJ62">
        <f t="shared" si="39"/>
        <v>3</v>
      </c>
    </row>
    <row r="63" spans="1:62" x14ac:dyDescent="0.3">
      <c r="A63" t="s">
        <v>47</v>
      </c>
      <c r="B63" t="s">
        <v>250</v>
      </c>
      <c r="C63" t="s">
        <v>105</v>
      </c>
      <c r="D63" t="s">
        <v>70</v>
      </c>
      <c r="E63" t="s">
        <v>43</v>
      </c>
      <c r="F63" s="15">
        <v>0.70833333333333337</v>
      </c>
      <c r="G63" s="16">
        <v>3248</v>
      </c>
      <c r="H63" s="17">
        <v>7</v>
      </c>
      <c r="I63" s="17">
        <v>0</v>
      </c>
      <c r="J63" s="1" t="s">
        <v>58</v>
      </c>
      <c r="K63" s="1" t="s">
        <v>65</v>
      </c>
      <c r="L63" s="20">
        <v>1</v>
      </c>
      <c r="M63" s="20">
        <v>2</v>
      </c>
      <c r="N63" s="1" t="str">
        <f t="shared" si="14"/>
        <v>N</v>
      </c>
      <c r="O63" s="1" t="str">
        <f t="shared" si="15"/>
        <v>S</v>
      </c>
      <c r="P63" s="1">
        <f t="shared" si="16"/>
        <v>-1</v>
      </c>
      <c r="Q63" s="4">
        <f>IFERROR((SUMIF($J$2:K63,J63,$L$2:M63)-L63)/(COUNTIF($J$2:K63,J63)-1),0)</f>
        <v>1.6666666666666667</v>
      </c>
      <c r="R63" s="4">
        <f>IFERROR((SUMIF($AT$2:AT63,AT63,$AV$2:AW63)-AV63)/(COUNTIF($J$2:K63,J63)-1),0)</f>
        <v>1.3333333333333333</v>
      </c>
      <c r="S63" s="4">
        <f t="shared" si="40"/>
        <v>0.33333333333333348</v>
      </c>
      <c r="T63" s="5">
        <f>IFERROR((SUMIF($AY$2:AZ63,AY63,$BA$2:BB63)-BA63)/(COUNTIF($J$2:K63,K63)-1),0)</f>
        <v>2.3333333333333335</v>
      </c>
      <c r="U63" s="5">
        <f>IFERROR((SUMIF($BD$2:BE63,BD63,$BF$2:BG63)-BF63)/(COUNTIF($J$2:K63,K63)-1),0)</f>
        <v>0.5</v>
      </c>
      <c r="V63" s="5">
        <f t="shared" si="41"/>
        <v>1.8333333333333335</v>
      </c>
      <c r="W63" s="9">
        <f>IFERROR((SUMIF($J$2:J63,J63,L$2:L63)-L63)/(COUNTIF($J$2:J63,J63)-1),0)</f>
        <v>1.6666666666666667</v>
      </c>
      <c r="X63" s="9">
        <f>IFERROR((SUMIF($J$2:J63,J63,M$2:M63)-M63)/(COUNTIF($J$2:J63,J63)-1),0)</f>
        <v>2.6666666666666665</v>
      </c>
      <c r="Y63" s="9">
        <f t="shared" si="42"/>
        <v>-0.99999999999999978</v>
      </c>
      <c r="Z63" s="1">
        <f>IFERROR((SUMIF($K$2:K63,J63,$M$2:M63))/(COUNTIF($K$2:K63,J63)),0)</f>
        <v>1.6666666666666667</v>
      </c>
      <c r="AA63" s="1">
        <f>IFERROR((SUMIF($K$2:K63,J63,$L$2:L63))/(COUNTIF($K$2:K63,J63)),0)</f>
        <v>0.66666666666666663</v>
      </c>
      <c r="AB63" s="1">
        <f t="shared" si="43"/>
        <v>1</v>
      </c>
      <c r="AC63" s="9">
        <f>IFERROR((SUMIF($J$2:J63,K63,$L$2:L63))/(COUNTIF($J$2:J63,K63)),0)</f>
        <v>2</v>
      </c>
      <c r="AD63" s="9">
        <f>IFERROR((SUMIF($J$2:J63,K63,$M$2:M63))/(COUNTIF($J$2:J63,K63)),0)</f>
        <v>1</v>
      </c>
      <c r="AE63" s="9">
        <f t="shared" si="44"/>
        <v>1</v>
      </c>
      <c r="AF63" s="1">
        <f>IFERROR((SUMIF(K$2:K63,K63,M$2:M63)-M63)/(COUNTIF($K$2:K63,K63)-1),0)</f>
        <v>2.6666666666666665</v>
      </c>
      <c r="AG63" s="1">
        <f>IFERROR((SUMIF(K$2:K63,K63,L$2:L63)-L63)/(COUNTIF($K$2:K63,K63)-1),0)</f>
        <v>0</v>
      </c>
      <c r="AH63" s="1">
        <f t="shared" si="45"/>
        <v>2.6666666666666665</v>
      </c>
      <c r="AI63" s="1">
        <f t="shared" si="46"/>
        <v>0</v>
      </c>
      <c r="AJ63" s="1">
        <f t="shared" si="47"/>
        <v>3</v>
      </c>
      <c r="AK63" s="1">
        <f>SUMIF($J$2:K63,J63,AI$2:AJ63)-AI63</f>
        <v>5</v>
      </c>
      <c r="AL63" s="1">
        <f>SUMIF($AY$2:AZ63,AY63,$BI$2:BJ63)-BI63</f>
        <v>14</v>
      </c>
      <c r="AM63" s="1">
        <f>IFERROR((AK63)/(COUNTIF($J$2:K63,J63)-1),0)</f>
        <v>0.83333333333333337</v>
      </c>
      <c r="AN63" s="1">
        <f>IFERROR((AL63)/(COUNTIF($J$2:K63,K63)-1),0)</f>
        <v>2.3333333333333335</v>
      </c>
      <c r="AP63" t="str">
        <f t="shared" si="25"/>
        <v>SV Mattersburg</v>
      </c>
      <c r="AQ63">
        <f>COUNTIF($J$2:J63,J63)</f>
        <v>4</v>
      </c>
      <c r="AR63">
        <f>COUNTIF($K$2:K63,K63)</f>
        <v>4</v>
      </c>
      <c r="AT63" s="1" t="str">
        <f t="shared" si="26"/>
        <v>SC Rheindorf Altach</v>
      </c>
      <c r="AU63" s="1" t="str">
        <f t="shared" si="27"/>
        <v>SKN St. Pölten</v>
      </c>
      <c r="AV63">
        <f t="shared" si="28"/>
        <v>2</v>
      </c>
      <c r="AW63" s="1">
        <f t="shared" si="29"/>
        <v>1</v>
      </c>
      <c r="AY63" t="str">
        <f t="shared" si="32"/>
        <v>SKN St. Pölten</v>
      </c>
      <c r="AZ63" t="str">
        <f t="shared" si="33"/>
        <v>SC Rheindorf Altach</v>
      </c>
      <c r="BA63">
        <f t="shared" si="34"/>
        <v>2</v>
      </c>
      <c r="BB63">
        <f t="shared" si="35"/>
        <v>1</v>
      </c>
      <c r="BD63" t="str">
        <f t="shared" si="36"/>
        <v>SKN St. Pölten</v>
      </c>
      <c r="BE63" t="str">
        <f t="shared" si="37"/>
        <v>SC Rheindorf Altach</v>
      </c>
      <c r="BF63">
        <f t="shared" si="30"/>
        <v>1</v>
      </c>
      <c r="BG63">
        <f t="shared" si="31"/>
        <v>2</v>
      </c>
      <c r="BI63">
        <f t="shared" si="38"/>
        <v>3</v>
      </c>
      <c r="BJ63">
        <f t="shared" si="39"/>
        <v>0</v>
      </c>
    </row>
    <row r="64" spans="1:62" x14ac:dyDescent="0.3">
      <c r="A64" t="s">
        <v>47</v>
      </c>
      <c r="B64" t="s">
        <v>250</v>
      </c>
      <c r="C64" t="s">
        <v>105</v>
      </c>
      <c r="D64" t="s">
        <v>70</v>
      </c>
      <c r="E64" t="s">
        <v>43</v>
      </c>
      <c r="F64" s="15">
        <v>0.70833333333333337</v>
      </c>
      <c r="G64" s="16">
        <v>3115</v>
      </c>
      <c r="H64" s="17">
        <v>6</v>
      </c>
      <c r="I64" s="17">
        <v>0</v>
      </c>
      <c r="J64" s="1" t="s">
        <v>245</v>
      </c>
      <c r="K64" s="1" t="s">
        <v>216</v>
      </c>
      <c r="L64" s="20">
        <v>2</v>
      </c>
      <c r="M64" s="20">
        <v>1</v>
      </c>
      <c r="N64" s="1" t="str">
        <f t="shared" si="14"/>
        <v>S</v>
      </c>
      <c r="O64" s="1" t="str">
        <f t="shared" si="15"/>
        <v>N</v>
      </c>
      <c r="P64" s="1">
        <f t="shared" si="16"/>
        <v>1</v>
      </c>
      <c r="Q64" s="4">
        <f>IFERROR((SUMIF($J$2:K64,J64,$L$2:M64)-L64)/(COUNTIF($J$2:K64,J64)-1),0)</f>
        <v>1.5</v>
      </c>
      <c r="R64" s="4">
        <f>IFERROR((SUMIF($AT$2:AT64,AT64,$AV$2:AW64)-AV64)/(COUNTIF($J$2:K64,J64)-1),0)</f>
        <v>0.83333333333333337</v>
      </c>
      <c r="S64" s="4">
        <f t="shared" si="40"/>
        <v>0.66666666666666663</v>
      </c>
      <c r="T64" s="5">
        <f>IFERROR((SUMIF($AY$2:AZ64,AY64,$BA$2:BB64)-BA64)/(COUNTIF($J$2:K64,K64)-1),0)</f>
        <v>1.1666666666666667</v>
      </c>
      <c r="U64" s="5">
        <f>IFERROR((SUMIF($BD$2:BE64,BD64,$BF$2:BG64)-BF64)/(COUNTIF($J$2:K64,K64)-1),0)</f>
        <v>1.6666666666666667</v>
      </c>
      <c r="V64" s="5">
        <f t="shared" si="41"/>
        <v>-0.5</v>
      </c>
      <c r="W64" s="9">
        <f>IFERROR((SUMIF($J$2:J64,J64,L$2:L64)-L64)/(COUNTIF($J$2:J64,J64)-1),0)</f>
        <v>1</v>
      </c>
      <c r="X64" s="9">
        <f>IFERROR((SUMIF($J$2:J64,J64,M$2:M64)-M64)/(COUNTIF($J$2:J64,J64)-1),0)</f>
        <v>2.5</v>
      </c>
      <c r="Y64" s="9">
        <f t="shared" si="42"/>
        <v>-1.5</v>
      </c>
      <c r="Z64" s="1">
        <f>IFERROR((SUMIF($K$2:K64,J64,$M$2:M64))/(COUNTIF($K$2:K64,J64)),0)</f>
        <v>1.75</v>
      </c>
      <c r="AA64" s="1">
        <f>IFERROR((SUMIF($K$2:K64,J64,$L$2:L64))/(COUNTIF($K$2:K64,J64)),0)</f>
        <v>1.75</v>
      </c>
      <c r="AB64" s="1">
        <f t="shared" si="43"/>
        <v>0</v>
      </c>
      <c r="AC64" s="9">
        <f>IFERROR((SUMIF($J$2:J64,K64,$L$2:L64))/(COUNTIF($J$2:J64,K64)),0)</f>
        <v>1.3333333333333333</v>
      </c>
      <c r="AD64" s="9">
        <f>IFERROR((SUMIF($J$2:J64,K64,$M$2:M64))/(COUNTIF($J$2:J64,K64)),0)</f>
        <v>1.3333333333333333</v>
      </c>
      <c r="AE64" s="9">
        <f t="shared" si="44"/>
        <v>0</v>
      </c>
      <c r="AF64" s="1">
        <f>IFERROR((SUMIF(K$2:K64,K64,M$2:M64)-M64)/(COUNTIF($K$2:K64,K64)-1),0)</f>
        <v>1</v>
      </c>
      <c r="AG64" s="1">
        <f>IFERROR((SUMIF(K$2:K64,K64,L$2:L64)-L64)/(COUNTIF($K$2:K64,K64)-1),0)</f>
        <v>2</v>
      </c>
      <c r="AH64" s="1">
        <f t="shared" si="45"/>
        <v>-1</v>
      </c>
      <c r="AI64" s="1">
        <f t="shared" si="46"/>
        <v>3</v>
      </c>
      <c r="AJ64" s="1">
        <f t="shared" si="47"/>
        <v>0</v>
      </c>
      <c r="AK64" s="1">
        <f>SUMIF($J$2:K64,J64,AI$2:AJ64)-AI64</f>
        <v>6</v>
      </c>
      <c r="AL64" s="1">
        <f>SUMIF($AY$2:AZ64,AY64,$BI$2:BJ64)-BI64</f>
        <v>4</v>
      </c>
      <c r="AM64" s="1">
        <f>IFERROR((AK64)/(COUNTIF($J$2:K64,J64)-1),0)</f>
        <v>1</v>
      </c>
      <c r="AN64" s="1">
        <f>IFERROR((AL64)/(COUNTIF($J$2:K64,K64)-1),0)</f>
        <v>0.66666666666666663</v>
      </c>
      <c r="AP64" t="str">
        <f t="shared" si="25"/>
        <v>SK Sturm Graz</v>
      </c>
      <c r="AQ64">
        <f>COUNTIF($J$2:J64,J64)</f>
        <v>3</v>
      </c>
      <c r="AR64">
        <f>COUNTIF($K$2:K64,K64)</f>
        <v>4</v>
      </c>
      <c r="AT64" s="1" t="str">
        <f t="shared" si="26"/>
        <v>FC Wacker Innsbruck</v>
      </c>
      <c r="AU64" s="1" t="str">
        <f t="shared" si="27"/>
        <v>TSV Hartberg</v>
      </c>
      <c r="AV64">
        <f t="shared" si="28"/>
        <v>1</v>
      </c>
      <c r="AW64" s="1">
        <f t="shared" si="29"/>
        <v>2</v>
      </c>
      <c r="AY64" t="str">
        <f t="shared" si="32"/>
        <v>TSV Hartberg</v>
      </c>
      <c r="AZ64" t="str">
        <f t="shared" si="33"/>
        <v>FC Wacker Innsbruck</v>
      </c>
      <c r="BA64">
        <f t="shared" si="34"/>
        <v>1</v>
      </c>
      <c r="BB64">
        <f t="shared" si="35"/>
        <v>2</v>
      </c>
      <c r="BD64" t="str">
        <f t="shared" si="36"/>
        <v>TSV Hartberg</v>
      </c>
      <c r="BE64" t="str">
        <f t="shared" si="37"/>
        <v>FC Wacker Innsbruck</v>
      </c>
      <c r="BF64">
        <f t="shared" si="30"/>
        <v>2</v>
      </c>
      <c r="BG64">
        <f t="shared" si="31"/>
        <v>1</v>
      </c>
      <c r="BI64">
        <f t="shared" si="38"/>
        <v>0</v>
      </c>
      <c r="BJ64">
        <f t="shared" si="39"/>
        <v>3</v>
      </c>
    </row>
    <row r="65" spans="1:62" x14ac:dyDescent="0.3">
      <c r="A65" t="s">
        <v>47</v>
      </c>
      <c r="B65" t="s">
        <v>292</v>
      </c>
      <c r="C65" t="s">
        <v>105</v>
      </c>
      <c r="D65" t="s">
        <v>70</v>
      </c>
      <c r="E65" t="s">
        <v>64</v>
      </c>
      <c r="F65" s="15">
        <v>0.70833333333333337</v>
      </c>
      <c r="G65" s="16">
        <v>14487</v>
      </c>
      <c r="H65" s="17">
        <v>8</v>
      </c>
      <c r="I65" s="17">
        <v>0</v>
      </c>
      <c r="J65" s="1" t="s">
        <v>68</v>
      </c>
      <c r="K65" s="1" t="s">
        <v>71</v>
      </c>
      <c r="L65" s="20">
        <v>1</v>
      </c>
      <c r="M65" s="20">
        <v>1</v>
      </c>
      <c r="N65" s="1" t="str">
        <f t="shared" si="14"/>
        <v>U</v>
      </c>
      <c r="O65" s="1" t="str">
        <f t="shared" si="15"/>
        <v>U</v>
      </c>
      <c r="P65" s="1">
        <f t="shared" si="16"/>
        <v>0</v>
      </c>
      <c r="Q65" s="4">
        <f>IFERROR((SUMIF($J$2:K65,J65,$L$2:M65)-L65)/(COUNTIF($J$2:K65,J65)-1),0)</f>
        <v>1.1000000000000001</v>
      </c>
      <c r="R65" s="4">
        <f>IFERROR((SUMIF($AT$2:AT65,AT65,$AV$2:AW65)-AV65)/(COUNTIF($J$2:K65,J65)-1),0)</f>
        <v>0.8</v>
      </c>
      <c r="S65" s="4">
        <f t="shared" si="40"/>
        <v>0.30000000000000004</v>
      </c>
      <c r="T65" s="5">
        <f>IFERROR((SUMIF($AY$2:AZ65,AY65,$BA$2:BB65)-BA65)/(COUNTIF($J$2:K65,K65)-1),0)</f>
        <v>2.1</v>
      </c>
      <c r="U65" s="5">
        <f>IFERROR((SUMIF($BD$2:BE65,BD65,$BF$2:BG65)-BF65)/(COUNTIF($J$2:K65,K65)-1),0)</f>
        <v>0.9</v>
      </c>
      <c r="V65" s="5">
        <f t="shared" si="41"/>
        <v>1.2000000000000002</v>
      </c>
      <c r="W65" s="9">
        <f>IFERROR((SUMIF($J$2:J65,J65,L$2:L65)-L65)/(COUNTIF($J$2:J65,J65)-1),0)</f>
        <v>1.25</v>
      </c>
      <c r="X65" s="9">
        <f>IFERROR((SUMIF($J$2:J65,J65,M$2:M65)-M65)/(COUNTIF($J$2:J65,J65)-1),0)</f>
        <v>2</v>
      </c>
      <c r="Y65" s="9">
        <f t="shared" si="42"/>
        <v>-0.75</v>
      </c>
      <c r="Z65" s="1">
        <f>IFERROR((SUMIF($K$2:K65,J65,$M$2:M65))/(COUNTIF($K$2:K65,J65)),0)</f>
        <v>1</v>
      </c>
      <c r="AA65" s="1">
        <f>IFERROR((SUMIF($K$2:K65,J65,$L$2:L65))/(COUNTIF($K$2:K65,J65)),0)</f>
        <v>2</v>
      </c>
      <c r="AB65" s="1">
        <f t="shared" si="43"/>
        <v>-1</v>
      </c>
      <c r="AC65" s="9">
        <f>IFERROR((SUMIF($J$2:J65,K65,$L$2:L65))/(COUNTIF($J$2:J65,K65)),0)</f>
        <v>2</v>
      </c>
      <c r="AD65" s="9">
        <f>IFERROR((SUMIF($J$2:J65,K65,$M$2:M65))/(COUNTIF($J$2:J65,K65)),0)</f>
        <v>0.6</v>
      </c>
      <c r="AE65" s="9">
        <f t="shared" si="44"/>
        <v>1.4</v>
      </c>
      <c r="AF65" s="1">
        <f>IFERROR((SUMIF(K$2:K65,K65,M$2:M65)-M65)/(COUNTIF($K$2:K65,K65)-1),0)</f>
        <v>2.2000000000000002</v>
      </c>
      <c r="AG65" s="1">
        <f>IFERROR((SUMIF(K$2:K65,K65,L$2:L65)-L65)/(COUNTIF($K$2:K65,K65)-1),0)</f>
        <v>1.2</v>
      </c>
      <c r="AH65" s="1">
        <f t="shared" si="45"/>
        <v>1.0000000000000002</v>
      </c>
      <c r="AI65" s="1">
        <f t="shared" si="46"/>
        <v>1</v>
      </c>
      <c r="AJ65" s="1">
        <f t="shared" si="47"/>
        <v>1</v>
      </c>
      <c r="AK65" s="1">
        <f>SUMIF($J$2:K65,J65,AI$2:AJ65)-AI65</f>
        <v>11</v>
      </c>
      <c r="AL65" s="1">
        <f>SUMIF($AY$2:AZ65,AY65,$BI$2:BJ65)-BI65</f>
        <v>17</v>
      </c>
      <c r="AM65" s="1">
        <f>IFERROR((AK65)/(COUNTIF($J$2:K65,J65)-1),0)</f>
        <v>1.1000000000000001</v>
      </c>
      <c r="AN65" s="1">
        <f>IFERROR((AL65)/(COUNTIF($J$2:K65,K65)-1),0)</f>
        <v>1.7</v>
      </c>
      <c r="AP65" t="str">
        <f t="shared" si="25"/>
        <v>TSV Hartberg</v>
      </c>
      <c r="AQ65">
        <f>COUNTIF($J$2:J65,J65)</f>
        <v>5</v>
      </c>
      <c r="AR65">
        <f>COUNTIF($K$2:K65,K65)</f>
        <v>6</v>
      </c>
      <c r="AT65" s="1" t="str">
        <f t="shared" si="26"/>
        <v>SK Sturm Graz</v>
      </c>
      <c r="AU65" s="1" t="str">
        <f t="shared" si="27"/>
        <v>SK Rapid Wien</v>
      </c>
      <c r="AV65">
        <f t="shared" si="28"/>
        <v>1</v>
      </c>
      <c r="AW65" s="1">
        <f t="shared" si="29"/>
        <v>1</v>
      </c>
      <c r="AY65" t="str">
        <f t="shared" si="32"/>
        <v>SK Rapid Wien</v>
      </c>
      <c r="AZ65" t="str">
        <f t="shared" si="33"/>
        <v>SK Sturm Graz</v>
      </c>
      <c r="BA65">
        <f t="shared" si="34"/>
        <v>1</v>
      </c>
      <c r="BB65">
        <f t="shared" si="35"/>
        <v>1</v>
      </c>
      <c r="BD65" t="str">
        <f t="shared" si="36"/>
        <v>SK Rapid Wien</v>
      </c>
      <c r="BE65" t="str">
        <f t="shared" si="37"/>
        <v>SK Sturm Graz</v>
      </c>
      <c r="BF65">
        <f t="shared" si="30"/>
        <v>1</v>
      </c>
      <c r="BG65">
        <f t="shared" si="31"/>
        <v>1</v>
      </c>
      <c r="BI65">
        <f t="shared" si="38"/>
        <v>1</v>
      </c>
      <c r="BJ65">
        <f t="shared" si="39"/>
        <v>1</v>
      </c>
    </row>
    <row r="66" spans="1:62" x14ac:dyDescent="0.3">
      <c r="A66" t="s">
        <v>47</v>
      </c>
      <c r="B66" t="s">
        <v>292</v>
      </c>
      <c r="C66" t="s">
        <v>105</v>
      </c>
      <c r="D66" t="s">
        <v>70</v>
      </c>
      <c r="E66" t="s">
        <v>64</v>
      </c>
      <c r="F66" s="15">
        <v>0.70833333333333337</v>
      </c>
      <c r="G66" s="16">
        <v>6489</v>
      </c>
      <c r="H66" s="17">
        <v>4</v>
      </c>
      <c r="I66" s="17">
        <v>0</v>
      </c>
      <c r="J66" s="1" t="s">
        <v>40</v>
      </c>
      <c r="K66" s="1" t="s">
        <v>56</v>
      </c>
      <c r="L66" s="20">
        <v>3</v>
      </c>
      <c r="M66" s="20">
        <v>1</v>
      </c>
      <c r="N66" s="1" t="str">
        <f t="shared" ref="N66:N129" si="48">IF(L66&gt;M66,"S",IF(L66&lt;M66,"N","U"))</f>
        <v>S</v>
      </c>
      <c r="O66" s="1" t="str">
        <f t="shared" ref="O66:O129" si="49">IF(M66&gt;L66,"S",IF(M66&lt;L66,"N","U"))</f>
        <v>N</v>
      </c>
      <c r="P66" s="1">
        <f t="shared" ref="P66:P129" si="50">L66-M66</f>
        <v>2</v>
      </c>
      <c r="Q66" s="4">
        <f>IFERROR((SUMIF($J$2:K66,J66,$L$2:M66)-L66)/(COUNTIF($J$2:K66,J66)-1),0)</f>
        <v>2.4</v>
      </c>
      <c r="R66" s="4">
        <f>IFERROR((SUMIF($AT$2:AT66,AT66,$AV$2:AW66)-AV66)/(COUNTIF($J$2:K66,J66)-1),0)</f>
        <v>0.3</v>
      </c>
      <c r="S66" s="4">
        <f t="shared" ref="S66:S76" si="51">Q66-R66</f>
        <v>2.1</v>
      </c>
      <c r="T66" s="5">
        <f>IFERROR((SUMIF($AY$2:AZ66,AY66,$BA$2:BB66)-BA66)/(COUNTIF($J$2:K66,K66)-1),0)</f>
        <v>0.25</v>
      </c>
      <c r="U66" s="5">
        <f>IFERROR((SUMIF($BD$2:BE66,BD66,$BF$2:BG66)-BF66)/(COUNTIF($J$2:K66,K66)-1),0)</f>
        <v>1.875</v>
      </c>
      <c r="V66" s="5">
        <f t="shared" ref="V66:V76" si="52">T66-U66</f>
        <v>-1.625</v>
      </c>
      <c r="W66" s="9">
        <f>IFERROR((SUMIF($J$2:J66,J66,L$2:L66)-L66)/(COUNTIF($J$2:J66,J66)-1),0)</f>
        <v>2.4</v>
      </c>
      <c r="X66" s="9">
        <f>IFERROR((SUMIF($J$2:J66,J66,M$2:M66)-M66)/(COUNTIF($J$2:J66,J66)-1),0)</f>
        <v>0.6</v>
      </c>
      <c r="Y66" s="9">
        <f t="shared" ref="Y66:Y76" si="53">W66-X66</f>
        <v>1.7999999999999998</v>
      </c>
      <c r="Z66" s="1">
        <f>IFERROR((SUMIF($K$2:K66,J66,$M$2:M66))/(COUNTIF($K$2:K66,J66)),0)</f>
        <v>2.4</v>
      </c>
      <c r="AA66" s="1">
        <f>IFERROR((SUMIF($K$2:K66,J66,$L$2:L66))/(COUNTIF($K$2:K66,J66)),0)</f>
        <v>0.4</v>
      </c>
      <c r="AB66" s="1">
        <f t="shared" ref="AB66:AB76" si="54">Z66-AA66</f>
        <v>2</v>
      </c>
      <c r="AC66" s="9">
        <f>IFERROR((SUMIF($J$2:J66,K66,$L$2:L66))/(COUNTIF($J$2:J66,K66)),0)</f>
        <v>0.25</v>
      </c>
      <c r="AD66" s="9">
        <f>IFERROR((SUMIF($J$2:J66,K66,$M$2:M66))/(COUNTIF($J$2:J66,K66)),0)</f>
        <v>1.75</v>
      </c>
      <c r="AE66" s="9">
        <f t="shared" ref="AE66:AE76" si="55">AC66-AD66</f>
        <v>-1.5</v>
      </c>
      <c r="AF66" s="1">
        <f>IFERROR((SUMIF(K$2:K66,K66,M$2:M66)-M66)/(COUNTIF($K$2:K66,K66)-1),0)</f>
        <v>0.25</v>
      </c>
      <c r="AG66" s="1">
        <f>IFERROR((SUMIF(K$2:K66,K66,L$2:L66)-L66)/(COUNTIF($K$2:K66,K66)-1),0)</f>
        <v>2</v>
      </c>
      <c r="AH66" s="1">
        <f t="shared" ref="AH66:AH76" si="56">AF66-AG66</f>
        <v>-1.75</v>
      </c>
      <c r="AI66" s="1">
        <f t="shared" ref="AI66:AI97" si="57">IF(N66="S",3,IF(N66="N",0,1))</f>
        <v>3</v>
      </c>
      <c r="AJ66" s="1">
        <f t="shared" ref="AJ66:AJ97" si="58">IF(O66="S",3,IF(O66="N",0,1))</f>
        <v>0</v>
      </c>
      <c r="AK66" s="1">
        <f>SUMIF($J$2:K66,J66,AI$2:AJ66)-AI66</f>
        <v>26</v>
      </c>
      <c r="AL66" s="1">
        <f>SUMIF($AY$2:AZ66,AY66,$BI$2:BJ66)-BI66</f>
        <v>4</v>
      </c>
      <c r="AM66" s="1">
        <f>IFERROR((AK66)/(COUNTIF($J$2:K66,J66)-1),0)</f>
        <v>2.6</v>
      </c>
      <c r="AN66" s="1">
        <f>IFERROR((AL66)/(COUNTIF($J$2:K66,K66)-1),0)</f>
        <v>0.5</v>
      </c>
      <c r="AP66" t="str">
        <f t="shared" ref="AP66:AP129" si="59">VLOOKUP(J66,IF($AQ$2:$AQ$251=(AQ66),mat,""),2,FALSE)</f>
        <v>LASK</v>
      </c>
      <c r="AQ66">
        <f>COUNTIF($J$2:J66,J66)</f>
        <v>6</v>
      </c>
      <c r="AR66">
        <f>COUNTIF($K$2:K66,K66)</f>
        <v>5</v>
      </c>
      <c r="AT66" s="1" t="str">
        <f t="shared" ref="AT66:AT129" si="60">J66</f>
        <v>Red Bull Salzburg</v>
      </c>
      <c r="AU66" s="1" t="str">
        <f t="shared" ref="AU66:AU129" si="61">K66</f>
        <v>FC Admira Wacker Mödling</v>
      </c>
      <c r="AV66">
        <f t="shared" ref="AV66:AV129" si="62">M66</f>
        <v>1</v>
      </c>
      <c r="AW66" s="1">
        <f t="shared" ref="AW66:AW129" si="63">L66</f>
        <v>3</v>
      </c>
      <c r="AY66" t="str">
        <f t="shared" si="32"/>
        <v>FC Admira Wacker Mödling</v>
      </c>
      <c r="AZ66" t="str">
        <f t="shared" si="33"/>
        <v>Red Bull Salzburg</v>
      </c>
      <c r="BA66">
        <f t="shared" si="34"/>
        <v>1</v>
      </c>
      <c r="BB66">
        <f t="shared" si="35"/>
        <v>3</v>
      </c>
      <c r="BD66" t="str">
        <f t="shared" si="36"/>
        <v>FC Admira Wacker Mödling</v>
      </c>
      <c r="BE66" t="str">
        <f t="shared" si="37"/>
        <v>Red Bull Salzburg</v>
      </c>
      <c r="BF66">
        <f t="shared" ref="BF66:BF129" si="64">L66</f>
        <v>3</v>
      </c>
      <c r="BG66">
        <f t="shared" ref="BG66:BG129" si="65">M66</f>
        <v>1</v>
      </c>
      <c r="BI66">
        <f t="shared" si="38"/>
        <v>0</v>
      </c>
      <c r="BJ66">
        <f t="shared" si="39"/>
        <v>3</v>
      </c>
    </row>
    <row r="67" spans="1:62" x14ac:dyDescent="0.3">
      <c r="A67" t="s">
        <v>47</v>
      </c>
      <c r="B67" t="s">
        <v>292</v>
      </c>
      <c r="C67" t="s">
        <v>105</v>
      </c>
      <c r="D67" t="s">
        <v>70</v>
      </c>
      <c r="E67" t="s">
        <v>64</v>
      </c>
      <c r="F67" s="15">
        <v>0.70833333333333337</v>
      </c>
      <c r="G67" s="16">
        <v>5119</v>
      </c>
      <c r="H67" s="17">
        <v>7</v>
      </c>
      <c r="I67" s="17">
        <v>0</v>
      </c>
      <c r="J67" s="1" t="s">
        <v>0</v>
      </c>
      <c r="K67" s="1" t="s">
        <v>49</v>
      </c>
      <c r="L67" s="20">
        <v>2</v>
      </c>
      <c r="M67" s="20">
        <v>0</v>
      </c>
      <c r="N67" s="1" t="str">
        <f t="shared" si="48"/>
        <v>S</v>
      </c>
      <c r="O67" s="1" t="str">
        <f t="shared" si="49"/>
        <v>N</v>
      </c>
      <c r="P67" s="1">
        <f t="shared" si="50"/>
        <v>2</v>
      </c>
      <c r="Q67" s="4">
        <f>IFERROR((SUMIF($J$2:K67,J67,$L$2:M67)-L67)/(COUNTIF($J$2:K67,J67)-1),0)</f>
        <v>1.6</v>
      </c>
      <c r="R67" s="4">
        <f>IFERROR((SUMIF($AT$2:AT67,AT67,$AV$2:AW67)-AV67)/(COUNTIF($J$2:K67,J67)-1),0)</f>
        <v>0.2</v>
      </c>
      <c r="S67" s="4">
        <f t="shared" si="51"/>
        <v>1.4000000000000001</v>
      </c>
      <c r="T67" s="5">
        <f>IFERROR((SUMIF($AY$2:AZ67,AY67,$BA$2:BB67)-BA67)/(COUNTIF($J$2:K67,K67)-1),0)</f>
        <v>2.1666666666666665</v>
      </c>
      <c r="U67" s="5">
        <f>IFERROR((SUMIF($BD$2:BE67,BD67,$BF$2:BG67)-BF67)/(COUNTIF($J$2:K67,K67)-1),0)</f>
        <v>1</v>
      </c>
      <c r="V67" s="5">
        <f t="shared" si="52"/>
        <v>1.1666666666666665</v>
      </c>
      <c r="W67" s="9">
        <f>IFERROR((SUMIF($J$2:J67,J67,L$2:L67)-L67)/(COUNTIF($J$2:J67,J67)-1),0)</f>
        <v>2</v>
      </c>
      <c r="X67" s="9">
        <f>IFERROR((SUMIF($J$2:J67,J67,M$2:M67)-M67)/(COUNTIF($J$2:J67,J67)-1),0)</f>
        <v>0.5</v>
      </c>
      <c r="Y67" s="9">
        <f t="shared" si="53"/>
        <v>1.5</v>
      </c>
      <c r="Z67" s="1">
        <f>IFERROR((SUMIF($K$2:K67,J67,$M$2:M67))/(COUNTIF($K$2:K67,J67)),0)</f>
        <v>1.3333333333333333</v>
      </c>
      <c r="AA67" s="1">
        <f>IFERROR((SUMIF($K$2:K67,J67,$L$2:L67))/(COUNTIF($K$2:K67,J67)),0)</f>
        <v>0.83333333333333337</v>
      </c>
      <c r="AB67" s="1">
        <f t="shared" si="54"/>
        <v>0.49999999999999989</v>
      </c>
      <c r="AC67" s="9">
        <f>IFERROR((SUMIF($J$2:J67,K67,$L$2:L67))/(COUNTIF($J$2:J67,K67)),0)</f>
        <v>1</v>
      </c>
      <c r="AD67" s="9">
        <f>IFERROR((SUMIF($J$2:J67,K67,$M$2:M67))/(COUNTIF($J$2:J67,K67)),0)</f>
        <v>0.5</v>
      </c>
      <c r="AE67" s="9">
        <f t="shared" si="55"/>
        <v>0.5</v>
      </c>
      <c r="AF67" s="1">
        <f>IFERROR((SUMIF(K$2:K67,K67,M$2:M67)-M67)/(COUNTIF($K$2:K67,K67)-1),0)</f>
        <v>2.75</v>
      </c>
      <c r="AG67" s="1">
        <f>IFERROR((SUMIF(K$2:K67,K67,L$2:L67)-L67)/(COUNTIF($K$2:K67,K67)-1),0)</f>
        <v>1.25</v>
      </c>
      <c r="AH67" s="1">
        <f t="shared" si="56"/>
        <v>1.5</v>
      </c>
      <c r="AI67" s="1">
        <f t="shared" si="57"/>
        <v>3</v>
      </c>
      <c r="AJ67" s="1">
        <f t="shared" si="58"/>
        <v>0</v>
      </c>
      <c r="AK67" s="1">
        <f>SUMIF($J$2:K67,J67,AI$2:AJ67)-AI67</f>
        <v>22</v>
      </c>
      <c r="AL67" s="1">
        <f>SUMIF($AY$2:AZ67,AY67,$BI$2:BJ67)-BI67</f>
        <v>11</v>
      </c>
      <c r="AM67" s="1">
        <f>IFERROR((AK67)/(COUNTIF($J$2:K67,J67)-1),0)</f>
        <v>2.2000000000000002</v>
      </c>
      <c r="AN67" s="1">
        <f>IFERROR((AL67)/(COUNTIF($J$2:K67,K67)-1),0)</f>
        <v>1.8333333333333333</v>
      </c>
      <c r="AP67" t="str">
        <f t="shared" si="59"/>
        <v>Lillestrøm SK</v>
      </c>
      <c r="AQ67">
        <f>COUNTIF($J$2:J67,J67)</f>
        <v>5</v>
      </c>
      <c r="AR67">
        <f>COUNTIF($K$2:K67,K67)</f>
        <v>5</v>
      </c>
      <c r="AT67" s="1" t="str">
        <f t="shared" si="60"/>
        <v>LASK</v>
      </c>
      <c r="AU67" s="1" t="str">
        <f t="shared" si="61"/>
        <v>Wolfsberger AC</v>
      </c>
      <c r="AV67">
        <f t="shared" si="62"/>
        <v>0</v>
      </c>
      <c r="AW67" s="1">
        <f t="shared" si="63"/>
        <v>2</v>
      </c>
      <c r="AY67" t="str">
        <f t="shared" si="32"/>
        <v>Wolfsberger AC</v>
      </c>
      <c r="AZ67" t="str">
        <f t="shared" si="33"/>
        <v>LASK</v>
      </c>
      <c r="BA67">
        <f t="shared" si="34"/>
        <v>0</v>
      </c>
      <c r="BB67">
        <f t="shared" si="35"/>
        <v>2</v>
      </c>
      <c r="BD67" t="str">
        <f t="shared" si="36"/>
        <v>Wolfsberger AC</v>
      </c>
      <c r="BE67" t="str">
        <f t="shared" si="37"/>
        <v>LASK</v>
      </c>
      <c r="BF67">
        <f t="shared" si="64"/>
        <v>2</v>
      </c>
      <c r="BG67">
        <f t="shared" si="65"/>
        <v>0</v>
      </c>
      <c r="BI67">
        <f t="shared" si="38"/>
        <v>0</v>
      </c>
      <c r="BJ67">
        <f t="shared" si="39"/>
        <v>3</v>
      </c>
    </row>
    <row r="68" spans="1:62" x14ac:dyDescent="0.3">
      <c r="A68" t="s">
        <v>47</v>
      </c>
      <c r="B68" t="s">
        <v>293</v>
      </c>
      <c r="C68" t="s">
        <v>105</v>
      </c>
      <c r="D68" t="s">
        <v>70</v>
      </c>
      <c r="E68" t="s">
        <v>43</v>
      </c>
      <c r="F68" s="15">
        <v>0.70833333333333337</v>
      </c>
      <c r="G68" s="16">
        <v>2400</v>
      </c>
      <c r="H68" s="17">
        <v>13</v>
      </c>
      <c r="I68" s="17">
        <v>0</v>
      </c>
      <c r="J68" s="1" t="s">
        <v>56</v>
      </c>
      <c r="K68" s="1" t="s">
        <v>68</v>
      </c>
      <c r="L68" s="20">
        <v>2</v>
      </c>
      <c r="M68" s="20">
        <v>3</v>
      </c>
      <c r="N68" s="1" t="str">
        <f t="shared" si="48"/>
        <v>N</v>
      </c>
      <c r="O68" s="1" t="str">
        <f t="shared" si="49"/>
        <v>S</v>
      </c>
      <c r="P68" s="1">
        <f t="shared" si="50"/>
        <v>-1</v>
      </c>
      <c r="Q68" s="4">
        <f>IFERROR((SUMIF($J$2:K68,J68,$L$2:M68)-L68)/(COUNTIF($J$2:K68,J68)-1),0)</f>
        <v>0.33333333333333331</v>
      </c>
      <c r="R68" s="4">
        <f>IFERROR((SUMIF($AT$2:AT68,AT68,$AV$2:AW68)-AV68)/(COUNTIF($J$2:K68,J68)-1),0)</f>
        <v>0.77777777777777779</v>
      </c>
      <c r="S68" s="4">
        <f t="shared" si="51"/>
        <v>-0.44444444444444448</v>
      </c>
      <c r="T68" s="5">
        <f>IFERROR((SUMIF($AY$2:AZ68,AY68,$BA$2:BB68)-BA68)/(COUNTIF($J$2:K68,K68)-1),0)</f>
        <v>1.0909090909090908</v>
      </c>
      <c r="U68" s="5">
        <f>IFERROR((SUMIF($BD$2:BE68,BD68,$BF$2:BG68)-BF68)/(COUNTIF($J$2:K68,K68)-1),0)</f>
        <v>1.9090909090909092</v>
      </c>
      <c r="V68" s="5">
        <f t="shared" si="52"/>
        <v>-0.81818181818181834</v>
      </c>
      <c r="W68" s="9">
        <f>IFERROR((SUMIF($J$2:J68,J68,L$2:L68)-L68)/(COUNTIF($J$2:J68,J68)-1),0)</f>
        <v>0.25</v>
      </c>
      <c r="X68" s="9">
        <f>IFERROR((SUMIF($J$2:J68,J68,M$2:M68)-M68)/(COUNTIF($J$2:J68,J68)-1),0)</f>
        <v>1.75</v>
      </c>
      <c r="Y68" s="9">
        <f t="shared" si="53"/>
        <v>-1.5</v>
      </c>
      <c r="Z68" s="1">
        <f>IFERROR((SUMIF($K$2:K68,J68,$M$2:M68))/(COUNTIF($K$2:K68,J68)),0)</f>
        <v>0.4</v>
      </c>
      <c r="AA68" s="1">
        <f>IFERROR((SUMIF($K$2:K68,J68,$L$2:L68))/(COUNTIF($K$2:K68,J68)),0)</f>
        <v>2.2000000000000002</v>
      </c>
      <c r="AB68" s="1">
        <f t="shared" si="54"/>
        <v>-1.8000000000000003</v>
      </c>
      <c r="AC68" s="9">
        <f>IFERROR((SUMIF($J$2:J68,K68,$L$2:L68))/(COUNTIF($J$2:J68,K68)),0)</f>
        <v>1.2</v>
      </c>
      <c r="AD68" s="9">
        <f>IFERROR((SUMIF($J$2:J68,K68,$M$2:M68))/(COUNTIF($J$2:J68,K68)),0)</f>
        <v>1.8</v>
      </c>
      <c r="AE68" s="9">
        <f t="shared" si="55"/>
        <v>-0.60000000000000009</v>
      </c>
      <c r="AF68" s="1">
        <f>IFERROR((SUMIF(K$2:K68,K68,M$2:M68)-M68)/(COUNTIF($K$2:K68,K68)-1),0)</f>
        <v>1</v>
      </c>
      <c r="AG68" s="1">
        <f>IFERROR((SUMIF(K$2:K68,K68,L$2:L68)-L68)/(COUNTIF($K$2:K68,K68)-1),0)</f>
        <v>2</v>
      </c>
      <c r="AH68" s="1">
        <f t="shared" si="56"/>
        <v>-1</v>
      </c>
      <c r="AI68" s="1">
        <f t="shared" si="57"/>
        <v>0</v>
      </c>
      <c r="AJ68" s="1">
        <f t="shared" si="58"/>
        <v>3</v>
      </c>
      <c r="AK68" s="1">
        <f>SUMIF($J$2:K68,J68,AI$2:AJ68)-AI68</f>
        <v>4</v>
      </c>
      <c r="AL68" s="1">
        <f>SUMIF($AY$2:AZ68,AY68,$BI$2:BJ68)-BI68</f>
        <v>12</v>
      </c>
      <c r="AM68" s="1">
        <f>IFERROR((AK68)/(COUNTIF($J$2:K68,J68)-1),0)</f>
        <v>0.44444444444444442</v>
      </c>
      <c r="AN68" s="1">
        <f>IFERROR((AL68)/(COUNTIF($J$2:K68,K68)-1),0)</f>
        <v>1.0909090909090908</v>
      </c>
      <c r="AP68" t="str">
        <f t="shared" si="59"/>
        <v>SK Rapid Wien</v>
      </c>
      <c r="AQ68">
        <f>COUNTIF($J$2:J68,J68)</f>
        <v>5</v>
      </c>
      <c r="AR68">
        <f>COUNTIF($K$2:K68,K68)</f>
        <v>7</v>
      </c>
      <c r="AT68" s="1" t="str">
        <f t="shared" si="60"/>
        <v>FC Admira Wacker Mödling</v>
      </c>
      <c r="AU68" s="1" t="str">
        <f t="shared" si="61"/>
        <v>SK Sturm Graz</v>
      </c>
      <c r="AV68">
        <f t="shared" si="62"/>
        <v>3</v>
      </c>
      <c r="AW68" s="1">
        <f t="shared" si="63"/>
        <v>2</v>
      </c>
      <c r="AY68" t="str">
        <f t="shared" si="32"/>
        <v>SK Sturm Graz</v>
      </c>
      <c r="AZ68" t="str">
        <f t="shared" si="33"/>
        <v>FC Admira Wacker Mödling</v>
      </c>
      <c r="BA68">
        <f t="shared" si="34"/>
        <v>3</v>
      </c>
      <c r="BB68">
        <f t="shared" si="35"/>
        <v>2</v>
      </c>
      <c r="BD68" t="str">
        <f t="shared" si="36"/>
        <v>SK Sturm Graz</v>
      </c>
      <c r="BE68" t="str">
        <f t="shared" si="37"/>
        <v>FC Admira Wacker Mödling</v>
      </c>
      <c r="BF68">
        <f t="shared" si="64"/>
        <v>2</v>
      </c>
      <c r="BG68">
        <f t="shared" si="65"/>
        <v>3</v>
      </c>
      <c r="BI68">
        <f t="shared" si="38"/>
        <v>3</v>
      </c>
      <c r="BJ68">
        <f t="shared" si="39"/>
        <v>0</v>
      </c>
    </row>
    <row r="69" spans="1:62" x14ac:dyDescent="0.3">
      <c r="A69" t="s">
        <v>47</v>
      </c>
      <c r="B69" t="s">
        <v>293</v>
      </c>
      <c r="C69" t="s">
        <v>105</v>
      </c>
      <c r="D69" t="s">
        <v>70</v>
      </c>
      <c r="E69" t="s">
        <v>43</v>
      </c>
      <c r="F69" s="15">
        <v>0.70833333333333337</v>
      </c>
      <c r="G69" s="16">
        <v>5511</v>
      </c>
      <c r="H69" s="17">
        <v>13</v>
      </c>
      <c r="I69" s="17">
        <v>0</v>
      </c>
      <c r="J69" s="1" t="s">
        <v>65</v>
      </c>
      <c r="K69" s="1" t="s">
        <v>40</v>
      </c>
      <c r="L69" s="20">
        <v>1</v>
      </c>
      <c r="M69" s="20">
        <v>3</v>
      </c>
      <c r="N69" s="1" t="str">
        <f t="shared" si="48"/>
        <v>N</v>
      </c>
      <c r="O69" s="1" t="str">
        <f t="shared" si="49"/>
        <v>S</v>
      </c>
      <c r="P69" s="1">
        <f t="shared" si="50"/>
        <v>-2</v>
      </c>
      <c r="Q69" s="4">
        <f>IFERROR((SUMIF($J$2:K69,J69,$L$2:M69)-L69)/(COUNTIF($J$2:K69,J69)-1),0)</f>
        <v>2.2857142857142856</v>
      </c>
      <c r="R69" s="4">
        <f>IFERROR((SUMIF($AT$2:AT69,AT69,$AV$2:AW69)-AV69)/(COUNTIF($J$2:K69,J69)-1),0)</f>
        <v>0.42857142857142855</v>
      </c>
      <c r="S69" s="4">
        <f t="shared" si="51"/>
        <v>1.857142857142857</v>
      </c>
      <c r="T69" s="5">
        <f>IFERROR((SUMIF($AY$2:AZ69,AY69,$BA$2:BB69)-BA69)/(COUNTIF($J$2:K69,K69)-1),0)</f>
        <v>2.4545454545454546</v>
      </c>
      <c r="U69" s="5">
        <f>IFERROR((SUMIF($BD$2:BE69,BD69,$BF$2:BG69)-BF69)/(COUNTIF($J$2:K69,K69)-1),0)</f>
        <v>0.54545454545454541</v>
      </c>
      <c r="V69" s="5">
        <f t="shared" si="52"/>
        <v>1.9090909090909092</v>
      </c>
      <c r="W69" s="9">
        <f>IFERROR((SUMIF($J$2:J69,J69,L$2:L69)-L69)/(COUNTIF($J$2:J69,J69)-1),0)</f>
        <v>2</v>
      </c>
      <c r="X69" s="9">
        <f>IFERROR((SUMIF($J$2:J69,J69,M$2:M69)-M69)/(COUNTIF($J$2:J69,J69)-1),0)</f>
        <v>1</v>
      </c>
      <c r="Y69" s="9">
        <f t="shared" si="53"/>
        <v>1</v>
      </c>
      <c r="Z69" s="1">
        <f>IFERROR((SUMIF($K$2:K69,J69,$M$2:M69))/(COUNTIF($K$2:K69,J69)),0)</f>
        <v>2.5</v>
      </c>
      <c r="AA69" s="1">
        <f>IFERROR((SUMIF($K$2:K69,J69,$L$2:L69))/(COUNTIF($K$2:K69,J69)),0)</f>
        <v>0.25</v>
      </c>
      <c r="AB69" s="1">
        <f t="shared" si="54"/>
        <v>2.25</v>
      </c>
      <c r="AC69" s="9">
        <f>IFERROR((SUMIF($J$2:J69,K69,$L$2:L69))/(COUNTIF($J$2:J69,K69)),0)</f>
        <v>2.5</v>
      </c>
      <c r="AD69" s="9">
        <f>IFERROR((SUMIF($J$2:J69,K69,$M$2:M69))/(COUNTIF($J$2:J69,K69)),0)</f>
        <v>0.66666666666666663</v>
      </c>
      <c r="AE69" s="9">
        <f t="shared" si="55"/>
        <v>1.8333333333333335</v>
      </c>
      <c r="AF69" s="1">
        <f>IFERROR((SUMIF(K$2:K69,K69,M$2:M69)-M69)/(COUNTIF($K$2:K69,K69)-1),0)</f>
        <v>2.4</v>
      </c>
      <c r="AG69" s="1">
        <f>IFERROR((SUMIF(K$2:K69,K69,L$2:L69)-L69)/(COUNTIF($K$2:K69,K69)-1),0)</f>
        <v>0.4</v>
      </c>
      <c r="AH69" s="1">
        <f t="shared" si="56"/>
        <v>2</v>
      </c>
      <c r="AI69" s="1">
        <f t="shared" si="57"/>
        <v>0</v>
      </c>
      <c r="AJ69" s="1">
        <f t="shared" si="58"/>
        <v>3</v>
      </c>
      <c r="AK69" s="1">
        <f>SUMIF($J$2:K69,J69,AI$2:AJ69)-AI69</f>
        <v>17</v>
      </c>
      <c r="AL69" s="1">
        <f>SUMIF($AY$2:AZ69,AY69,$BI$2:BJ69)-BI69</f>
        <v>29</v>
      </c>
      <c r="AM69" s="1">
        <f>IFERROR((AK69)/(COUNTIF($J$2:K69,J69)-1),0)</f>
        <v>2.4285714285714284</v>
      </c>
      <c r="AN69" s="1">
        <f>IFERROR((AL69)/(COUNTIF($J$2:K69,K69)-1),0)</f>
        <v>2.6363636363636362</v>
      </c>
      <c r="AP69" t="str">
        <f t="shared" si="59"/>
        <v>Wolfsberger AC</v>
      </c>
      <c r="AQ69">
        <f>COUNTIF($J$2:J69,J69)</f>
        <v>4</v>
      </c>
      <c r="AR69">
        <f>COUNTIF($K$2:K69,K69)</f>
        <v>6</v>
      </c>
      <c r="AT69" s="1" t="str">
        <f t="shared" si="60"/>
        <v>SKN St. Pölten</v>
      </c>
      <c r="AU69" s="1" t="str">
        <f t="shared" si="61"/>
        <v>Red Bull Salzburg</v>
      </c>
      <c r="AV69">
        <f t="shared" si="62"/>
        <v>3</v>
      </c>
      <c r="AW69" s="1">
        <f t="shared" si="63"/>
        <v>1</v>
      </c>
      <c r="AY69" t="str">
        <f t="shared" si="32"/>
        <v>Red Bull Salzburg</v>
      </c>
      <c r="AZ69" t="str">
        <f t="shared" si="33"/>
        <v>SKN St. Pölten</v>
      </c>
      <c r="BA69">
        <f t="shared" si="34"/>
        <v>3</v>
      </c>
      <c r="BB69">
        <f t="shared" si="35"/>
        <v>1</v>
      </c>
      <c r="BD69" t="str">
        <f t="shared" si="36"/>
        <v>Red Bull Salzburg</v>
      </c>
      <c r="BE69" t="str">
        <f t="shared" si="37"/>
        <v>SKN St. Pölten</v>
      </c>
      <c r="BF69">
        <f t="shared" si="64"/>
        <v>1</v>
      </c>
      <c r="BG69">
        <f t="shared" si="65"/>
        <v>3</v>
      </c>
      <c r="BI69">
        <f t="shared" si="38"/>
        <v>3</v>
      </c>
      <c r="BJ69">
        <f t="shared" si="39"/>
        <v>0</v>
      </c>
    </row>
    <row r="70" spans="1:62" x14ac:dyDescent="0.3">
      <c r="A70" t="s">
        <v>47</v>
      </c>
      <c r="B70" t="s">
        <v>293</v>
      </c>
      <c r="C70" t="s">
        <v>105</v>
      </c>
      <c r="D70" t="s">
        <v>70</v>
      </c>
      <c r="E70" t="s">
        <v>43</v>
      </c>
      <c r="F70" s="15">
        <v>0.70833333333333337</v>
      </c>
      <c r="G70" s="16">
        <v>2166</v>
      </c>
      <c r="H70" s="17">
        <v>14</v>
      </c>
      <c r="I70" s="17">
        <v>0</v>
      </c>
      <c r="J70" s="1" t="s">
        <v>216</v>
      </c>
      <c r="K70" s="1" t="s">
        <v>58</v>
      </c>
      <c r="L70" s="20">
        <v>2</v>
      </c>
      <c r="M70" s="20">
        <v>1</v>
      </c>
      <c r="N70" s="1" t="str">
        <f t="shared" si="48"/>
        <v>S</v>
      </c>
      <c r="O70" s="1" t="str">
        <f t="shared" si="49"/>
        <v>N</v>
      </c>
      <c r="P70" s="1">
        <f t="shared" si="50"/>
        <v>1</v>
      </c>
      <c r="Q70" s="4">
        <f>IFERROR((SUMIF($J$2:K70,J70,$L$2:M70)-L70)/(COUNTIF($J$2:K70,J70)-1),0)</f>
        <v>1.1428571428571428</v>
      </c>
      <c r="R70" s="4">
        <f>IFERROR((SUMIF($AT$2:AT70,AT70,$AV$2:AW70)-AV70)/(COUNTIF($J$2:K70,J70)-1),0)</f>
        <v>0.5714285714285714</v>
      </c>
      <c r="S70" s="4">
        <f t="shared" si="51"/>
        <v>0.5714285714285714</v>
      </c>
      <c r="T70" s="5">
        <f>IFERROR((SUMIF($AY$2:AZ70,AY70,$BA$2:BB70)-BA70)/(COUNTIF($J$2:K70,K70)-1),0)</f>
        <v>1.5714285714285714</v>
      </c>
      <c r="U70" s="5">
        <f>IFERROR((SUMIF($BD$2:BE70,BD70,$BF$2:BG70)-BF70)/(COUNTIF($J$2:K70,K70)-1),0)</f>
        <v>1.7142857142857142</v>
      </c>
      <c r="V70" s="5">
        <f t="shared" si="52"/>
        <v>-0.14285714285714279</v>
      </c>
      <c r="W70" s="9">
        <f>IFERROR((SUMIF($J$2:J70,J70,L$2:L70)-L70)/(COUNTIF($J$2:J70,J70)-1),0)</f>
        <v>1.3333333333333333</v>
      </c>
      <c r="X70" s="9">
        <f>IFERROR((SUMIF($J$2:J70,J70,M$2:M70)-M70)/(COUNTIF($J$2:J70,J70)-1),0)</f>
        <v>1.3333333333333333</v>
      </c>
      <c r="Y70" s="9">
        <f t="shared" si="53"/>
        <v>0</v>
      </c>
      <c r="Z70" s="1">
        <f>IFERROR((SUMIF($K$2:K70,J70,$M$2:M70))/(COUNTIF($K$2:K70,J70)),0)</f>
        <v>1</v>
      </c>
      <c r="AA70" s="1">
        <f>IFERROR((SUMIF($K$2:K70,J70,$L$2:L70))/(COUNTIF($K$2:K70,J70)),0)</f>
        <v>2</v>
      </c>
      <c r="AB70" s="1">
        <f t="shared" si="54"/>
        <v>-1</v>
      </c>
      <c r="AC70" s="9">
        <f>IFERROR((SUMIF($J$2:J70,K70,$L$2:L70))/(COUNTIF($J$2:J70,K70)),0)</f>
        <v>1.5</v>
      </c>
      <c r="AD70" s="9">
        <f>IFERROR((SUMIF($J$2:J70,K70,$M$2:M70))/(COUNTIF($J$2:J70,K70)),0)</f>
        <v>2.5</v>
      </c>
      <c r="AE70" s="9">
        <f t="shared" si="55"/>
        <v>-1</v>
      </c>
      <c r="AF70" s="1">
        <f>IFERROR((SUMIF(K$2:K70,K70,M$2:M70)-M70)/(COUNTIF($K$2:K70,K70)-1),0)</f>
        <v>1.6666666666666667</v>
      </c>
      <c r="AG70" s="1">
        <f>IFERROR((SUMIF(K$2:K70,K70,L$2:L70)-L70)/(COUNTIF($K$2:K70,K70)-1),0)</f>
        <v>0.66666666666666663</v>
      </c>
      <c r="AH70" s="1">
        <f t="shared" si="56"/>
        <v>1</v>
      </c>
      <c r="AI70" s="1">
        <f t="shared" si="57"/>
        <v>3</v>
      </c>
      <c r="AJ70" s="1">
        <f t="shared" si="58"/>
        <v>0</v>
      </c>
      <c r="AK70" s="1">
        <f>SUMIF($J$2:K70,J70,AI$2:AJ70)-AI70</f>
        <v>4</v>
      </c>
      <c r="AL70" s="1">
        <f>SUMIF($AY$2:AZ70,AY70,$BI$2:BJ70)-BI70</f>
        <v>5</v>
      </c>
      <c r="AM70" s="1">
        <f>IFERROR((AK70)/(COUNTIF($J$2:K70,J70)-1),0)</f>
        <v>0.5714285714285714</v>
      </c>
      <c r="AN70" s="1">
        <f>IFERROR((AL70)/(COUNTIF($J$2:K70,K70)-1),0)</f>
        <v>0.7142857142857143</v>
      </c>
      <c r="AP70" t="str">
        <f t="shared" si="59"/>
        <v>FC Admira Wacker Mödling</v>
      </c>
      <c r="AQ70">
        <f>COUNTIF($J$2:J70,J70)</f>
        <v>4</v>
      </c>
      <c r="AR70">
        <f>COUNTIF($K$2:K70,K70)</f>
        <v>4</v>
      </c>
      <c r="AT70" s="1" t="str">
        <f t="shared" si="60"/>
        <v>TSV Hartberg</v>
      </c>
      <c r="AU70" s="1" t="str">
        <f t="shared" si="61"/>
        <v>SC Rheindorf Altach</v>
      </c>
      <c r="AV70">
        <f t="shared" si="62"/>
        <v>1</v>
      </c>
      <c r="AW70" s="1">
        <f t="shared" si="63"/>
        <v>2</v>
      </c>
      <c r="AY70" t="str">
        <f t="shared" si="32"/>
        <v>SC Rheindorf Altach</v>
      </c>
      <c r="AZ70" t="str">
        <f t="shared" si="33"/>
        <v>TSV Hartberg</v>
      </c>
      <c r="BA70">
        <f t="shared" si="34"/>
        <v>1</v>
      </c>
      <c r="BB70">
        <f t="shared" si="35"/>
        <v>2</v>
      </c>
      <c r="BD70" t="str">
        <f t="shared" si="36"/>
        <v>SC Rheindorf Altach</v>
      </c>
      <c r="BE70" t="str">
        <f t="shared" si="37"/>
        <v>TSV Hartberg</v>
      </c>
      <c r="BF70">
        <f t="shared" si="64"/>
        <v>2</v>
      </c>
      <c r="BG70">
        <f t="shared" si="65"/>
        <v>1</v>
      </c>
      <c r="BI70">
        <f t="shared" si="38"/>
        <v>0</v>
      </c>
      <c r="BJ70">
        <f t="shared" si="39"/>
        <v>3</v>
      </c>
    </row>
    <row r="71" spans="1:62" x14ac:dyDescent="0.3">
      <c r="A71" t="s">
        <v>47</v>
      </c>
      <c r="B71" t="s">
        <v>251</v>
      </c>
      <c r="C71" t="s">
        <v>105</v>
      </c>
      <c r="D71" t="s">
        <v>70</v>
      </c>
      <c r="E71" t="s">
        <v>64</v>
      </c>
      <c r="F71" s="15">
        <v>0.70833333333333337</v>
      </c>
      <c r="G71" s="16">
        <v>26000</v>
      </c>
      <c r="H71" s="17">
        <v>15</v>
      </c>
      <c r="I71" s="17">
        <v>0</v>
      </c>
      <c r="J71" s="1" t="s">
        <v>71</v>
      </c>
      <c r="K71" s="1" t="s">
        <v>80</v>
      </c>
      <c r="L71" s="20">
        <v>0</v>
      </c>
      <c r="M71" s="20">
        <v>1</v>
      </c>
      <c r="N71" s="1" t="str">
        <f t="shared" si="48"/>
        <v>N</v>
      </c>
      <c r="O71" s="1" t="str">
        <f t="shared" si="49"/>
        <v>S</v>
      </c>
      <c r="P71" s="1">
        <f t="shared" si="50"/>
        <v>-1</v>
      </c>
      <c r="Q71" s="4">
        <f>IFERROR((SUMIF($J$2:K71,J71,$L$2:M71)-L71)/(COUNTIF($J$2:K71,J71)-1),0)</f>
        <v>2</v>
      </c>
      <c r="R71" s="4">
        <f>IFERROR((SUMIF($AT$2:AT71,AT71,$AV$2:AW71)-AV71)/(COUNTIF($J$2:K71,J71)-1),0)</f>
        <v>0.27272727272727271</v>
      </c>
      <c r="S71" s="4">
        <f t="shared" si="51"/>
        <v>1.7272727272727273</v>
      </c>
      <c r="T71" s="5">
        <f>IFERROR((SUMIF($AY$2:AZ71,AY71,$BA$2:BB71)-BA71)/(COUNTIF($J$2:K71,K71)-1),0)</f>
        <v>1.7142857142857142</v>
      </c>
      <c r="U71" s="5">
        <f>IFERROR((SUMIF($BD$2:BE71,BD71,$BF$2:BG71)-BF71)/(COUNTIF($J$2:K71,K71)-1),0)</f>
        <v>0.7142857142857143</v>
      </c>
      <c r="V71" s="5">
        <f t="shared" si="52"/>
        <v>0.99999999999999989</v>
      </c>
      <c r="W71" s="9">
        <f>IFERROR((SUMIF($J$2:J71,J71,L$2:L71)-L71)/(COUNTIF($J$2:J71,J71)-1),0)</f>
        <v>2</v>
      </c>
      <c r="X71" s="9">
        <f>IFERROR((SUMIF($J$2:J71,J71,M$2:M71)-M71)/(COUNTIF($J$2:J71,J71)-1),0)</f>
        <v>0.6</v>
      </c>
      <c r="Y71" s="9">
        <f t="shared" si="53"/>
        <v>1.4</v>
      </c>
      <c r="Z71" s="1">
        <f>IFERROR((SUMIF($K$2:K71,J71,$M$2:M71))/(COUNTIF($K$2:K71,J71)),0)</f>
        <v>2</v>
      </c>
      <c r="AA71" s="1">
        <f>IFERROR((SUMIF($K$2:K71,J71,$L$2:L71))/(COUNTIF($K$2:K71,J71)),0)</f>
        <v>1.1666666666666667</v>
      </c>
      <c r="AB71" s="1">
        <f t="shared" si="54"/>
        <v>0.83333333333333326</v>
      </c>
      <c r="AC71" s="9">
        <f>IFERROR((SUMIF($J$2:J71,K71,$L$2:L71))/(COUNTIF($J$2:J71,K71)),0)</f>
        <v>2.6666666666666665</v>
      </c>
      <c r="AD71" s="9">
        <f>IFERROR((SUMIF($J$2:J71,K71,$M$2:M71))/(COUNTIF($J$2:J71,K71)),0)</f>
        <v>0.66666666666666663</v>
      </c>
      <c r="AE71" s="9">
        <f t="shared" si="55"/>
        <v>2</v>
      </c>
      <c r="AF71" s="1">
        <f>IFERROR((SUMIF(K$2:K71,K71,M$2:M71)-M71)/(COUNTIF($K$2:K71,K71)-1),0)</f>
        <v>1</v>
      </c>
      <c r="AG71" s="1">
        <f>IFERROR((SUMIF(K$2:K71,K71,L$2:L71)-L71)/(COUNTIF($K$2:K71,K71)-1),0)</f>
        <v>0.75</v>
      </c>
      <c r="AH71" s="1">
        <f t="shared" si="56"/>
        <v>0.25</v>
      </c>
      <c r="AI71" s="1">
        <f t="shared" si="57"/>
        <v>0</v>
      </c>
      <c r="AJ71" s="1">
        <f t="shared" si="58"/>
        <v>3</v>
      </c>
      <c r="AK71" s="1">
        <f>SUMIF($J$2:K71,J71,AI$2:AJ71)-AI71</f>
        <v>18</v>
      </c>
      <c r="AL71" s="1">
        <f>SUMIF($AY$2:AZ71,AY71,$BI$2:BJ71)-BI71</f>
        <v>13</v>
      </c>
      <c r="AM71" s="1">
        <f>IFERROR((AK71)/(COUNTIF($J$2:K71,J71)-1),0)</f>
        <v>1.6363636363636365</v>
      </c>
      <c r="AN71" s="1">
        <f>IFERROR((AL71)/(COUNTIF($J$2:K71,K71)-1),0)</f>
        <v>1.8571428571428572</v>
      </c>
      <c r="AP71" t="str">
        <f t="shared" si="59"/>
        <v>SC Rheindorf Altach</v>
      </c>
      <c r="AQ71">
        <f>COUNTIF($J$2:J71,J71)</f>
        <v>6</v>
      </c>
      <c r="AR71">
        <f>COUNTIF($K$2:K71,K71)</f>
        <v>5</v>
      </c>
      <c r="AT71" s="1" t="str">
        <f t="shared" si="60"/>
        <v>SK Rapid Wien</v>
      </c>
      <c r="AU71" s="1" t="str">
        <f t="shared" si="61"/>
        <v>FK Austria Wien</v>
      </c>
      <c r="AV71">
        <f t="shared" si="62"/>
        <v>1</v>
      </c>
      <c r="AW71" s="1">
        <f t="shared" si="63"/>
        <v>0</v>
      </c>
      <c r="AY71" t="str">
        <f t="shared" si="32"/>
        <v>FK Austria Wien</v>
      </c>
      <c r="AZ71" t="str">
        <f t="shared" si="33"/>
        <v>SK Rapid Wien</v>
      </c>
      <c r="BA71">
        <f t="shared" si="34"/>
        <v>1</v>
      </c>
      <c r="BB71">
        <f t="shared" si="35"/>
        <v>0</v>
      </c>
      <c r="BD71" t="str">
        <f t="shared" si="36"/>
        <v>FK Austria Wien</v>
      </c>
      <c r="BE71" t="str">
        <f t="shared" si="37"/>
        <v>SK Rapid Wien</v>
      </c>
      <c r="BF71">
        <f t="shared" si="64"/>
        <v>0</v>
      </c>
      <c r="BG71">
        <f t="shared" si="65"/>
        <v>1</v>
      </c>
      <c r="BI71">
        <f t="shared" si="38"/>
        <v>3</v>
      </c>
      <c r="BJ71">
        <f t="shared" si="39"/>
        <v>0</v>
      </c>
    </row>
    <row r="72" spans="1:62" x14ac:dyDescent="0.3">
      <c r="A72" t="s">
        <v>47</v>
      </c>
      <c r="B72" t="s">
        <v>251</v>
      </c>
      <c r="C72" t="s">
        <v>105</v>
      </c>
      <c r="D72" t="s">
        <v>70</v>
      </c>
      <c r="E72" t="s">
        <v>64</v>
      </c>
      <c r="F72" s="15">
        <v>0.60416666666666663</v>
      </c>
      <c r="G72" s="16">
        <v>1952</v>
      </c>
      <c r="H72" s="17">
        <v>14</v>
      </c>
      <c r="I72" s="17">
        <v>0</v>
      </c>
      <c r="J72" s="1" t="s">
        <v>76</v>
      </c>
      <c r="K72" s="1" t="s">
        <v>0</v>
      </c>
      <c r="L72" s="20">
        <v>1</v>
      </c>
      <c r="M72" s="20">
        <v>3</v>
      </c>
      <c r="N72" s="1" t="str">
        <f t="shared" si="48"/>
        <v>N</v>
      </c>
      <c r="O72" s="1" t="str">
        <f t="shared" si="49"/>
        <v>S</v>
      </c>
      <c r="P72" s="1">
        <f t="shared" si="50"/>
        <v>-2</v>
      </c>
      <c r="Q72" s="4">
        <f>IFERROR((SUMIF($J$2:K72,J72,$L$2:M72)-L72)/(COUNTIF($J$2:K72,J72)-1),0)</f>
        <v>1.2857142857142858</v>
      </c>
      <c r="R72" s="4">
        <f>IFERROR((SUMIF($AT$2:AT72,AT72,$AV$2:AW72)-AV72)/(COUNTIF($J$2:K72,J72)-1),0)</f>
        <v>1.1428571428571428</v>
      </c>
      <c r="S72" s="4">
        <f t="shared" si="51"/>
        <v>0.14285714285714302</v>
      </c>
      <c r="T72" s="5">
        <f>IFERROR((SUMIF($AY$2:AZ72,AY72,$BA$2:BB72)-BA72)/(COUNTIF($J$2:K72,K72)-1),0)</f>
        <v>1.6363636363636365</v>
      </c>
      <c r="U72" s="5">
        <f>IFERROR((SUMIF($BD$2:BE72,BD72,$BF$2:BG72)-BF72)/(COUNTIF($J$2:K72,K72)-1),0)</f>
        <v>0.63636363636363635</v>
      </c>
      <c r="V72" s="5">
        <f t="shared" si="52"/>
        <v>1</v>
      </c>
      <c r="W72" s="9">
        <f>IFERROR((SUMIF($J$2:J72,J72,L$2:L72)-L72)/(COUNTIF($J$2:J72,J72)-1),0)</f>
        <v>0</v>
      </c>
      <c r="X72" s="9">
        <f>IFERROR((SUMIF($J$2:J72,J72,M$2:M72)-M72)/(COUNTIF($J$2:J72,J72)-1),0)</f>
        <v>4</v>
      </c>
      <c r="Y72" s="9">
        <f t="shared" si="53"/>
        <v>-4</v>
      </c>
      <c r="Z72" s="1">
        <f>IFERROR((SUMIF($K$2:K72,J72,$M$2:M72))/(COUNTIF($K$2:K72,J72)),0)</f>
        <v>1.8</v>
      </c>
      <c r="AA72" s="1">
        <f>IFERROR((SUMIF($K$2:K72,J72,$L$2:L72))/(COUNTIF($K$2:K72,J72)),0)</f>
        <v>1.8</v>
      </c>
      <c r="AB72" s="1">
        <f t="shared" si="54"/>
        <v>0</v>
      </c>
      <c r="AC72" s="9">
        <f>IFERROR((SUMIF($J$2:J72,K72,$L$2:L72))/(COUNTIF($J$2:J72,K72)),0)</f>
        <v>2</v>
      </c>
      <c r="AD72" s="9">
        <f>IFERROR((SUMIF($J$2:J72,K72,$M$2:M72))/(COUNTIF($J$2:J72,K72)),0)</f>
        <v>0.4</v>
      </c>
      <c r="AE72" s="9">
        <f t="shared" si="55"/>
        <v>1.6</v>
      </c>
      <c r="AF72" s="1">
        <f>IFERROR((SUMIF(K$2:K72,K72,M$2:M72)-M72)/(COUNTIF($K$2:K72,K72)-1),0)</f>
        <v>1.3333333333333333</v>
      </c>
      <c r="AG72" s="1">
        <f>IFERROR((SUMIF(K$2:K72,K72,L$2:L72)-L72)/(COUNTIF($K$2:K72,K72)-1),0)</f>
        <v>0.83333333333333337</v>
      </c>
      <c r="AH72" s="1">
        <f t="shared" si="56"/>
        <v>0.49999999999999989</v>
      </c>
      <c r="AI72" s="1">
        <f t="shared" si="57"/>
        <v>0</v>
      </c>
      <c r="AJ72" s="1">
        <f t="shared" si="58"/>
        <v>3</v>
      </c>
      <c r="AK72" s="1">
        <f>SUMIF($J$2:K72,J72,AI$2:AJ72)-AI72</f>
        <v>7</v>
      </c>
      <c r="AL72" s="1">
        <f>SUMIF($AY$2:AZ72,AY72,$BI$2:BJ72)-BI72</f>
        <v>25</v>
      </c>
      <c r="AM72" s="1">
        <f>IFERROR((AK72)/(COUNTIF($J$2:K72,J72)-1),0)</f>
        <v>1</v>
      </c>
      <c r="AN72" s="1">
        <f>IFERROR((AL72)/(COUNTIF($J$2:K72,K72)-1),0)</f>
        <v>2.2727272727272729</v>
      </c>
      <c r="AP72" t="str">
        <f t="shared" si="59"/>
        <v>Red Bull Salzburg</v>
      </c>
      <c r="AQ72">
        <f>COUNTIF($J$2:J72,J72)</f>
        <v>3</v>
      </c>
      <c r="AR72">
        <f>COUNTIF($K$2:K72,K72)</f>
        <v>7</v>
      </c>
      <c r="AT72" s="1" t="str">
        <f t="shared" si="60"/>
        <v>SV Mattersburg</v>
      </c>
      <c r="AU72" s="1" t="str">
        <f t="shared" si="61"/>
        <v>LASK</v>
      </c>
      <c r="AV72">
        <f t="shared" si="62"/>
        <v>3</v>
      </c>
      <c r="AW72" s="1">
        <f t="shared" si="63"/>
        <v>1</v>
      </c>
      <c r="AY72" t="str">
        <f t="shared" si="32"/>
        <v>LASK</v>
      </c>
      <c r="AZ72" t="str">
        <f t="shared" si="33"/>
        <v>SV Mattersburg</v>
      </c>
      <c r="BA72">
        <f t="shared" si="34"/>
        <v>3</v>
      </c>
      <c r="BB72">
        <f t="shared" si="35"/>
        <v>1</v>
      </c>
      <c r="BD72" t="str">
        <f t="shared" si="36"/>
        <v>LASK</v>
      </c>
      <c r="BE72" t="str">
        <f t="shared" si="37"/>
        <v>SV Mattersburg</v>
      </c>
      <c r="BF72">
        <f t="shared" si="64"/>
        <v>1</v>
      </c>
      <c r="BG72">
        <f t="shared" si="65"/>
        <v>3</v>
      </c>
      <c r="BI72">
        <f t="shared" si="38"/>
        <v>3</v>
      </c>
      <c r="BJ72">
        <f t="shared" si="39"/>
        <v>0</v>
      </c>
    </row>
    <row r="73" spans="1:62" x14ac:dyDescent="0.3">
      <c r="A73" t="s">
        <v>47</v>
      </c>
      <c r="B73" t="s">
        <v>251</v>
      </c>
      <c r="C73" t="s">
        <v>105</v>
      </c>
      <c r="D73" t="s">
        <v>70</v>
      </c>
      <c r="E73" t="s">
        <v>64</v>
      </c>
      <c r="F73" s="15">
        <v>0.60416666666666663</v>
      </c>
      <c r="G73" s="16">
        <v>3887</v>
      </c>
      <c r="H73" s="17">
        <v>14</v>
      </c>
      <c r="I73" s="17">
        <v>0</v>
      </c>
      <c r="J73" s="1" t="s">
        <v>49</v>
      </c>
      <c r="K73" s="1" t="s">
        <v>245</v>
      </c>
      <c r="L73" s="20">
        <v>3</v>
      </c>
      <c r="M73" s="20">
        <v>1</v>
      </c>
      <c r="N73" s="1" t="str">
        <f t="shared" si="48"/>
        <v>S</v>
      </c>
      <c r="O73" s="1" t="str">
        <f t="shared" si="49"/>
        <v>N</v>
      </c>
      <c r="P73" s="1">
        <f t="shared" si="50"/>
        <v>2</v>
      </c>
      <c r="Q73" s="4">
        <f>IFERROR((SUMIF($J$2:K73,J73,$L$2:M73)-L73)/(COUNTIF($J$2:K73,J73)-1),0)</f>
        <v>1.8571428571428572</v>
      </c>
      <c r="R73" s="4">
        <f>IFERROR((SUMIF($AT$2:AT73,AT73,$AV$2:AW73)-AV73)/(COUNTIF($J$2:K73,J73)-1),0)</f>
        <v>0.14285714285714285</v>
      </c>
      <c r="S73" s="4">
        <f t="shared" si="51"/>
        <v>1.7142857142857144</v>
      </c>
      <c r="T73" s="5">
        <f>IFERROR((SUMIF($AY$2:AZ73,AY73,$BA$2:BB73)-BA73)/(COUNTIF($J$2:K73,K73)-1),0)</f>
        <v>1.5714285714285714</v>
      </c>
      <c r="U73" s="5">
        <f>IFERROR((SUMIF($BD$2:BE73,BD73,$BF$2:BG73)-BF73)/(COUNTIF($J$2:K73,K73)-1),0)</f>
        <v>1.8571428571428572</v>
      </c>
      <c r="V73" s="5">
        <f t="shared" si="52"/>
        <v>-0.28571428571428581</v>
      </c>
      <c r="W73" s="9">
        <f>IFERROR((SUMIF($J$2:J73,J73,L$2:L73)-L73)/(COUNTIF($J$2:J73,J73)-1),0)</f>
        <v>1</v>
      </c>
      <c r="X73" s="9">
        <f>IFERROR((SUMIF($J$2:J73,J73,M$2:M73)-M73)/(COUNTIF($J$2:J73,J73)-1),0)</f>
        <v>0.5</v>
      </c>
      <c r="Y73" s="9">
        <f t="shared" si="53"/>
        <v>0.5</v>
      </c>
      <c r="Z73" s="1">
        <f>IFERROR((SUMIF($K$2:K73,J73,$M$2:M73))/(COUNTIF($K$2:K73,J73)),0)</f>
        <v>2.2000000000000002</v>
      </c>
      <c r="AA73" s="1">
        <f>IFERROR((SUMIF($K$2:K73,J73,$L$2:L73))/(COUNTIF($K$2:K73,J73)),0)</f>
        <v>1.4</v>
      </c>
      <c r="AB73" s="1">
        <f t="shared" si="54"/>
        <v>0.80000000000000027</v>
      </c>
      <c r="AC73" s="9">
        <f>IFERROR((SUMIF($J$2:J73,K73,$L$2:L73))/(COUNTIF($J$2:J73,K73)),0)</f>
        <v>1.3333333333333333</v>
      </c>
      <c r="AD73" s="9">
        <f>IFERROR((SUMIF($J$2:J73,K73,$M$2:M73))/(COUNTIF($J$2:J73,K73)),0)</f>
        <v>2</v>
      </c>
      <c r="AE73" s="9">
        <f t="shared" si="55"/>
        <v>-0.66666666666666674</v>
      </c>
      <c r="AF73" s="1">
        <f>IFERROR((SUMIF(K$2:K73,K73,M$2:M73)-M73)/(COUNTIF($K$2:K73,K73)-1),0)</f>
        <v>1.75</v>
      </c>
      <c r="AG73" s="1">
        <f>IFERROR((SUMIF(K$2:K73,K73,L$2:L73)-L73)/(COUNTIF($K$2:K73,K73)-1),0)</f>
        <v>1.75</v>
      </c>
      <c r="AH73" s="1">
        <f t="shared" si="56"/>
        <v>0</v>
      </c>
      <c r="AI73" s="1">
        <f t="shared" si="57"/>
        <v>3</v>
      </c>
      <c r="AJ73" s="1">
        <f t="shared" si="58"/>
        <v>0</v>
      </c>
      <c r="AK73" s="1">
        <f>SUMIF($J$2:K73,J73,AI$2:AJ73)-AI73</f>
        <v>11</v>
      </c>
      <c r="AL73" s="1">
        <f>SUMIF($AY$2:AZ73,AY73,$BI$2:BJ73)-BI73</f>
        <v>9</v>
      </c>
      <c r="AM73" s="1">
        <f>IFERROR((AK73)/(COUNTIF($J$2:K73,J73)-1),0)</f>
        <v>1.5714285714285714</v>
      </c>
      <c r="AN73" s="1">
        <f>IFERROR((AL73)/(COUNTIF($J$2:K73,K73)-1),0)</f>
        <v>1.2857142857142858</v>
      </c>
      <c r="AP73" t="str">
        <f t="shared" si="59"/>
        <v>FK Austria Wien</v>
      </c>
      <c r="AQ73">
        <f>COUNTIF($J$2:J73,J73)</f>
        <v>3</v>
      </c>
      <c r="AR73">
        <f>COUNTIF($K$2:K73,K73)</f>
        <v>5</v>
      </c>
      <c r="AT73" s="1" t="str">
        <f t="shared" si="60"/>
        <v>Wolfsberger AC</v>
      </c>
      <c r="AU73" s="1" t="str">
        <f t="shared" si="61"/>
        <v>FC Wacker Innsbruck</v>
      </c>
      <c r="AV73">
        <f t="shared" si="62"/>
        <v>1</v>
      </c>
      <c r="AW73" s="1">
        <f t="shared" si="63"/>
        <v>3</v>
      </c>
      <c r="AY73" t="str">
        <f t="shared" si="32"/>
        <v>FC Wacker Innsbruck</v>
      </c>
      <c r="AZ73" t="str">
        <f t="shared" si="33"/>
        <v>Wolfsberger AC</v>
      </c>
      <c r="BA73">
        <f t="shared" si="34"/>
        <v>1</v>
      </c>
      <c r="BB73">
        <f t="shared" si="35"/>
        <v>3</v>
      </c>
      <c r="BD73" t="str">
        <f t="shared" si="36"/>
        <v>FC Wacker Innsbruck</v>
      </c>
      <c r="BE73" t="str">
        <f t="shared" si="37"/>
        <v>Wolfsberger AC</v>
      </c>
      <c r="BF73">
        <f t="shared" si="64"/>
        <v>3</v>
      </c>
      <c r="BG73">
        <f t="shared" si="65"/>
        <v>1</v>
      </c>
      <c r="BI73">
        <f t="shared" si="38"/>
        <v>0</v>
      </c>
      <c r="BJ73">
        <f t="shared" si="39"/>
        <v>3</v>
      </c>
    </row>
    <row r="74" spans="1:62" x14ac:dyDescent="0.3">
      <c r="A74" t="s">
        <v>72</v>
      </c>
      <c r="B74" t="s">
        <v>310</v>
      </c>
      <c r="C74" t="s">
        <v>105</v>
      </c>
      <c r="D74" t="s">
        <v>70</v>
      </c>
      <c r="E74" t="s">
        <v>61</v>
      </c>
      <c r="F74" s="15">
        <v>0.875</v>
      </c>
      <c r="G74" s="16">
        <v>24057</v>
      </c>
      <c r="H74" s="17">
        <v>5</v>
      </c>
      <c r="I74" s="17">
        <v>0</v>
      </c>
      <c r="J74" s="1" t="s">
        <v>311</v>
      </c>
      <c r="K74" s="1" t="s">
        <v>40</v>
      </c>
      <c r="L74" s="20">
        <v>2</v>
      </c>
      <c r="M74" s="20">
        <v>3</v>
      </c>
      <c r="N74" s="1" t="str">
        <f t="shared" si="48"/>
        <v>N</v>
      </c>
      <c r="O74" s="1" t="str">
        <f t="shared" si="49"/>
        <v>S</v>
      </c>
      <c r="P74" s="1">
        <f t="shared" si="50"/>
        <v>-1</v>
      </c>
      <c r="Q74" s="4">
        <f>IFERROR((SUMIF($J$2:K74,J74,$L$2:M74)-L74)/(COUNTIF($J$2:K74,J74)-1),0)</f>
        <v>0</v>
      </c>
      <c r="R74" s="4">
        <f>IFERROR((SUMIF($AT$2:AT74,AT74,$AV$2:AW74)-AV74)/(COUNTIF($J$2:K74,J74)-1),0)</f>
        <v>0</v>
      </c>
      <c r="S74" s="4">
        <f t="shared" si="51"/>
        <v>0</v>
      </c>
      <c r="T74" s="5">
        <f>IFERROR((SUMIF($AY$2:AZ74,AY74,$BA$2:BB74)-BA74)/(COUNTIF($J$2:K74,K74)-1),0)</f>
        <v>2.5</v>
      </c>
      <c r="U74" s="5">
        <f>IFERROR((SUMIF($BD$2:BE74,BD74,$BF$2:BG74)-BF74)/(COUNTIF($J$2:K74,K74)-1),0)</f>
        <v>0.58333333333333337</v>
      </c>
      <c r="V74" s="5">
        <f t="shared" si="52"/>
        <v>1.9166666666666665</v>
      </c>
      <c r="W74" s="9">
        <f>IFERROR((SUMIF($J$2:J74,J74,L$2:L74)-L74)/(COUNTIF($J$2:J74,J74)-1),0)</f>
        <v>0</v>
      </c>
      <c r="X74" s="9">
        <f>IFERROR((SUMIF($J$2:J74,J74,M$2:M74)-M74)/(COUNTIF($J$2:J74,J74)-1),0)</f>
        <v>0</v>
      </c>
      <c r="Y74" s="9">
        <f t="shared" si="53"/>
        <v>0</v>
      </c>
      <c r="Z74" s="1">
        <f>IFERROR((SUMIF($K$2:K74,J74,$M$2:M74))/(COUNTIF($K$2:K74,J74)),0)</f>
        <v>0</v>
      </c>
      <c r="AA74" s="1">
        <f>IFERROR((SUMIF($K$2:K74,J74,$L$2:L74))/(COUNTIF($K$2:K74,J74)),0)</f>
        <v>0</v>
      </c>
      <c r="AB74" s="1">
        <f t="shared" si="54"/>
        <v>0</v>
      </c>
      <c r="AC74" s="9">
        <f>IFERROR((SUMIF($J$2:J74,K74,$L$2:L74))/(COUNTIF($J$2:J74,K74)),0)</f>
        <v>2.5</v>
      </c>
      <c r="AD74" s="9">
        <f>IFERROR((SUMIF($J$2:J74,K74,$M$2:M74))/(COUNTIF($J$2:J74,K74)),0)</f>
        <v>0.66666666666666663</v>
      </c>
      <c r="AE74" s="9">
        <f t="shared" si="55"/>
        <v>1.8333333333333335</v>
      </c>
      <c r="AF74" s="1">
        <f>IFERROR((SUMIF(K$2:K74,K74,M$2:M74)-M74)/(COUNTIF($K$2:K74,K74)-1),0)</f>
        <v>2.5</v>
      </c>
      <c r="AG74" s="1">
        <f>IFERROR((SUMIF(K$2:K74,K74,L$2:L74)-L74)/(COUNTIF($K$2:K74,K74)-1),0)</f>
        <v>0.5</v>
      </c>
      <c r="AH74" s="1">
        <f t="shared" si="56"/>
        <v>2</v>
      </c>
      <c r="AI74" s="1">
        <f t="shared" si="57"/>
        <v>0</v>
      </c>
      <c r="AJ74" s="1">
        <f t="shared" si="58"/>
        <v>3</v>
      </c>
      <c r="AK74" s="1">
        <f>SUMIF($J$2:K74,J74,AI$2:AJ74)-AI74</f>
        <v>0</v>
      </c>
      <c r="AL74" s="1">
        <f>SUMIF($AY$2:AZ74,AY74,$BI$2:BJ74)-BI74</f>
        <v>32</v>
      </c>
      <c r="AM74" s="1">
        <f>IFERROR((AK74)/(COUNTIF($J$2:K74,J74)-1),0)</f>
        <v>0</v>
      </c>
      <c r="AN74" s="1">
        <f>IFERROR((AL74)/(COUNTIF($J$2:K74,K74)-1),0)</f>
        <v>2.6666666666666665</v>
      </c>
      <c r="AP74" t="str">
        <f t="shared" si="59"/>
        <v>Red Bull Salzburg</v>
      </c>
      <c r="AQ74">
        <f>COUNTIF($J$2:J74,J74)</f>
        <v>1</v>
      </c>
      <c r="AR74">
        <f>COUNTIF($K$2:K74,K74)</f>
        <v>7</v>
      </c>
      <c r="AT74" s="1" t="str">
        <f t="shared" si="60"/>
        <v>RasenBallsport Leipzig</v>
      </c>
      <c r="AU74" s="1" t="str">
        <f t="shared" si="61"/>
        <v>Red Bull Salzburg</v>
      </c>
      <c r="AV74">
        <f t="shared" si="62"/>
        <v>3</v>
      </c>
      <c r="AW74" s="1">
        <f t="shared" si="63"/>
        <v>2</v>
      </c>
      <c r="AY74" t="str">
        <f t="shared" si="32"/>
        <v>Red Bull Salzburg</v>
      </c>
      <c r="AZ74" t="str">
        <f t="shared" si="33"/>
        <v>RasenBallsport Leipzig</v>
      </c>
      <c r="BA74">
        <f t="shared" si="34"/>
        <v>3</v>
      </c>
      <c r="BB74">
        <f t="shared" si="35"/>
        <v>2</v>
      </c>
      <c r="BD74" t="str">
        <f t="shared" si="36"/>
        <v>Red Bull Salzburg</v>
      </c>
      <c r="BE74" t="str">
        <f t="shared" si="37"/>
        <v>RasenBallsport Leipzig</v>
      </c>
      <c r="BF74">
        <f t="shared" si="64"/>
        <v>2</v>
      </c>
      <c r="BG74">
        <f t="shared" si="65"/>
        <v>3</v>
      </c>
      <c r="BI74">
        <f t="shared" si="38"/>
        <v>3</v>
      </c>
      <c r="BJ74">
        <f t="shared" si="39"/>
        <v>0</v>
      </c>
    </row>
    <row r="75" spans="1:62" x14ac:dyDescent="0.3">
      <c r="A75" t="s">
        <v>72</v>
      </c>
      <c r="B75" t="s">
        <v>310</v>
      </c>
      <c r="C75" t="s">
        <v>105</v>
      </c>
      <c r="D75" t="s">
        <v>70</v>
      </c>
      <c r="E75" t="s">
        <v>61</v>
      </c>
      <c r="F75" s="15">
        <v>0.78819444444444453</v>
      </c>
      <c r="G75" s="16">
        <v>21400</v>
      </c>
      <c r="H75" s="17">
        <v>4</v>
      </c>
      <c r="I75" s="17">
        <v>0</v>
      </c>
      <c r="J75" s="1" t="s">
        <v>71</v>
      </c>
      <c r="K75" s="1" t="s">
        <v>353</v>
      </c>
      <c r="L75" s="20">
        <v>2</v>
      </c>
      <c r="M75" s="20">
        <v>0</v>
      </c>
      <c r="N75" s="1" t="str">
        <f t="shared" si="48"/>
        <v>S</v>
      </c>
      <c r="O75" s="1" t="str">
        <f t="shared" si="49"/>
        <v>N</v>
      </c>
      <c r="P75" s="1">
        <f t="shared" si="50"/>
        <v>2</v>
      </c>
      <c r="Q75" s="4">
        <f>IFERROR((SUMIF($J$2:K75,J75,$L$2:M75)-L75)/(COUNTIF($J$2:K75,J75)-1),0)</f>
        <v>1.8333333333333333</v>
      </c>
      <c r="R75" s="4">
        <f>IFERROR((SUMIF($AT$2:AT75,AT75,$AV$2:AW75)-AV75)/(COUNTIF($J$2:K75,J75)-1),0)</f>
        <v>0.33333333333333331</v>
      </c>
      <c r="S75" s="4">
        <f t="shared" si="51"/>
        <v>1.5</v>
      </c>
      <c r="T75" s="5">
        <f>IFERROR((SUMIF($AY$2:AZ75,AY75,$BA$2:BB75)-BA75)/(COUNTIF($J$2:K75,K75)-1),0)</f>
        <v>0</v>
      </c>
      <c r="U75" s="5">
        <f>IFERROR((SUMIF($BD$2:BE75,BD75,$BF$2:BG75)-BF75)/(COUNTIF($J$2:K75,K75)-1),0)</f>
        <v>0</v>
      </c>
      <c r="V75" s="5">
        <f t="shared" si="52"/>
        <v>0</v>
      </c>
      <c r="W75" s="9">
        <f>IFERROR((SUMIF($J$2:J75,J75,L$2:L75)-L75)/(COUNTIF($J$2:J75,J75)-1),0)</f>
        <v>1.6666666666666667</v>
      </c>
      <c r="X75" s="9">
        <f>IFERROR((SUMIF($J$2:J75,J75,M$2:M75)-M75)/(COUNTIF($J$2:J75,J75)-1),0)</f>
        <v>0.66666666666666663</v>
      </c>
      <c r="Y75" s="9">
        <f t="shared" si="53"/>
        <v>1</v>
      </c>
      <c r="Z75" s="1">
        <f>IFERROR((SUMIF($K$2:K75,J75,$M$2:M75))/(COUNTIF($K$2:K75,J75)),0)</f>
        <v>2</v>
      </c>
      <c r="AA75" s="1">
        <f>IFERROR((SUMIF($K$2:K75,J75,$L$2:L75))/(COUNTIF($K$2:K75,J75)),0)</f>
        <v>1.1666666666666667</v>
      </c>
      <c r="AB75" s="1">
        <f t="shared" si="54"/>
        <v>0.83333333333333326</v>
      </c>
      <c r="AC75" s="9">
        <f>IFERROR((SUMIF($J$2:J75,K75,$L$2:L75))/(COUNTIF($J$2:J75,K75)),0)</f>
        <v>0</v>
      </c>
      <c r="AD75" s="9">
        <f>IFERROR((SUMIF($J$2:J75,K75,$M$2:M75))/(COUNTIF($J$2:J75,K75)),0)</f>
        <v>0</v>
      </c>
      <c r="AE75" s="9">
        <f t="shared" si="55"/>
        <v>0</v>
      </c>
      <c r="AF75" s="1">
        <f>IFERROR((SUMIF(K$2:K75,K75,M$2:M75)-M75)/(COUNTIF($K$2:K75,K75)-1),0)</f>
        <v>0</v>
      </c>
      <c r="AG75" s="1">
        <f>IFERROR((SUMIF(K$2:K75,K75,L$2:L75)-L75)/(COUNTIF($K$2:K75,K75)-1),0)</f>
        <v>0</v>
      </c>
      <c r="AH75" s="1">
        <f t="shared" si="56"/>
        <v>0</v>
      </c>
      <c r="AI75" s="1">
        <f t="shared" si="57"/>
        <v>3</v>
      </c>
      <c r="AJ75" s="1">
        <f t="shared" si="58"/>
        <v>0</v>
      </c>
      <c r="AK75" s="1">
        <f>SUMIF($J$2:K75,J75,AI$2:AJ75)-AI75</f>
        <v>18</v>
      </c>
      <c r="AL75" s="1">
        <f>SUMIF($AY$2:AZ75,AY75,$BI$2:BJ75)-BI75</f>
        <v>0</v>
      </c>
      <c r="AM75" s="1">
        <f>IFERROR((AK75)/(COUNTIF($J$2:K75,J75)-1),0)</f>
        <v>1.5</v>
      </c>
      <c r="AN75" s="1">
        <f>IFERROR((AL75)/(COUNTIF($J$2:K75,K75)-1),0)</f>
        <v>0</v>
      </c>
      <c r="AP75" t="str">
        <f t="shared" si="59"/>
        <v>SC Rheindorf Altach</v>
      </c>
      <c r="AQ75">
        <f>COUNTIF($J$2:J75,J75)</f>
        <v>7</v>
      </c>
      <c r="AR75">
        <f>COUNTIF($K$2:K75,K75)</f>
        <v>1</v>
      </c>
      <c r="AT75" s="1" t="str">
        <f t="shared" si="60"/>
        <v>SK Rapid Wien</v>
      </c>
      <c r="AU75" s="1" t="str">
        <f t="shared" si="61"/>
        <v>Spartak Moskau</v>
      </c>
      <c r="AV75">
        <f t="shared" si="62"/>
        <v>0</v>
      </c>
      <c r="AW75" s="1">
        <f t="shared" si="63"/>
        <v>2</v>
      </c>
      <c r="AY75" t="str">
        <f t="shared" si="32"/>
        <v>Spartak Moskau</v>
      </c>
      <c r="AZ75" t="str">
        <f t="shared" si="33"/>
        <v>SK Rapid Wien</v>
      </c>
      <c r="BA75">
        <f t="shared" si="34"/>
        <v>0</v>
      </c>
      <c r="BB75">
        <f t="shared" si="35"/>
        <v>2</v>
      </c>
      <c r="BD75" t="str">
        <f t="shared" si="36"/>
        <v>Spartak Moskau</v>
      </c>
      <c r="BE75" t="str">
        <f t="shared" si="37"/>
        <v>SK Rapid Wien</v>
      </c>
      <c r="BF75">
        <f t="shared" si="64"/>
        <v>2</v>
      </c>
      <c r="BG75">
        <f t="shared" si="65"/>
        <v>0</v>
      </c>
      <c r="BI75">
        <f t="shared" si="38"/>
        <v>0</v>
      </c>
      <c r="BJ75">
        <f t="shared" si="39"/>
        <v>3</v>
      </c>
    </row>
    <row r="76" spans="1:62" x14ac:dyDescent="0.3">
      <c r="A76" t="s">
        <v>47</v>
      </c>
      <c r="B76" t="s">
        <v>294</v>
      </c>
      <c r="C76" t="s">
        <v>105</v>
      </c>
      <c r="D76" t="s">
        <v>70</v>
      </c>
      <c r="E76" t="s">
        <v>43</v>
      </c>
      <c r="F76" s="15">
        <v>0.70833333333333337</v>
      </c>
      <c r="G76" s="16">
        <v>6958</v>
      </c>
      <c r="H76" s="17">
        <v>7</v>
      </c>
      <c r="I76" s="17">
        <v>0</v>
      </c>
      <c r="J76" s="1" t="s">
        <v>68</v>
      </c>
      <c r="K76" s="1" t="s">
        <v>76</v>
      </c>
      <c r="L76" s="20">
        <v>1</v>
      </c>
      <c r="M76" s="20">
        <v>2</v>
      </c>
      <c r="N76" s="1" t="str">
        <f t="shared" si="48"/>
        <v>N</v>
      </c>
      <c r="O76" s="1" t="str">
        <f t="shared" si="49"/>
        <v>S</v>
      </c>
      <c r="P76" s="1">
        <f t="shared" si="50"/>
        <v>-1</v>
      </c>
      <c r="Q76" s="4">
        <f>IFERROR((SUMIF($J$2:K76,J76,$L$2:M76)-L76)/(COUNTIF($J$2:K76,J76)-1),0)</f>
        <v>1.25</v>
      </c>
      <c r="R76" s="4">
        <f>IFERROR((SUMIF($AT$2:AT76,AT76,$AV$2:AW76)-AV76)/(COUNTIF($J$2:K76,J76)-1),0)</f>
        <v>0.75</v>
      </c>
      <c r="S76" s="4">
        <f t="shared" si="51"/>
        <v>0.5</v>
      </c>
      <c r="T76" s="5">
        <f>IFERROR((SUMIF($AY$2:AZ76,AY76,$BA$2:BB76)-BA76)/(COUNTIF($J$2:K76,K76)-1),0)</f>
        <v>1.25</v>
      </c>
      <c r="U76" s="5">
        <f>IFERROR((SUMIF($BD$2:BE76,BD76,$BF$2:BG76)-BF76)/(COUNTIF($J$2:K76,K76)-1),0)</f>
        <v>2.5</v>
      </c>
      <c r="V76" s="5">
        <f t="shared" si="52"/>
        <v>-1.25</v>
      </c>
      <c r="W76" s="9">
        <f>IFERROR((SUMIF($J$2:J76,J76,L$2:L76)-L76)/(COUNTIF($J$2:J76,J76)-1),0)</f>
        <v>1.2</v>
      </c>
      <c r="X76" s="9">
        <f>IFERROR((SUMIF($J$2:J76,J76,M$2:M76)-M76)/(COUNTIF($J$2:J76,J76)-1),0)</f>
        <v>1.8</v>
      </c>
      <c r="Y76" s="9">
        <f t="shared" si="53"/>
        <v>-0.60000000000000009</v>
      </c>
      <c r="Z76" s="1">
        <f>IFERROR((SUMIF($K$2:K76,J76,$M$2:M76))/(COUNTIF($K$2:K76,J76)),0)</f>
        <v>1.2857142857142858</v>
      </c>
      <c r="AA76" s="1">
        <f>IFERROR((SUMIF($K$2:K76,J76,$L$2:L76))/(COUNTIF($K$2:K76,J76)),0)</f>
        <v>2</v>
      </c>
      <c r="AB76" s="1">
        <f t="shared" si="54"/>
        <v>-0.71428571428571419</v>
      </c>
      <c r="AC76" s="9">
        <f>IFERROR((SUMIF($J$2:J76,K76,$L$2:L76))/(COUNTIF($J$2:J76,K76)),0)</f>
        <v>0.33333333333333331</v>
      </c>
      <c r="AD76" s="9">
        <f>IFERROR((SUMIF($J$2:J76,K76,$M$2:M76))/(COUNTIF($J$2:J76,K76)),0)</f>
        <v>3.6666666666666665</v>
      </c>
      <c r="AE76" s="9">
        <f t="shared" si="55"/>
        <v>-3.333333333333333</v>
      </c>
      <c r="AF76" s="1">
        <f>IFERROR((SUMIF(K$2:K76,K76,M$2:M76)-M76)/(COUNTIF($K$2:K76,K76)-1),0)</f>
        <v>1.8</v>
      </c>
      <c r="AG76" s="1">
        <f>IFERROR((SUMIF(K$2:K76,K76,L$2:L76)-L76)/(COUNTIF($K$2:K76,K76)-1),0)</f>
        <v>1.8</v>
      </c>
      <c r="AH76" s="1">
        <f t="shared" si="56"/>
        <v>0</v>
      </c>
      <c r="AI76" s="1">
        <f t="shared" si="57"/>
        <v>0</v>
      </c>
      <c r="AJ76" s="1">
        <f t="shared" si="58"/>
        <v>3</v>
      </c>
      <c r="AK76" s="1">
        <f>SUMIF($J$2:K76,J76,AI$2:AJ76)-AI76</f>
        <v>15</v>
      </c>
      <c r="AL76" s="1">
        <f>SUMIF($AY$2:AZ76,AY76,$BI$2:BJ76)-BI76</f>
        <v>7</v>
      </c>
      <c r="AM76" s="1">
        <f>IFERROR((AK76)/(COUNTIF($J$2:K76,J76)-1),0)</f>
        <v>1.25</v>
      </c>
      <c r="AN76" s="1">
        <f>IFERROR((AL76)/(COUNTIF($J$2:K76,K76)-1),0)</f>
        <v>0.875</v>
      </c>
      <c r="AP76" t="str">
        <f t="shared" si="59"/>
        <v>TSV Hartberg</v>
      </c>
      <c r="AQ76">
        <f>COUNTIF($J$2:J76,J76)</f>
        <v>6</v>
      </c>
      <c r="AR76">
        <f>COUNTIF($K$2:K76,K76)</f>
        <v>6</v>
      </c>
      <c r="AT76" s="1" t="str">
        <f t="shared" si="60"/>
        <v>SK Sturm Graz</v>
      </c>
      <c r="AU76" s="1" t="str">
        <f t="shared" si="61"/>
        <v>SV Mattersburg</v>
      </c>
      <c r="AV76">
        <f t="shared" si="62"/>
        <v>2</v>
      </c>
      <c r="AW76" s="1">
        <f t="shared" si="63"/>
        <v>1</v>
      </c>
      <c r="AY76" t="str">
        <f t="shared" si="32"/>
        <v>SV Mattersburg</v>
      </c>
      <c r="AZ76" t="str">
        <f t="shared" si="33"/>
        <v>SK Sturm Graz</v>
      </c>
      <c r="BA76">
        <f t="shared" si="34"/>
        <v>2</v>
      </c>
      <c r="BB76">
        <f t="shared" si="35"/>
        <v>1</v>
      </c>
      <c r="BD76" t="str">
        <f t="shared" si="36"/>
        <v>SV Mattersburg</v>
      </c>
      <c r="BE76" t="str">
        <f t="shared" si="37"/>
        <v>SK Sturm Graz</v>
      </c>
      <c r="BF76">
        <f t="shared" si="64"/>
        <v>1</v>
      </c>
      <c r="BG76">
        <f t="shared" si="65"/>
        <v>2</v>
      </c>
      <c r="BI76">
        <f t="shared" si="38"/>
        <v>3</v>
      </c>
      <c r="BJ76">
        <f t="shared" si="39"/>
        <v>0</v>
      </c>
    </row>
    <row r="77" spans="1:62" x14ac:dyDescent="0.3">
      <c r="A77" t="s">
        <v>47</v>
      </c>
      <c r="B77" t="s">
        <v>294</v>
      </c>
      <c r="C77" t="s">
        <v>105</v>
      </c>
      <c r="D77" t="s">
        <v>70</v>
      </c>
      <c r="E77" t="s">
        <v>43</v>
      </c>
      <c r="F77" s="15">
        <v>0.70833333333333337</v>
      </c>
      <c r="G77" s="16">
        <v>2565</v>
      </c>
      <c r="H77" s="17">
        <v>7</v>
      </c>
      <c r="I77" s="17">
        <v>0</v>
      </c>
      <c r="J77" s="1" t="s">
        <v>65</v>
      </c>
      <c r="K77" s="1" t="s">
        <v>216</v>
      </c>
      <c r="L77" s="20">
        <v>3</v>
      </c>
      <c r="M77" s="20">
        <v>0</v>
      </c>
      <c r="N77" s="1" t="str">
        <f t="shared" si="48"/>
        <v>S</v>
      </c>
      <c r="O77" s="1" t="str">
        <f t="shared" si="49"/>
        <v>N</v>
      </c>
      <c r="P77" s="1">
        <f t="shared" si="50"/>
        <v>3</v>
      </c>
      <c r="Q77" s="4">
        <f>IFERROR((SUMIF($J$2:K77,J77,$L$2:M77)-L77)/(COUNTIF($J$2:K77,J77)-1),0)</f>
        <v>2.125</v>
      </c>
      <c r="R77" s="4">
        <f>IFERROR((SUMIF($AT$2:AT77,AT77,$AV$2:AW77)-AV77)/(COUNTIF($J$2:K77,J77)-1),0)</f>
        <v>0.75</v>
      </c>
      <c r="S77" s="4">
        <f t="shared" ref="S77:S140" si="66">Q77-R77</f>
        <v>1.375</v>
      </c>
      <c r="T77" s="5">
        <f>IFERROR((SUMIF($AY$2:AZ77,AY77,$BA$2:BB77)-BA77)/(COUNTIF($J$2:K77,K77)-1),0)</f>
        <v>1.25</v>
      </c>
      <c r="U77" s="5">
        <f>IFERROR((SUMIF($BD$2:BE77,BD77,$BF$2:BG77)-BF77)/(COUNTIF($J$2:K77,K77)-1),0)</f>
        <v>1.625</v>
      </c>
      <c r="V77" s="5">
        <f t="shared" ref="V77:V140" si="67">T77-U77</f>
        <v>-0.375</v>
      </c>
      <c r="W77" s="9">
        <f>IFERROR((SUMIF($J$2:J77,J77,L$2:L77)-L77)/(COUNTIF($J$2:J77,J77)-1),0)</f>
        <v>1.75</v>
      </c>
      <c r="X77" s="9">
        <f>IFERROR((SUMIF($J$2:J77,J77,M$2:M77)-M77)/(COUNTIF($J$2:J77,J77)-1),0)</f>
        <v>1.5</v>
      </c>
      <c r="Y77" s="9">
        <f t="shared" ref="Y77:Y140" si="68">W77-X77</f>
        <v>0.25</v>
      </c>
      <c r="Z77" s="1">
        <f>IFERROR((SUMIF($K$2:K77,J77,$M$2:M77))/(COUNTIF($K$2:K77,J77)),0)</f>
        <v>2.5</v>
      </c>
      <c r="AA77" s="1">
        <f>IFERROR((SUMIF($K$2:K77,J77,$L$2:L77))/(COUNTIF($K$2:K77,J77)),0)</f>
        <v>0.25</v>
      </c>
      <c r="AB77" s="1">
        <f t="shared" ref="AB77:AB140" si="69">Z77-AA77</f>
        <v>2.25</v>
      </c>
      <c r="AC77" s="9">
        <f>IFERROR((SUMIF($J$2:J77,K77,$L$2:L77))/(COUNTIF($J$2:J77,K77)),0)</f>
        <v>1.5</v>
      </c>
      <c r="AD77" s="9">
        <f>IFERROR((SUMIF($J$2:J77,K77,$M$2:M77))/(COUNTIF($J$2:J77,K77)),0)</f>
        <v>1.25</v>
      </c>
      <c r="AE77" s="9">
        <f t="shared" ref="AE77:AE140" si="70">AC77-AD77</f>
        <v>0.25</v>
      </c>
      <c r="AF77" s="1">
        <f>IFERROR((SUMIF(K$2:K77,K77,M$2:M77)-M77)/(COUNTIF($K$2:K77,K77)-1),0)</f>
        <v>1</v>
      </c>
      <c r="AG77" s="1">
        <f>IFERROR((SUMIF(K$2:K77,K77,L$2:L77)-L77)/(COUNTIF($K$2:K77,K77)-1),0)</f>
        <v>2</v>
      </c>
      <c r="AH77" s="1">
        <f t="shared" ref="AH77:AH140" si="71">AF77-AG77</f>
        <v>-1</v>
      </c>
      <c r="AI77" s="1">
        <f t="shared" si="57"/>
        <v>3</v>
      </c>
      <c r="AJ77" s="1">
        <f t="shared" si="58"/>
        <v>0</v>
      </c>
      <c r="AK77" s="1">
        <f>SUMIF($J$2:K77,J77,AI$2:AJ77)-AI77</f>
        <v>17</v>
      </c>
      <c r="AL77" s="1">
        <f>SUMIF($AY$2:AZ77,AY77,$BI$2:BJ77)-BI77</f>
        <v>7</v>
      </c>
      <c r="AM77" s="1">
        <f>IFERROR((AK77)/(COUNTIF($J$2:K77,J77)-1),0)</f>
        <v>2.125</v>
      </c>
      <c r="AN77" s="1">
        <f>IFERROR((AL77)/(COUNTIF($J$2:K77,K77)-1),0)</f>
        <v>0.875</v>
      </c>
      <c r="AP77" t="str">
        <f t="shared" si="59"/>
        <v>Wolfsberger AC</v>
      </c>
      <c r="AQ77">
        <f>COUNTIF($J$2:J77,J77)</f>
        <v>5</v>
      </c>
      <c r="AR77">
        <f>COUNTIF($K$2:K77,K77)</f>
        <v>5</v>
      </c>
      <c r="AT77" s="1" t="str">
        <f t="shared" si="60"/>
        <v>SKN St. Pölten</v>
      </c>
      <c r="AU77" s="1" t="str">
        <f t="shared" si="61"/>
        <v>TSV Hartberg</v>
      </c>
      <c r="AV77">
        <f t="shared" si="62"/>
        <v>0</v>
      </c>
      <c r="AW77" s="1">
        <f t="shared" si="63"/>
        <v>3</v>
      </c>
      <c r="AY77" t="str">
        <f t="shared" si="32"/>
        <v>TSV Hartberg</v>
      </c>
      <c r="AZ77" t="str">
        <f t="shared" si="33"/>
        <v>SKN St. Pölten</v>
      </c>
      <c r="BA77">
        <f t="shared" si="34"/>
        <v>0</v>
      </c>
      <c r="BB77">
        <f t="shared" si="35"/>
        <v>3</v>
      </c>
      <c r="BD77" t="str">
        <f t="shared" si="36"/>
        <v>TSV Hartberg</v>
      </c>
      <c r="BE77" t="str">
        <f t="shared" si="37"/>
        <v>SKN St. Pölten</v>
      </c>
      <c r="BF77">
        <f t="shared" si="64"/>
        <v>3</v>
      </c>
      <c r="BG77">
        <f t="shared" si="65"/>
        <v>0</v>
      </c>
      <c r="BI77">
        <f t="shared" si="38"/>
        <v>0</v>
      </c>
      <c r="BJ77">
        <f t="shared" si="39"/>
        <v>3</v>
      </c>
    </row>
    <row r="78" spans="1:62" x14ac:dyDescent="0.3">
      <c r="A78" t="s">
        <v>47</v>
      </c>
      <c r="B78" t="s">
        <v>294</v>
      </c>
      <c r="C78" t="s">
        <v>105</v>
      </c>
      <c r="D78" t="s">
        <v>70</v>
      </c>
      <c r="E78" t="s">
        <v>43</v>
      </c>
      <c r="F78" s="15">
        <v>0.70833333333333337</v>
      </c>
      <c r="G78" s="16">
        <v>3267</v>
      </c>
      <c r="H78" s="17">
        <v>6</v>
      </c>
      <c r="I78" s="17">
        <v>0</v>
      </c>
      <c r="J78" s="1" t="s">
        <v>58</v>
      </c>
      <c r="K78" s="1" t="s">
        <v>49</v>
      </c>
      <c r="L78" s="20">
        <v>0</v>
      </c>
      <c r="M78" s="20">
        <v>1</v>
      </c>
      <c r="N78" s="1" t="str">
        <f t="shared" si="48"/>
        <v>N</v>
      </c>
      <c r="O78" s="1" t="str">
        <f t="shared" si="49"/>
        <v>S</v>
      </c>
      <c r="P78" s="1">
        <f t="shared" si="50"/>
        <v>-1</v>
      </c>
      <c r="Q78" s="4">
        <f>IFERROR((SUMIF($J$2:K78,J78,$L$2:M78)-L78)/(COUNTIF($J$2:K78,J78)-1),0)</f>
        <v>1.5</v>
      </c>
      <c r="R78" s="4">
        <f>IFERROR((SUMIF($AT$2:AT78,AT78,$AV$2:AW78)-AV78)/(COUNTIF($J$2:K78,J78)-1),0)</f>
        <v>1.25</v>
      </c>
      <c r="S78" s="4">
        <f t="shared" si="66"/>
        <v>0.25</v>
      </c>
      <c r="T78" s="5">
        <f>IFERROR((SUMIF($AY$2:AZ78,AY78,$BA$2:BB78)-BA78)/(COUNTIF($J$2:K78,K78)-1),0)</f>
        <v>2</v>
      </c>
      <c r="U78" s="5">
        <f>IFERROR((SUMIF($BD$2:BE78,BD78,$BF$2:BG78)-BF78)/(COUNTIF($J$2:K78,K78)-1),0)</f>
        <v>1.125</v>
      </c>
      <c r="V78" s="5">
        <f t="shared" si="67"/>
        <v>0.875</v>
      </c>
      <c r="W78" s="9">
        <f>IFERROR((SUMIF($J$2:J78,J78,L$2:L78)-L78)/(COUNTIF($J$2:J78,J78)-1),0)</f>
        <v>1.5</v>
      </c>
      <c r="X78" s="9">
        <f>IFERROR((SUMIF($J$2:J78,J78,M$2:M78)-M78)/(COUNTIF($J$2:J78,J78)-1),0)</f>
        <v>2.5</v>
      </c>
      <c r="Y78" s="9">
        <f t="shared" si="68"/>
        <v>-1</v>
      </c>
      <c r="Z78" s="1">
        <f>IFERROR((SUMIF($K$2:K78,J78,$M$2:M78))/(COUNTIF($K$2:K78,J78)),0)</f>
        <v>1.5</v>
      </c>
      <c r="AA78" s="1">
        <f>IFERROR((SUMIF($K$2:K78,J78,$L$2:L78))/(COUNTIF($K$2:K78,J78)),0)</f>
        <v>1</v>
      </c>
      <c r="AB78" s="1">
        <f t="shared" si="69"/>
        <v>0.5</v>
      </c>
      <c r="AC78" s="9">
        <f>IFERROR((SUMIF($J$2:J78,K78,$L$2:L78))/(COUNTIF($J$2:J78,K78)),0)</f>
        <v>1.6666666666666667</v>
      </c>
      <c r="AD78" s="9">
        <f>IFERROR((SUMIF($J$2:J78,K78,$M$2:M78))/(COUNTIF($J$2:J78,K78)),0)</f>
        <v>0.66666666666666663</v>
      </c>
      <c r="AE78" s="9">
        <f t="shared" si="70"/>
        <v>1</v>
      </c>
      <c r="AF78" s="1">
        <f>IFERROR((SUMIF(K$2:K78,K78,M$2:M78)-M78)/(COUNTIF($K$2:K78,K78)-1),0)</f>
        <v>2.2000000000000002</v>
      </c>
      <c r="AG78" s="1">
        <f>IFERROR((SUMIF(K$2:K78,K78,L$2:L78)-L78)/(COUNTIF($K$2:K78,K78)-1),0)</f>
        <v>1.4</v>
      </c>
      <c r="AH78" s="1">
        <f t="shared" si="71"/>
        <v>0.80000000000000027</v>
      </c>
      <c r="AI78" s="1">
        <f t="shared" si="57"/>
        <v>0</v>
      </c>
      <c r="AJ78" s="1">
        <f t="shared" si="58"/>
        <v>3</v>
      </c>
      <c r="AK78" s="1">
        <f>SUMIF($J$2:K78,J78,AI$2:AJ78)-AI78</f>
        <v>5</v>
      </c>
      <c r="AL78" s="1">
        <f>SUMIF($AY$2:AZ78,AY78,$BI$2:BJ78)-BI78</f>
        <v>14</v>
      </c>
      <c r="AM78" s="1">
        <f>IFERROR((AK78)/(COUNTIF($J$2:K78,J78)-1),0)</f>
        <v>0.625</v>
      </c>
      <c r="AN78" s="1">
        <f>IFERROR((AL78)/(COUNTIF($J$2:K78,K78)-1),0)</f>
        <v>1.75</v>
      </c>
      <c r="AP78" t="str">
        <f t="shared" si="59"/>
        <v>SV Mattersburg</v>
      </c>
      <c r="AQ78">
        <f>COUNTIF($J$2:J78,J78)</f>
        <v>5</v>
      </c>
      <c r="AR78">
        <f>COUNTIF($K$2:K78,K78)</f>
        <v>6</v>
      </c>
      <c r="AT78" s="1" t="str">
        <f t="shared" si="60"/>
        <v>SC Rheindorf Altach</v>
      </c>
      <c r="AU78" s="1" t="str">
        <f t="shared" si="61"/>
        <v>Wolfsberger AC</v>
      </c>
      <c r="AV78">
        <f t="shared" si="62"/>
        <v>1</v>
      </c>
      <c r="AW78" s="1">
        <f t="shared" si="63"/>
        <v>0</v>
      </c>
      <c r="AY78" t="str">
        <f t="shared" si="32"/>
        <v>Wolfsberger AC</v>
      </c>
      <c r="AZ78" t="str">
        <f t="shared" si="33"/>
        <v>SC Rheindorf Altach</v>
      </c>
      <c r="BA78">
        <f t="shared" si="34"/>
        <v>1</v>
      </c>
      <c r="BB78">
        <f t="shared" si="35"/>
        <v>0</v>
      </c>
      <c r="BD78" t="str">
        <f t="shared" si="36"/>
        <v>Wolfsberger AC</v>
      </c>
      <c r="BE78" t="str">
        <f t="shared" si="37"/>
        <v>SC Rheindorf Altach</v>
      </c>
      <c r="BF78">
        <f t="shared" si="64"/>
        <v>0</v>
      </c>
      <c r="BG78">
        <f t="shared" si="65"/>
        <v>1</v>
      </c>
      <c r="BI78">
        <f t="shared" si="38"/>
        <v>3</v>
      </c>
      <c r="BJ78">
        <f t="shared" si="39"/>
        <v>0</v>
      </c>
    </row>
    <row r="79" spans="1:62" x14ac:dyDescent="0.3">
      <c r="A79" t="s">
        <v>47</v>
      </c>
      <c r="B79" t="s">
        <v>252</v>
      </c>
      <c r="C79" t="s">
        <v>105</v>
      </c>
      <c r="D79" t="s">
        <v>70</v>
      </c>
      <c r="E79" t="s">
        <v>64</v>
      </c>
      <c r="F79" s="15">
        <v>0.60416666666666663</v>
      </c>
      <c r="G79" s="16">
        <v>10076</v>
      </c>
      <c r="H79" s="17">
        <v>7</v>
      </c>
      <c r="I79" s="17">
        <v>0</v>
      </c>
      <c r="J79" s="1" t="s">
        <v>80</v>
      </c>
      <c r="K79" s="1" t="s">
        <v>0</v>
      </c>
      <c r="L79" s="20">
        <v>0</v>
      </c>
      <c r="M79" s="20">
        <v>3</v>
      </c>
      <c r="N79" s="1" t="str">
        <f t="shared" si="48"/>
        <v>N</v>
      </c>
      <c r="O79" s="1" t="str">
        <f t="shared" si="49"/>
        <v>S</v>
      </c>
      <c r="P79" s="1">
        <f t="shared" si="50"/>
        <v>-3</v>
      </c>
      <c r="Q79" s="4">
        <f>IFERROR((SUMIF($J$2:K79,J79,$L$2:M79)-L79)/(COUNTIF($J$2:K79,J79)-1),0)</f>
        <v>1.625</v>
      </c>
      <c r="R79" s="4">
        <f>IFERROR((SUMIF($AT$2:AT79,AT79,$AV$2:AW79)-AV79)/(COUNTIF($J$2:K79,J79)-1),0)</f>
        <v>0.25</v>
      </c>
      <c r="S79" s="4">
        <f t="shared" si="66"/>
        <v>1.375</v>
      </c>
      <c r="T79" s="5">
        <f>IFERROR((SUMIF($AY$2:AZ79,AY79,$BA$2:BB79)-BA79)/(COUNTIF($J$2:K79,K79)-1),0)</f>
        <v>1.75</v>
      </c>
      <c r="U79" s="5">
        <f>IFERROR((SUMIF($BD$2:BE79,BD79,$BF$2:BG79)-BF79)/(COUNTIF($J$2:K79,K79)-1),0)</f>
        <v>0.66666666666666663</v>
      </c>
      <c r="V79" s="5">
        <f t="shared" si="67"/>
        <v>1.0833333333333335</v>
      </c>
      <c r="W79" s="9">
        <f>IFERROR((SUMIF($J$2:J79,J79,L$2:L79)-L79)/(COUNTIF($J$2:J79,J79)-1),0)</f>
        <v>2.6666666666666665</v>
      </c>
      <c r="X79" s="9">
        <f>IFERROR((SUMIF($J$2:J79,J79,M$2:M79)-M79)/(COUNTIF($J$2:J79,J79)-1),0)</f>
        <v>0.66666666666666663</v>
      </c>
      <c r="Y79" s="9">
        <f t="shared" si="68"/>
        <v>2</v>
      </c>
      <c r="Z79" s="1">
        <f>IFERROR((SUMIF($K$2:K79,J79,$M$2:M79))/(COUNTIF($K$2:K79,J79)),0)</f>
        <v>1</v>
      </c>
      <c r="AA79" s="1">
        <f>IFERROR((SUMIF($K$2:K79,J79,$L$2:L79))/(COUNTIF($K$2:K79,J79)),0)</f>
        <v>0.6</v>
      </c>
      <c r="AB79" s="1">
        <f t="shared" si="69"/>
        <v>0.4</v>
      </c>
      <c r="AC79" s="9">
        <f>IFERROR((SUMIF($J$2:J79,K79,$L$2:L79))/(COUNTIF($J$2:J79,K79)),0)</f>
        <v>2</v>
      </c>
      <c r="AD79" s="9">
        <f>IFERROR((SUMIF($J$2:J79,K79,$M$2:M79))/(COUNTIF($J$2:J79,K79)),0)</f>
        <v>0.4</v>
      </c>
      <c r="AE79" s="9">
        <f t="shared" si="70"/>
        <v>1.6</v>
      </c>
      <c r="AF79" s="1">
        <f>IFERROR((SUMIF(K$2:K79,K79,M$2:M79)-M79)/(COUNTIF($K$2:K79,K79)-1),0)</f>
        <v>1.5714285714285714</v>
      </c>
      <c r="AG79" s="1">
        <f>IFERROR((SUMIF(K$2:K79,K79,L$2:L79)-L79)/(COUNTIF($K$2:K79,K79)-1),0)</f>
        <v>0.8571428571428571</v>
      </c>
      <c r="AH79" s="1">
        <f t="shared" si="71"/>
        <v>0.7142857142857143</v>
      </c>
      <c r="AI79" s="1">
        <f t="shared" si="57"/>
        <v>0</v>
      </c>
      <c r="AJ79" s="1">
        <f t="shared" si="58"/>
        <v>3</v>
      </c>
      <c r="AK79" s="1">
        <f>SUMIF($J$2:K79,J79,AI$2:AJ79)-AI79</f>
        <v>16</v>
      </c>
      <c r="AL79" s="1">
        <f>SUMIF($AY$2:AZ79,AY79,$BI$2:BJ79)-BI79</f>
        <v>28</v>
      </c>
      <c r="AM79" s="1">
        <f>IFERROR((AK79)/(COUNTIF($J$2:K79,J79)-1),0)</f>
        <v>2</v>
      </c>
      <c r="AN79" s="1">
        <f>IFERROR((AL79)/(COUNTIF($J$2:K79,K79)-1),0)</f>
        <v>2.3333333333333335</v>
      </c>
      <c r="AP79" t="str">
        <f t="shared" si="59"/>
        <v>FC Wacker Innsbruck</v>
      </c>
      <c r="AQ79">
        <f>COUNTIF($J$2:J79,J79)</f>
        <v>4</v>
      </c>
      <c r="AR79">
        <f>COUNTIF($K$2:K79,K79)</f>
        <v>8</v>
      </c>
      <c r="AT79" s="1" t="str">
        <f t="shared" si="60"/>
        <v>FK Austria Wien</v>
      </c>
      <c r="AU79" s="1" t="str">
        <f t="shared" si="61"/>
        <v>LASK</v>
      </c>
      <c r="AV79">
        <f t="shared" si="62"/>
        <v>3</v>
      </c>
      <c r="AW79" s="1">
        <f t="shared" si="63"/>
        <v>0</v>
      </c>
      <c r="AY79" t="str">
        <f t="shared" si="32"/>
        <v>LASK</v>
      </c>
      <c r="AZ79" t="str">
        <f t="shared" si="33"/>
        <v>FK Austria Wien</v>
      </c>
      <c r="BA79">
        <f t="shared" si="34"/>
        <v>3</v>
      </c>
      <c r="BB79">
        <f t="shared" si="35"/>
        <v>0</v>
      </c>
      <c r="BD79" t="str">
        <f t="shared" si="36"/>
        <v>LASK</v>
      </c>
      <c r="BE79" t="str">
        <f t="shared" si="37"/>
        <v>FK Austria Wien</v>
      </c>
      <c r="BF79">
        <f t="shared" si="64"/>
        <v>0</v>
      </c>
      <c r="BG79">
        <f t="shared" si="65"/>
        <v>3</v>
      </c>
      <c r="BI79">
        <f t="shared" si="38"/>
        <v>3</v>
      </c>
      <c r="BJ79">
        <f t="shared" si="39"/>
        <v>0</v>
      </c>
    </row>
    <row r="80" spans="1:62" x14ac:dyDescent="0.3">
      <c r="A80" t="s">
        <v>47</v>
      </c>
      <c r="B80" t="s">
        <v>252</v>
      </c>
      <c r="C80" t="s">
        <v>105</v>
      </c>
      <c r="D80" t="s">
        <v>70</v>
      </c>
      <c r="E80" t="s">
        <v>64</v>
      </c>
      <c r="F80" s="15">
        <v>0.70833333333333337</v>
      </c>
      <c r="G80" s="16">
        <v>15973</v>
      </c>
      <c r="H80" s="17">
        <v>3</v>
      </c>
      <c r="I80" s="17">
        <v>0</v>
      </c>
      <c r="J80" s="1" t="s">
        <v>40</v>
      </c>
      <c r="K80" s="1" t="s">
        <v>71</v>
      </c>
      <c r="L80" s="20">
        <v>2</v>
      </c>
      <c r="M80" s="20">
        <v>1</v>
      </c>
      <c r="N80" s="1" t="str">
        <f t="shared" si="48"/>
        <v>S</v>
      </c>
      <c r="O80" s="1" t="str">
        <f t="shared" si="49"/>
        <v>N</v>
      </c>
      <c r="P80" s="1">
        <f t="shared" si="50"/>
        <v>1</v>
      </c>
      <c r="Q80" s="4">
        <f>IFERROR((SUMIF($J$2:K80,J80,$L$2:M80)-L80)/(COUNTIF($J$2:K80,J80)-1),0)</f>
        <v>2.5384615384615383</v>
      </c>
      <c r="R80" s="4">
        <f>IFERROR((SUMIF($AT$2:AT80,AT80,$AV$2:AW80)-AV80)/(COUNTIF($J$2:K80,J80)-1),0)</f>
        <v>0.30769230769230771</v>
      </c>
      <c r="S80" s="4">
        <f t="shared" si="66"/>
        <v>2.2307692307692308</v>
      </c>
      <c r="T80" s="5">
        <f>IFERROR((SUMIF($AY$2:AZ80,AY80,$BA$2:BB80)-BA80)/(COUNTIF($J$2:K80,K80)-1),0)</f>
        <v>1.8461538461538463</v>
      </c>
      <c r="U80" s="5">
        <f>IFERROR((SUMIF($BD$2:BE80,BD80,$BF$2:BG80)-BF80)/(COUNTIF($J$2:K80,K80)-1),0)</f>
        <v>0.84615384615384615</v>
      </c>
      <c r="V80" s="5">
        <f t="shared" si="67"/>
        <v>1</v>
      </c>
      <c r="W80" s="9">
        <f>IFERROR((SUMIF($J$2:J80,J80,L$2:L80)-L80)/(COUNTIF($J$2:J80,J80)-1),0)</f>
        <v>2.5</v>
      </c>
      <c r="X80" s="9">
        <f>IFERROR((SUMIF($J$2:J80,J80,M$2:M80)-M80)/(COUNTIF($J$2:J80,J80)-1),0)</f>
        <v>0.66666666666666663</v>
      </c>
      <c r="Y80" s="9">
        <f t="shared" si="68"/>
        <v>1.8333333333333335</v>
      </c>
      <c r="Z80" s="1">
        <f>IFERROR((SUMIF($K$2:K80,J80,$M$2:M80))/(COUNTIF($K$2:K80,J80)),0)</f>
        <v>2.5714285714285716</v>
      </c>
      <c r="AA80" s="1">
        <f>IFERROR((SUMIF($K$2:K80,J80,$L$2:L80))/(COUNTIF($K$2:K80,J80)),0)</f>
        <v>0.7142857142857143</v>
      </c>
      <c r="AB80" s="1">
        <f t="shared" si="69"/>
        <v>1.8571428571428572</v>
      </c>
      <c r="AC80" s="9">
        <f>IFERROR((SUMIF($J$2:J80,K80,$L$2:L80))/(COUNTIF($J$2:J80,K80)),0)</f>
        <v>1.7142857142857142</v>
      </c>
      <c r="AD80" s="9">
        <f>IFERROR((SUMIF($J$2:J80,K80,$M$2:M80))/(COUNTIF($J$2:J80,K80)),0)</f>
        <v>0.5714285714285714</v>
      </c>
      <c r="AE80" s="9">
        <f t="shared" si="70"/>
        <v>1.1428571428571428</v>
      </c>
      <c r="AF80" s="1">
        <f>IFERROR((SUMIF(K$2:K80,K80,M$2:M80)-M80)/(COUNTIF($K$2:K80,K80)-1),0)</f>
        <v>2</v>
      </c>
      <c r="AG80" s="1">
        <f>IFERROR((SUMIF(K$2:K80,K80,L$2:L80)-L80)/(COUNTIF($K$2:K80,K80)-1),0)</f>
        <v>1.1666666666666667</v>
      </c>
      <c r="AH80" s="1">
        <f t="shared" si="71"/>
        <v>0.83333333333333326</v>
      </c>
      <c r="AI80" s="1">
        <f t="shared" si="57"/>
        <v>3</v>
      </c>
      <c r="AJ80" s="1">
        <f t="shared" si="58"/>
        <v>0</v>
      </c>
      <c r="AK80" s="1">
        <f>SUMIF($J$2:K80,J80,AI$2:AJ80)-AI80</f>
        <v>35</v>
      </c>
      <c r="AL80" s="1">
        <f>SUMIF($AY$2:AZ80,AY80,$BI$2:BJ80)-BI80</f>
        <v>21</v>
      </c>
      <c r="AM80" s="1">
        <f>IFERROR((AK80)/(COUNTIF($J$2:K80,J80)-1),0)</f>
        <v>2.6923076923076925</v>
      </c>
      <c r="AN80" s="1">
        <f>IFERROR((AL80)/(COUNTIF($J$2:K80,K80)-1),0)</f>
        <v>1.6153846153846154</v>
      </c>
      <c r="AP80" t="str">
        <f t="shared" si="59"/>
        <v>LASK</v>
      </c>
      <c r="AQ80">
        <f>COUNTIF($J$2:J80,J80)</f>
        <v>7</v>
      </c>
      <c r="AR80">
        <f>COUNTIF($K$2:K80,K80)</f>
        <v>7</v>
      </c>
      <c r="AT80" s="1" t="str">
        <f t="shared" si="60"/>
        <v>Red Bull Salzburg</v>
      </c>
      <c r="AU80" s="1" t="str">
        <f t="shared" si="61"/>
        <v>SK Rapid Wien</v>
      </c>
      <c r="AV80">
        <f t="shared" si="62"/>
        <v>1</v>
      </c>
      <c r="AW80" s="1">
        <f t="shared" si="63"/>
        <v>2</v>
      </c>
      <c r="AY80" t="str">
        <f t="shared" si="32"/>
        <v>SK Rapid Wien</v>
      </c>
      <c r="AZ80" t="str">
        <f t="shared" si="33"/>
        <v>Red Bull Salzburg</v>
      </c>
      <c r="BA80">
        <f t="shared" si="34"/>
        <v>1</v>
      </c>
      <c r="BB80">
        <f t="shared" si="35"/>
        <v>2</v>
      </c>
      <c r="BD80" t="str">
        <f t="shared" si="36"/>
        <v>SK Rapid Wien</v>
      </c>
      <c r="BE80" t="str">
        <f t="shared" si="37"/>
        <v>Red Bull Salzburg</v>
      </c>
      <c r="BF80">
        <f t="shared" si="64"/>
        <v>2</v>
      </c>
      <c r="BG80">
        <f t="shared" si="65"/>
        <v>1</v>
      </c>
      <c r="BI80">
        <f t="shared" si="38"/>
        <v>0</v>
      </c>
      <c r="BJ80">
        <f t="shared" si="39"/>
        <v>3</v>
      </c>
    </row>
    <row r="81" spans="1:62" x14ac:dyDescent="0.3">
      <c r="A81" t="s">
        <v>47</v>
      </c>
      <c r="B81" t="s">
        <v>252</v>
      </c>
      <c r="C81" t="s">
        <v>105</v>
      </c>
      <c r="D81" t="s">
        <v>70</v>
      </c>
      <c r="E81" t="s">
        <v>64</v>
      </c>
      <c r="F81" s="15">
        <v>0.60416666666666663</v>
      </c>
      <c r="G81" s="16">
        <v>3620</v>
      </c>
      <c r="H81" s="17">
        <v>8</v>
      </c>
      <c r="I81" s="17">
        <v>0</v>
      </c>
      <c r="J81" s="1" t="s">
        <v>245</v>
      </c>
      <c r="K81" s="1" t="s">
        <v>56</v>
      </c>
      <c r="L81" s="20">
        <v>1</v>
      </c>
      <c r="M81" s="20">
        <v>3</v>
      </c>
      <c r="N81" s="1" t="str">
        <f t="shared" si="48"/>
        <v>N</v>
      </c>
      <c r="O81" s="1" t="str">
        <f t="shared" si="49"/>
        <v>S</v>
      </c>
      <c r="P81" s="1">
        <f t="shared" si="50"/>
        <v>-2</v>
      </c>
      <c r="Q81" s="4">
        <f>IFERROR((SUMIF($J$2:K81,J81,$L$2:M81)-L81)/(COUNTIF($J$2:K81,J81)-1),0)</f>
        <v>1.5</v>
      </c>
      <c r="R81" s="4">
        <f>IFERROR((SUMIF($AT$2:AT81,AT81,$AV$2:AW81)-AV81)/(COUNTIF($J$2:K81,J81)-1),0)</f>
        <v>0.75</v>
      </c>
      <c r="S81" s="4">
        <f t="shared" si="66"/>
        <v>0.75</v>
      </c>
      <c r="T81" s="5">
        <f>IFERROR((SUMIF($AY$2:AZ81,AY81,$BA$2:BB81)-BA81)/(COUNTIF($J$2:K81,K81)-1),0)</f>
        <v>0.5</v>
      </c>
      <c r="U81" s="5">
        <f>IFERROR((SUMIF($BD$2:BE81,BD81,$BF$2:BG81)-BF81)/(COUNTIF($J$2:K81,K81)-1),0)</f>
        <v>2.1</v>
      </c>
      <c r="V81" s="5">
        <f t="shared" si="67"/>
        <v>-1.6</v>
      </c>
      <c r="W81" s="9">
        <f>IFERROR((SUMIF($J$2:J81,J81,L$2:L81)-L81)/(COUNTIF($J$2:J81,J81)-1),0)</f>
        <v>1.3333333333333333</v>
      </c>
      <c r="X81" s="9">
        <f>IFERROR((SUMIF($J$2:J81,J81,M$2:M81)-M81)/(COUNTIF($J$2:J81,J81)-1),0)</f>
        <v>2</v>
      </c>
      <c r="Y81" s="9">
        <f t="shared" si="68"/>
        <v>-0.66666666666666674</v>
      </c>
      <c r="Z81" s="1">
        <f>IFERROR((SUMIF($K$2:K81,J81,$M$2:M81))/(COUNTIF($K$2:K81,J81)),0)</f>
        <v>1.6</v>
      </c>
      <c r="AA81" s="1">
        <f>IFERROR((SUMIF($K$2:K81,J81,$L$2:L81))/(COUNTIF($K$2:K81,J81)),0)</f>
        <v>2</v>
      </c>
      <c r="AB81" s="1">
        <f t="shared" si="69"/>
        <v>-0.39999999999999991</v>
      </c>
      <c r="AC81" s="9">
        <f>IFERROR((SUMIF($J$2:J81,K81,$L$2:L81))/(COUNTIF($J$2:J81,K81)),0)</f>
        <v>0.6</v>
      </c>
      <c r="AD81" s="9">
        <f>IFERROR((SUMIF($J$2:J81,K81,$M$2:M81))/(COUNTIF($J$2:J81,K81)),0)</f>
        <v>2</v>
      </c>
      <c r="AE81" s="9">
        <f t="shared" si="70"/>
        <v>-1.4</v>
      </c>
      <c r="AF81" s="1">
        <f>IFERROR((SUMIF(K$2:K81,K81,M$2:M81)-M81)/(COUNTIF($K$2:K81,K81)-1),0)</f>
        <v>0.4</v>
      </c>
      <c r="AG81" s="1">
        <f>IFERROR((SUMIF(K$2:K81,K81,L$2:L81)-L81)/(COUNTIF($K$2:K81,K81)-1),0)</f>
        <v>2.2000000000000002</v>
      </c>
      <c r="AH81" s="1">
        <f t="shared" si="71"/>
        <v>-1.8000000000000003</v>
      </c>
      <c r="AI81" s="1">
        <f t="shared" si="57"/>
        <v>0</v>
      </c>
      <c r="AJ81" s="1">
        <f t="shared" si="58"/>
        <v>3</v>
      </c>
      <c r="AK81" s="1">
        <f>SUMIF($J$2:K81,J81,AI$2:AJ81)-AI81</f>
        <v>9</v>
      </c>
      <c r="AL81" s="1">
        <f>SUMIF($AY$2:AZ81,AY81,$BI$2:BJ81)-BI81</f>
        <v>4</v>
      </c>
      <c r="AM81" s="1">
        <f>IFERROR((AK81)/(COUNTIF($J$2:K81,J81)-1),0)</f>
        <v>1.125</v>
      </c>
      <c r="AN81" s="1">
        <f>IFERROR((AL81)/(COUNTIF($J$2:K81,K81)-1),0)</f>
        <v>0.4</v>
      </c>
      <c r="AP81" t="str">
        <f t="shared" si="59"/>
        <v>SK Sturm Graz</v>
      </c>
      <c r="AQ81">
        <f>COUNTIF($J$2:J81,J81)</f>
        <v>4</v>
      </c>
      <c r="AR81">
        <f>COUNTIF($K$2:K81,K81)</f>
        <v>6</v>
      </c>
      <c r="AT81" s="1" t="str">
        <f t="shared" si="60"/>
        <v>FC Wacker Innsbruck</v>
      </c>
      <c r="AU81" s="1" t="str">
        <f t="shared" si="61"/>
        <v>FC Admira Wacker Mödling</v>
      </c>
      <c r="AV81">
        <f t="shared" si="62"/>
        <v>3</v>
      </c>
      <c r="AW81" s="1">
        <f t="shared" si="63"/>
        <v>1</v>
      </c>
      <c r="AY81" t="str">
        <f t="shared" si="32"/>
        <v>FC Admira Wacker Mödling</v>
      </c>
      <c r="AZ81" t="str">
        <f t="shared" si="33"/>
        <v>FC Wacker Innsbruck</v>
      </c>
      <c r="BA81">
        <f t="shared" si="34"/>
        <v>3</v>
      </c>
      <c r="BB81">
        <f t="shared" si="35"/>
        <v>1</v>
      </c>
      <c r="BD81" t="str">
        <f t="shared" si="36"/>
        <v>FC Admira Wacker Mödling</v>
      </c>
      <c r="BE81" t="str">
        <f t="shared" si="37"/>
        <v>FC Wacker Innsbruck</v>
      </c>
      <c r="BF81">
        <f t="shared" si="64"/>
        <v>1</v>
      </c>
      <c r="BG81">
        <f t="shared" si="65"/>
        <v>3</v>
      </c>
      <c r="BI81">
        <f t="shared" si="38"/>
        <v>3</v>
      </c>
      <c r="BJ81">
        <f t="shared" si="39"/>
        <v>0</v>
      </c>
    </row>
    <row r="82" spans="1:62" x14ac:dyDescent="0.3">
      <c r="A82" t="s">
        <v>41</v>
      </c>
      <c r="B82" t="s">
        <v>346</v>
      </c>
      <c r="C82" t="s">
        <v>105</v>
      </c>
      <c r="D82" t="s">
        <v>70</v>
      </c>
      <c r="E82" t="s">
        <v>37</v>
      </c>
      <c r="F82" s="15">
        <v>0.77083333333333337</v>
      </c>
      <c r="G82" s="16">
        <v>2312</v>
      </c>
      <c r="H82" s="17">
        <v>3</v>
      </c>
      <c r="I82" s="17">
        <v>0</v>
      </c>
      <c r="J82" s="1" t="s">
        <v>49</v>
      </c>
      <c r="K82" s="1" t="s">
        <v>114</v>
      </c>
      <c r="L82" s="20">
        <v>4</v>
      </c>
      <c r="M82" s="20">
        <v>0</v>
      </c>
      <c r="N82" s="1" t="str">
        <f t="shared" si="48"/>
        <v>S</v>
      </c>
      <c r="O82" s="1" t="str">
        <f t="shared" si="49"/>
        <v>N</v>
      </c>
      <c r="P82" s="1">
        <f t="shared" si="50"/>
        <v>4</v>
      </c>
      <c r="Q82" s="4">
        <f>IFERROR((SUMIF($J$2:K82,J82,$L$2:M82)-L82)/(COUNTIF($J$2:K82,J82)-1),0)</f>
        <v>1.8888888888888888</v>
      </c>
      <c r="R82" s="4">
        <f>IFERROR((SUMIF($AT$2:AT82,AT82,$AV$2:AW82)-AV82)/(COUNTIF($J$2:K82,J82)-1),0)</f>
        <v>0.22222222222222221</v>
      </c>
      <c r="S82" s="4">
        <f t="shared" si="66"/>
        <v>1.6666666666666665</v>
      </c>
      <c r="T82" s="5">
        <f>IFERROR((SUMIF($AY$2:AZ82,AY82,$BA$2:BB82)-BA82)/(COUNTIF($J$2:K82,K82)-1),0)</f>
        <v>0</v>
      </c>
      <c r="U82" s="5">
        <f>IFERROR((SUMIF($BD$2:BE82,BD82,$BF$2:BG82)-BF82)/(COUNTIF($J$2:K82,K82)-1),0)</f>
        <v>0</v>
      </c>
      <c r="V82" s="5">
        <f t="shared" si="67"/>
        <v>0</v>
      </c>
      <c r="W82" s="9">
        <f>IFERROR((SUMIF($J$2:J82,J82,L$2:L82)-L82)/(COUNTIF($J$2:J82,J82)-1),0)</f>
        <v>1.6666666666666667</v>
      </c>
      <c r="X82" s="9">
        <f>IFERROR((SUMIF($J$2:J82,J82,M$2:M82)-M82)/(COUNTIF($J$2:J82,J82)-1),0)</f>
        <v>0.66666666666666663</v>
      </c>
      <c r="Y82" s="9">
        <f t="shared" si="68"/>
        <v>1</v>
      </c>
      <c r="Z82" s="1">
        <f>IFERROR((SUMIF($K$2:K82,J82,$M$2:M82))/(COUNTIF($K$2:K82,J82)),0)</f>
        <v>2</v>
      </c>
      <c r="AA82" s="1">
        <f>IFERROR((SUMIF($K$2:K82,J82,$L$2:L82))/(COUNTIF($K$2:K82,J82)),0)</f>
        <v>1.1666666666666667</v>
      </c>
      <c r="AB82" s="1">
        <f t="shared" si="69"/>
        <v>0.83333333333333326</v>
      </c>
      <c r="AC82" s="9">
        <f>IFERROR((SUMIF($J$2:J82,K82,$L$2:L82))/(COUNTIF($J$2:J82,K82)),0)</f>
        <v>0</v>
      </c>
      <c r="AD82" s="9">
        <f>IFERROR((SUMIF($J$2:J82,K82,$M$2:M82))/(COUNTIF($J$2:J82,K82)),0)</f>
        <v>0</v>
      </c>
      <c r="AE82" s="9">
        <f t="shared" si="70"/>
        <v>0</v>
      </c>
      <c r="AF82" s="1">
        <f>IFERROR((SUMIF(K$2:K82,K82,M$2:M82)-M82)/(COUNTIF($K$2:K82,K82)-1),0)</f>
        <v>0</v>
      </c>
      <c r="AG82" s="1">
        <f>IFERROR((SUMIF(K$2:K82,K82,L$2:L82)-L82)/(COUNTIF($K$2:K82,K82)-1),0)</f>
        <v>0</v>
      </c>
      <c r="AH82" s="1">
        <f t="shared" si="71"/>
        <v>0</v>
      </c>
      <c r="AI82" s="1">
        <f t="shared" si="57"/>
        <v>3</v>
      </c>
      <c r="AJ82" s="1">
        <f t="shared" si="58"/>
        <v>0</v>
      </c>
      <c r="AK82" s="1">
        <f>SUMIF($J$2:K82,J82,AI$2:AJ82)-AI82</f>
        <v>17</v>
      </c>
      <c r="AL82" s="1">
        <f>SUMIF($AY$2:AZ82,AY82,$BI$2:BJ82)-BI82</f>
        <v>0</v>
      </c>
      <c r="AM82" s="1">
        <f>IFERROR((AK82)/(COUNTIF($J$2:K82,J82)-1),0)</f>
        <v>1.8888888888888888</v>
      </c>
      <c r="AN82" s="1">
        <f>IFERROR((AL82)/(COUNTIF($J$2:K82,K82)-1),0)</f>
        <v>0</v>
      </c>
      <c r="AP82" t="str">
        <f t="shared" si="59"/>
        <v>FK Austria Wien</v>
      </c>
      <c r="AQ82">
        <f>COUNTIF($J$2:J82,J82)</f>
        <v>4</v>
      </c>
      <c r="AR82">
        <f>COUNTIF($K$2:K82,K82)</f>
        <v>1</v>
      </c>
      <c r="AT82" s="1" t="str">
        <f t="shared" si="60"/>
        <v>Wolfsberger AC</v>
      </c>
      <c r="AU82" s="1" t="str">
        <f t="shared" si="61"/>
        <v>SK Austria Klagenfurt</v>
      </c>
      <c r="AV82">
        <f t="shared" si="62"/>
        <v>0</v>
      </c>
      <c r="AW82" s="1">
        <f t="shared" si="63"/>
        <v>4</v>
      </c>
      <c r="AY82" t="str">
        <f t="shared" si="32"/>
        <v>SK Austria Klagenfurt</v>
      </c>
      <c r="AZ82" t="str">
        <f t="shared" si="33"/>
        <v>Wolfsberger AC</v>
      </c>
      <c r="BA82">
        <f t="shared" si="34"/>
        <v>0</v>
      </c>
      <c r="BB82">
        <f t="shared" si="35"/>
        <v>4</v>
      </c>
      <c r="BD82" t="str">
        <f t="shared" si="36"/>
        <v>SK Austria Klagenfurt</v>
      </c>
      <c r="BE82" t="str">
        <f t="shared" si="37"/>
        <v>Wolfsberger AC</v>
      </c>
      <c r="BF82">
        <f t="shared" si="64"/>
        <v>4</v>
      </c>
      <c r="BG82">
        <f t="shared" si="65"/>
        <v>0</v>
      </c>
      <c r="BI82">
        <f t="shared" si="38"/>
        <v>0</v>
      </c>
      <c r="BJ82">
        <f t="shared" si="39"/>
        <v>3</v>
      </c>
    </row>
    <row r="83" spans="1:62" x14ac:dyDescent="0.3">
      <c r="A83" t="s">
        <v>41</v>
      </c>
      <c r="B83" t="s">
        <v>346</v>
      </c>
      <c r="C83" t="s">
        <v>105</v>
      </c>
      <c r="D83" t="s">
        <v>70</v>
      </c>
      <c r="E83" t="s">
        <v>37</v>
      </c>
      <c r="F83" s="15">
        <v>0.66666666666666663</v>
      </c>
      <c r="G83" s="16">
        <v>540</v>
      </c>
      <c r="H83" s="17">
        <v>3</v>
      </c>
      <c r="I83" s="17">
        <v>0</v>
      </c>
      <c r="J83" s="1" t="s">
        <v>370</v>
      </c>
      <c r="K83" s="1" t="s">
        <v>58</v>
      </c>
      <c r="L83" s="20">
        <v>1</v>
      </c>
      <c r="M83" s="20">
        <v>2</v>
      </c>
      <c r="N83" s="1" t="str">
        <f t="shared" si="48"/>
        <v>N</v>
      </c>
      <c r="O83" s="1" t="str">
        <f t="shared" si="49"/>
        <v>S</v>
      </c>
      <c r="P83" s="1">
        <f t="shared" si="50"/>
        <v>-1</v>
      </c>
      <c r="Q83" s="4">
        <f>IFERROR((SUMIF($J$2:K83,J83,$L$2:M83)-L83)/(COUNTIF($J$2:K83,J83)-1),0)</f>
        <v>0</v>
      </c>
      <c r="R83" s="4">
        <f>IFERROR((SUMIF($AT$2:AT83,AT83,$AV$2:AW83)-AV83)/(COUNTIF($J$2:K83,J83)-1),0)</f>
        <v>0</v>
      </c>
      <c r="S83" s="4">
        <f t="shared" si="66"/>
        <v>0</v>
      </c>
      <c r="T83" s="5">
        <f>IFERROR((SUMIF($AY$2:AZ83,AY83,$BA$2:BB83)-BA83)/(COUNTIF($J$2:K83,K83)-1),0)</f>
        <v>1.3333333333333333</v>
      </c>
      <c r="U83" s="5">
        <f>IFERROR((SUMIF($BD$2:BE83,BD83,$BF$2:BG83)-BF83)/(COUNTIF($J$2:K83,K83)-1),0)</f>
        <v>1.6666666666666667</v>
      </c>
      <c r="V83" s="5">
        <f t="shared" si="67"/>
        <v>-0.33333333333333348</v>
      </c>
      <c r="W83" s="9">
        <f>IFERROR((SUMIF($J$2:J83,J83,L$2:L83)-L83)/(COUNTIF($J$2:J83,J83)-1),0)</f>
        <v>0</v>
      </c>
      <c r="X83" s="9">
        <f>IFERROR((SUMIF($J$2:J83,J83,M$2:M83)-M83)/(COUNTIF($J$2:J83,J83)-1),0)</f>
        <v>0</v>
      </c>
      <c r="Y83" s="9">
        <f t="shared" si="68"/>
        <v>0</v>
      </c>
      <c r="Z83" s="1">
        <f>IFERROR((SUMIF($K$2:K83,J83,$M$2:M83))/(COUNTIF($K$2:K83,J83)),0)</f>
        <v>0</v>
      </c>
      <c r="AA83" s="1">
        <f>IFERROR((SUMIF($K$2:K83,J83,$L$2:L83))/(COUNTIF($K$2:K83,J83)),0)</f>
        <v>0</v>
      </c>
      <c r="AB83" s="1">
        <f t="shared" si="69"/>
        <v>0</v>
      </c>
      <c r="AC83" s="9">
        <f>IFERROR((SUMIF($J$2:J83,K83,$L$2:L83))/(COUNTIF($J$2:J83,K83)),0)</f>
        <v>1.2</v>
      </c>
      <c r="AD83" s="9">
        <f>IFERROR((SUMIF($J$2:J83,K83,$M$2:M83))/(COUNTIF($J$2:J83,K83)),0)</f>
        <v>2.2000000000000002</v>
      </c>
      <c r="AE83" s="9">
        <f t="shared" si="70"/>
        <v>-1.0000000000000002</v>
      </c>
      <c r="AF83" s="1">
        <f>IFERROR((SUMIF(K$2:K83,K83,M$2:M83)-M83)/(COUNTIF($K$2:K83,K83)-1),0)</f>
        <v>1.5</v>
      </c>
      <c r="AG83" s="1">
        <f>IFERROR((SUMIF(K$2:K83,K83,L$2:L83)-L83)/(COUNTIF($K$2:K83,K83)-1),0)</f>
        <v>1</v>
      </c>
      <c r="AH83" s="1">
        <f t="shared" si="71"/>
        <v>0.5</v>
      </c>
      <c r="AI83" s="1">
        <f t="shared" si="57"/>
        <v>0</v>
      </c>
      <c r="AJ83" s="1">
        <f t="shared" si="58"/>
        <v>3</v>
      </c>
      <c r="AK83" s="1">
        <f>SUMIF($J$2:K83,J83,AI$2:AJ83)-AI83</f>
        <v>0</v>
      </c>
      <c r="AL83" s="1">
        <f>SUMIF($AY$2:AZ83,AY83,$BI$2:BJ83)-BI83</f>
        <v>5</v>
      </c>
      <c r="AM83" s="1">
        <f>IFERROR((AK83)/(COUNTIF($J$2:K83,J83)-1),0)</f>
        <v>0</v>
      </c>
      <c r="AN83" s="1">
        <f>IFERROR((AL83)/(COUNTIF($J$2:K83,K83)-1),0)</f>
        <v>0.55555555555555558</v>
      </c>
      <c r="AP83" t="e">
        <f t="shared" si="59"/>
        <v>#N/A</v>
      </c>
      <c r="AQ83">
        <f>COUNTIF($J$2:J83,J83)</f>
        <v>1</v>
      </c>
      <c r="AR83">
        <f>COUNTIF($K$2:K83,K83)</f>
        <v>5</v>
      </c>
      <c r="AT83" s="1" t="str">
        <f t="shared" si="60"/>
        <v>SV Leobendorf</v>
      </c>
      <c r="AU83" s="1" t="str">
        <f t="shared" si="61"/>
        <v>SC Rheindorf Altach</v>
      </c>
      <c r="AV83">
        <f t="shared" si="62"/>
        <v>2</v>
      </c>
      <c r="AW83" s="1">
        <f t="shared" si="63"/>
        <v>1</v>
      </c>
      <c r="AY83" t="str">
        <f t="shared" si="32"/>
        <v>SC Rheindorf Altach</v>
      </c>
      <c r="AZ83" t="str">
        <f t="shared" si="33"/>
        <v>SV Leobendorf</v>
      </c>
      <c r="BA83">
        <f t="shared" si="34"/>
        <v>2</v>
      </c>
      <c r="BB83">
        <f t="shared" si="35"/>
        <v>1</v>
      </c>
      <c r="BD83" t="str">
        <f t="shared" si="36"/>
        <v>SC Rheindorf Altach</v>
      </c>
      <c r="BE83" t="str">
        <f t="shared" si="37"/>
        <v>SV Leobendorf</v>
      </c>
      <c r="BF83">
        <f t="shared" si="64"/>
        <v>1</v>
      </c>
      <c r="BG83">
        <f t="shared" si="65"/>
        <v>2</v>
      </c>
      <c r="BI83">
        <f t="shared" si="38"/>
        <v>3</v>
      </c>
      <c r="BJ83">
        <f t="shared" si="39"/>
        <v>0</v>
      </c>
    </row>
    <row r="84" spans="1:62" x14ac:dyDescent="0.3">
      <c r="A84" t="s">
        <v>41</v>
      </c>
      <c r="B84" t="s">
        <v>346</v>
      </c>
      <c r="C84" t="s">
        <v>105</v>
      </c>
      <c r="D84" t="s">
        <v>70</v>
      </c>
      <c r="E84" t="s">
        <v>37</v>
      </c>
      <c r="F84" s="15">
        <v>0.79166666666666663</v>
      </c>
      <c r="G84" s="16">
        <v>875</v>
      </c>
      <c r="H84" s="17">
        <v>3</v>
      </c>
      <c r="I84" s="17">
        <v>0</v>
      </c>
      <c r="J84" s="1" t="s">
        <v>216</v>
      </c>
      <c r="K84" s="1" t="s">
        <v>373</v>
      </c>
      <c r="L84" s="20">
        <v>3</v>
      </c>
      <c r="M84" s="20">
        <v>0</v>
      </c>
      <c r="N84" s="1" t="str">
        <f t="shared" si="48"/>
        <v>S</v>
      </c>
      <c r="O84" s="1" t="str">
        <f t="shared" si="49"/>
        <v>N</v>
      </c>
      <c r="P84" s="1">
        <f t="shared" si="50"/>
        <v>3</v>
      </c>
      <c r="Q84" s="4">
        <f>IFERROR((SUMIF($J$2:K84,J84,$L$2:M84)-L84)/(COUNTIF($J$2:K84,J84)-1),0)</f>
        <v>1.1111111111111112</v>
      </c>
      <c r="R84" s="4">
        <f>IFERROR((SUMIF($AT$2:AT84,AT84,$AV$2:AW84)-AV84)/(COUNTIF($J$2:K84,J84)-1),0)</f>
        <v>0.55555555555555558</v>
      </c>
      <c r="S84" s="4">
        <f t="shared" si="66"/>
        <v>0.55555555555555558</v>
      </c>
      <c r="T84" s="5">
        <f>IFERROR((SUMIF($AY$2:AZ84,AY84,$BA$2:BB84)-BA84)/(COUNTIF($J$2:K84,K84)-1),0)</f>
        <v>0</v>
      </c>
      <c r="U84" s="5">
        <f>IFERROR((SUMIF($BD$2:BE84,BD84,$BF$2:BG84)-BF84)/(COUNTIF($J$2:K84,K84)-1),0)</f>
        <v>0</v>
      </c>
      <c r="V84" s="5">
        <f t="shared" si="67"/>
        <v>0</v>
      </c>
      <c r="W84" s="9">
        <f>IFERROR((SUMIF($J$2:J84,J84,L$2:L84)-L84)/(COUNTIF($J$2:J84,J84)-1),0)</f>
        <v>1.5</v>
      </c>
      <c r="X84" s="9">
        <f>IFERROR((SUMIF($J$2:J84,J84,M$2:M84)-M84)/(COUNTIF($J$2:J84,J84)-1),0)</f>
        <v>1.25</v>
      </c>
      <c r="Y84" s="9">
        <f t="shared" si="68"/>
        <v>0.25</v>
      </c>
      <c r="Z84" s="1">
        <f>IFERROR((SUMIF($K$2:K84,J84,$M$2:M84))/(COUNTIF($K$2:K84,J84)),0)</f>
        <v>0.8</v>
      </c>
      <c r="AA84" s="1">
        <f>IFERROR((SUMIF($K$2:K84,J84,$L$2:L84))/(COUNTIF($K$2:K84,J84)),0)</f>
        <v>2.2000000000000002</v>
      </c>
      <c r="AB84" s="1">
        <f t="shared" si="69"/>
        <v>-1.4000000000000001</v>
      </c>
      <c r="AC84" s="9">
        <f>IFERROR((SUMIF($J$2:J84,K84,$L$2:L84))/(COUNTIF($J$2:J84,K84)),0)</f>
        <v>0</v>
      </c>
      <c r="AD84" s="9">
        <f>IFERROR((SUMIF($J$2:J84,K84,$M$2:M84))/(COUNTIF($J$2:J84,K84)),0)</f>
        <v>0</v>
      </c>
      <c r="AE84" s="9">
        <f t="shared" si="70"/>
        <v>0</v>
      </c>
      <c r="AF84" s="1">
        <f>IFERROR((SUMIF(K$2:K84,K84,M$2:M84)-M84)/(COUNTIF($K$2:K84,K84)-1),0)</f>
        <v>0</v>
      </c>
      <c r="AG84" s="1">
        <f>IFERROR((SUMIF(K$2:K84,K84,L$2:L84)-L84)/(COUNTIF($K$2:K84,K84)-1),0)</f>
        <v>0</v>
      </c>
      <c r="AH84" s="1">
        <f t="shared" si="71"/>
        <v>0</v>
      </c>
      <c r="AI84" s="1">
        <f t="shared" si="57"/>
        <v>3</v>
      </c>
      <c r="AJ84" s="1">
        <f t="shared" si="58"/>
        <v>0</v>
      </c>
      <c r="AK84" s="1">
        <f>SUMIF($J$2:K84,J84,AI$2:AJ84)-AI84</f>
        <v>7</v>
      </c>
      <c r="AL84" s="1">
        <f>SUMIF($AY$2:AZ84,AY84,$BI$2:BJ84)-BI84</f>
        <v>0</v>
      </c>
      <c r="AM84" s="1">
        <f>IFERROR((AK84)/(COUNTIF($J$2:K84,J84)-1),0)</f>
        <v>0.77777777777777779</v>
      </c>
      <c r="AN84" s="1">
        <f>IFERROR((AL84)/(COUNTIF($J$2:K84,K84)-1),0)</f>
        <v>0</v>
      </c>
      <c r="AP84" t="str">
        <f t="shared" si="59"/>
        <v>FC Admira Wacker Mödling</v>
      </c>
      <c r="AQ84">
        <f>COUNTIF($J$2:J84,J84)</f>
        <v>5</v>
      </c>
      <c r="AR84">
        <f>COUNTIF($K$2:K84,K84)</f>
        <v>1</v>
      </c>
      <c r="AT84" s="1" t="str">
        <f t="shared" si="60"/>
        <v>TSV Hartberg</v>
      </c>
      <c r="AU84" s="1" t="str">
        <f t="shared" si="61"/>
        <v>WSG Tirol</v>
      </c>
      <c r="AV84">
        <f t="shared" si="62"/>
        <v>0</v>
      </c>
      <c r="AW84" s="1">
        <f t="shared" si="63"/>
        <v>3</v>
      </c>
      <c r="AY84" t="str">
        <f t="shared" si="32"/>
        <v>WSG Tirol</v>
      </c>
      <c r="AZ84" t="str">
        <f t="shared" si="33"/>
        <v>TSV Hartberg</v>
      </c>
      <c r="BA84">
        <f t="shared" si="34"/>
        <v>0</v>
      </c>
      <c r="BB84">
        <f t="shared" si="35"/>
        <v>3</v>
      </c>
      <c r="BD84" t="str">
        <f t="shared" si="36"/>
        <v>WSG Tirol</v>
      </c>
      <c r="BE84" t="str">
        <f t="shared" si="37"/>
        <v>TSV Hartberg</v>
      </c>
      <c r="BF84">
        <f t="shared" si="64"/>
        <v>3</v>
      </c>
      <c r="BG84">
        <f t="shared" si="65"/>
        <v>0</v>
      </c>
      <c r="BI84">
        <f t="shared" si="38"/>
        <v>0</v>
      </c>
      <c r="BJ84">
        <f t="shared" si="39"/>
        <v>3</v>
      </c>
    </row>
    <row r="85" spans="1:62" x14ac:dyDescent="0.3">
      <c r="A85" t="s">
        <v>41</v>
      </c>
      <c r="B85" t="s">
        <v>253</v>
      </c>
      <c r="C85" t="s">
        <v>105</v>
      </c>
      <c r="D85" t="s">
        <v>70</v>
      </c>
      <c r="E85" t="s">
        <v>46</v>
      </c>
      <c r="F85" s="15">
        <v>0.86458333333333337</v>
      </c>
      <c r="G85" s="16">
        <v>8900</v>
      </c>
      <c r="H85" s="17">
        <v>3</v>
      </c>
      <c r="I85" s="17">
        <v>0</v>
      </c>
      <c r="J85" s="1" t="s">
        <v>80</v>
      </c>
      <c r="K85" s="1" t="s">
        <v>68</v>
      </c>
      <c r="L85" s="20">
        <v>2</v>
      </c>
      <c r="M85" s="20">
        <v>0</v>
      </c>
      <c r="N85" s="1" t="str">
        <f t="shared" si="48"/>
        <v>S</v>
      </c>
      <c r="O85" s="1" t="str">
        <f t="shared" si="49"/>
        <v>N</v>
      </c>
      <c r="P85" s="1">
        <f t="shared" si="50"/>
        <v>2</v>
      </c>
      <c r="Q85" s="4">
        <f>IFERROR((SUMIF($J$2:K85,J85,$L$2:M85)-L85)/(COUNTIF($J$2:K85,J85)-1),0)</f>
        <v>1.4444444444444444</v>
      </c>
      <c r="R85" s="4">
        <f>IFERROR((SUMIF($AT$2:AT85,AT85,$AV$2:AW85)-AV85)/(COUNTIF($J$2:K85,J85)-1),0)</f>
        <v>0.55555555555555558</v>
      </c>
      <c r="S85" s="4">
        <f t="shared" si="66"/>
        <v>0.88888888888888884</v>
      </c>
      <c r="T85" s="5">
        <f>IFERROR((SUMIF($AY$2:AZ85,AY85,$BA$2:BB85)-BA85)/(COUNTIF($J$2:K85,K85)-1),0)</f>
        <v>1.2307692307692308</v>
      </c>
      <c r="U85" s="5">
        <f>IFERROR((SUMIF($BD$2:BE85,BD85,$BF$2:BG85)-BF85)/(COUNTIF($J$2:K85,K85)-1),0)</f>
        <v>1.9230769230769231</v>
      </c>
      <c r="V85" s="5">
        <f t="shared" si="67"/>
        <v>-0.69230769230769229</v>
      </c>
      <c r="W85" s="9">
        <f>IFERROR((SUMIF($J$2:J85,J85,L$2:L85)-L85)/(COUNTIF($J$2:J85,J85)-1),0)</f>
        <v>2</v>
      </c>
      <c r="X85" s="9">
        <f>IFERROR((SUMIF($J$2:J85,J85,M$2:M85)-M85)/(COUNTIF($J$2:J85,J85)-1),0)</f>
        <v>1.25</v>
      </c>
      <c r="Y85" s="9">
        <f t="shared" si="68"/>
        <v>0.75</v>
      </c>
      <c r="Z85" s="1">
        <f>IFERROR((SUMIF($K$2:K85,J85,$M$2:M85))/(COUNTIF($K$2:K85,J85)),0)</f>
        <v>1</v>
      </c>
      <c r="AA85" s="1">
        <f>IFERROR((SUMIF($K$2:K85,J85,$L$2:L85))/(COUNTIF($K$2:K85,J85)),0)</f>
        <v>0.6</v>
      </c>
      <c r="AB85" s="1">
        <f t="shared" si="69"/>
        <v>0.4</v>
      </c>
      <c r="AC85" s="9">
        <f>IFERROR((SUMIF($J$2:J85,K85,$L$2:L85))/(COUNTIF($J$2:J85,K85)),0)</f>
        <v>1.1666666666666667</v>
      </c>
      <c r="AD85" s="9">
        <f>IFERROR((SUMIF($J$2:J85,K85,$M$2:M85))/(COUNTIF($J$2:J85,K85)),0)</f>
        <v>1.8333333333333333</v>
      </c>
      <c r="AE85" s="9">
        <f t="shared" si="70"/>
        <v>-0.66666666666666652</v>
      </c>
      <c r="AF85" s="1">
        <f>IFERROR((SUMIF(K$2:K85,K85,M$2:M85)-M85)/(COUNTIF($K$2:K85,K85)-1),0)</f>
        <v>1.2857142857142858</v>
      </c>
      <c r="AG85" s="1">
        <f>IFERROR((SUMIF(K$2:K85,K85,L$2:L85)-L85)/(COUNTIF($K$2:K85,K85)-1),0)</f>
        <v>2</v>
      </c>
      <c r="AH85" s="1">
        <f t="shared" si="71"/>
        <v>-0.71428571428571419</v>
      </c>
      <c r="AI85" s="1">
        <f t="shared" si="57"/>
        <v>3</v>
      </c>
      <c r="AJ85" s="1">
        <f t="shared" si="58"/>
        <v>0</v>
      </c>
      <c r="AK85" s="1">
        <f>SUMIF($J$2:K85,J85,AI$2:AJ85)-AI85</f>
        <v>16</v>
      </c>
      <c r="AL85" s="1">
        <f>SUMIF($AY$2:AZ85,AY85,$BI$2:BJ85)-BI85</f>
        <v>15</v>
      </c>
      <c r="AM85" s="1">
        <f>IFERROR((AK85)/(COUNTIF($J$2:K85,J85)-1),0)</f>
        <v>1.7777777777777777</v>
      </c>
      <c r="AN85" s="1">
        <f>IFERROR((AL85)/(COUNTIF($J$2:K85,K85)-1),0)</f>
        <v>1.1538461538461537</v>
      </c>
      <c r="AP85" t="str">
        <f t="shared" si="59"/>
        <v>FC Wacker Innsbruck</v>
      </c>
      <c r="AQ85">
        <f>COUNTIF($J$2:J85,J85)</f>
        <v>5</v>
      </c>
      <c r="AR85">
        <f>COUNTIF($K$2:K85,K85)</f>
        <v>8</v>
      </c>
      <c r="AT85" s="1" t="str">
        <f t="shared" si="60"/>
        <v>FK Austria Wien</v>
      </c>
      <c r="AU85" s="1" t="str">
        <f t="shared" si="61"/>
        <v>SK Sturm Graz</v>
      </c>
      <c r="AV85">
        <f t="shared" si="62"/>
        <v>0</v>
      </c>
      <c r="AW85" s="1">
        <f t="shared" si="63"/>
        <v>2</v>
      </c>
      <c r="AY85" t="str">
        <f t="shared" si="32"/>
        <v>SK Sturm Graz</v>
      </c>
      <c r="AZ85" t="str">
        <f t="shared" si="33"/>
        <v>FK Austria Wien</v>
      </c>
      <c r="BA85">
        <f t="shared" si="34"/>
        <v>0</v>
      </c>
      <c r="BB85">
        <f t="shared" si="35"/>
        <v>2</v>
      </c>
      <c r="BD85" t="str">
        <f t="shared" si="36"/>
        <v>SK Sturm Graz</v>
      </c>
      <c r="BE85" t="str">
        <f t="shared" si="37"/>
        <v>FK Austria Wien</v>
      </c>
      <c r="BF85">
        <f t="shared" si="64"/>
        <v>2</v>
      </c>
      <c r="BG85">
        <f t="shared" si="65"/>
        <v>0</v>
      </c>
      <c r="BI85">
        <f t="shared" si="38"/>
        <v>0</v>
      </c>
      <c r="BJ85">
        <f t="shared" si="39"/>
        <v>3</v>
      </c>
    </row>
    <row r="86" spans="1:62" x14ac:dyDescent="0.3">
      <c r="A86" t="s">
        <v>41</v>
      </c>
      <c r="B86" t="s">
        <v>253</v>
      </c>
      <c r="C86" t="s">
        <v>105</v>
      </c>
      <c r="D86" t="s">
        <v>70</v>
      </c>
      <c r="E86" t="s">
        <v>46</v>
      </c>
      <c r="F86" s="15">
        <v>0.85416666666666663</v>
      </c>
      <c r="G86" s="16">
        <v>1300</v>
      </c>
      <c r="H86" s="17">
        <v>3</v>
      </c>
      <c r="I86" s="17">
        <v>0</v>
      </c>
      <c r="J86" s="1" t="s">
        <v>205</v>
      </c>
      <c r="K86" s="1" t="s">
        <v>40</v>
      </c>
      <c r="L86" s="20">
        <v>0</v>
      </c>
      <c r="M86" s="20">
        <v>6</v>
      </c>
      <c r="N86" s="1" t="str">
        <f t="shared" si="48"/>
        <v>N</v>
      </c>
      <c r="O86" s="1" t="str">
        <f t="shared" si="49"/>
        <v>S</v>
      </c>
      <c r="P86" s="1">
        <f t="shared" si="50"/>
        <v>-6</v>
      </c>
      <c r="Q86" s="4">
        <f>IFERROR((SUMIF($J$2:K86,J86,$L$2:M86)-L86)/(COUNTIF($J$2:K86,J86)-1),0)</f>
        <v>0</v>
      </c>
      <c r="R86" s="4">
        <f>IFERROR((SUMIF($AT$2:AT86,AT86,$AV$2:AW86)-AV86)/(COUNTIF($J$2:K86,J86)-1),0)</f>
        <v>0</v>
      </c>
      <c r="S86" s="4">
        <f t="shared" si="66"/>
        <v>0</v>
      </c>
      <c r="T86" s="5">
        <f>IFERROR((SUMIF($AY$2:AZ86,AY86,$BA$2:BB86)-BA86)/(COUNTIF($J$2:K86,K86)-1),0)</f>
        <v>2.5</v>
      </c>
      <c r="U86" s="5">
        <f>IFERROR((SUMIF($BD$2:BE86,BD86,$BF$2:BG86)-BF86)/(COUNTIF($J$2:K86,K86)-1),0)</f>
        <v>0.7142857142857143</v>
      </c>
      <c r="V86" s="5">
        <f t="shared" si="67"/>
        <v>1.7857142857142856</v>
      </c>
      <c r="W86" s="9">
        <f>IFERROR((SUMIF($J$2:J86,J86,L$2:L86)-L86)/(COUNTIF($J$2:J86,J86)-1),0)</f>
        <v>0</v>
      </c>
      <c r="X86" s="9">
        <f>IFERROR((SUMIF($J$2:J86,J86,M$2:M86)-M86)/(COUNTIF($J$2:J86,J86)-1),0)</f>
        <v>0</v>
      </c>
      <c r="Y86" s="9">
        <f t="shared" si="68"/>
        <v>0</v>
      </c>
      <c r="Z86" s="1">
        <f>IFERROR((SUMIF($K$2:K86,J86,$M$2:M86))/(COUNTIF($K$2:K86,J86)),0)</f>
        <v>0</v>
      </c>
      <c r="AA86" s="1">
        <f>IFERROR((SUMIF($K$2:K86,J86,$L$2:L86))/(COUNTIF($K$2:K86,J86)),0)</f>
        <v>0</v>
      </c>
      <c r="AB86" s="1">
        <f t="shared" si="69"/>
        <v>0</v>
      </c>
      <c r="AC86" s="9">
        <f>IFERROR((SUMIF($J$2:J86,K86,$L$2:L86))/(COUNTIF($J$2:J86,K86)),0)</f>
        <v>2.4285714285714284</v>
      </c>
      <c r="AD86" s="9">
        <f>IFERROR((SUMIF($J$2:J86,K86,$M$2:M86))/(COUNTIF($J$2:J86,K86)),0)</f>
        <v>0.7142857142857143</v>
      </c>
      <c r="AE86" s="9">
        <f t="shared" si="70"/>
        <v>1.714285714285714</v>
      </c>
      <c r="AF86" s="1">
        <f>IFERROR((SUMIF(K$2:K86,K86,M$2:M86)-M86)/(COUNTIF($K$2:K86,K86)-1),0)</f>
        <v>2.5714285714285716</v>
      </c>
      <c r="AG86" s="1">
        <f>IFERROR((SUMIF(K$2:K86,K86,L$2:L86)-L86)/(COUNTIF($K$2:K86,K86)-1),0)</f>
        <v>0.7142857142857143</v>
      </c>
      <c r="AH86" s="1">
        <f t="shared" si="71"/>
        <v>1.8571428571428572</v>
      </c>
      <c r="AI86" s="1">
        <f t="shared" si="57"/>
        <v>0</v>
      </c>
      <c r="AJ86" s="1">
        <f t="shared" si="58"/>
        <v>3</v>
      </c>
      <c r="AK86" s="1">
        <f>SUMIF($J$2:K86,J86,AI$2:AJ86)-AI86</f>
        <v>0</v>
      </c>
      <c r="AL86" s="1">
        <f>SUMIF($AY$2:AZ86,AY86,$BI$2:BJ86)-BI86</f>
        <v>38</v>
      </c>
      <c r="AM86" s="1">
        <f>IFERROR((AK86)/(COUNTIF($J$2:K86,J86)-1),0)</f>
        <v>0</v>
      </c>
      <c r="AN86" s="1">
        <f>IFERROR((AL86)/(COUNTIF($J$2:K86,K86)-1),0)</f>
        <v>2.7142857142857144</v>
      </c>
      <c r="AP86" t="e">
        <f t="shared" si="59"/>
        <v>#N/A</v>
      </c>
      <c r="AQ86">
        <f>COUNTIF($J$2:J86,J86)</f>
        <v>1</v>
      </c>
      <c r="AR86">
        <f>COUNTIF($K$2:K86,K86)</f>
        <v>8</v>
      </c>
      <c r="AT86" s="1" t="str">
        <f t="shared" si="60"/>
        <v>SC Schwaz</v>
      </c>
      <c r="AU86" s="1" t="str">
        <f t="shared" si="61"/>
        <v>Red Bull Salzburg</v>
      </c>
      <c r="AV86">
        <f t="shared" si="62"/>
        <v>6</v>
      </c>
      <c r="AW86" s="1">
        <f t="shared" si="63"/>
        <v>0</v>
      </c>
      <c r="AY86" t="str">
        <f t="shared" si="32"/>
        <v>Red Bull Salzburg</v>
      </c>
      <c r="AZ86" t="str">
        <f t="shared" si="33"/>
        <v>SC Schwaz</v>
      </c>
      <c r="BA86">
        <f t="shared" si="34"/>
        <v>6</v>
      </c>
      <c r="BB86">
        <f t="shared" si="35"/>
        <v>0</v>
      </c>
      <c r="BD86" t="str">
        <f t="shared" si="36"/>
        <v>Red Bull Salzburg</v>
      </c>
      <c r="BE86" t="str">
        <f t="shared" si="37"/>
        <v>SC Schwaz</v>
      </c>
      <c r="BF86">
        <f t="shared" si="64"/>
        <v>0</v>
      </c>
      <c r="BG86">
        <f t="shared" si="65"/>
        <v>6</v>
      </c>
      <c r="BI86">
        <f t="shared" si="38"/>
        <v>3</v>
      </c>
      <c r="BJ86">
        <f t="shared" si="39"/>
        <v>0</v>
      </c>
    </row>
    <row r="87" spans="1:62" x14ac:dyDescent="0.3">
      <c r="A87" t="s">
        <v>41</v>
      </c>
      <c r="B87" t="s">
        <v>253</v>
      </c>
      <c r="C87" t="s">
        <v>105</v>
      </c>
      <c r="D87" t="s">
        <v>70</v>
      </c>
      <c r="E87" t="s">
        <v>46</v>
      </c>
      <c r="F87" s="15">
        <v>0.79166666666666663</v>
      </c>
      <c r="G87" s="16">
        <v>2000</v>
      </c>
      <c r="H87" s="17">
        <v>3</v>
      </c>
      <c r="I87" s="17">
        <v>0</v>
      </c>
      <c r="J87" s="1" t="s">
        <v>342</v>
      </c>
      <c r="K87" s="1" t="s">
        <v>0</v>
      </c>
      <c r="L87" s="20">
        <v>0</v>
      </c>
      <c r="M87" s="20">
        <v>8</v>
      </c>
      <c r="N87" s="1" t="str">
        <f t="shared" si="48"/>
        <v>N</v>
      </c>
      <c r="O87" s="1" t="str">
        <f t="shared" si="49"/>
        <v>S</v>
      </c>
      <c r="P87" s="1">
        <f t="shared" si="50"/>
        <v>-8</v>
      </c>
      <c r="Q87" s="4">
        <f>IFERROR((SUMIF($J$2:K87,J87,$L$2:M87)-L87)/(COUNTIF($J$2:K87,J87)-1),0)</f>
        <v>0</v>
      </c>
      <c r="R87" s="4">
        <f>IFERROR((SUMIF($AT$2:AT87,AT87,$AV$2:AW87)-AV87)/(COUNTIF($J$2:K87,J87)-1),0)</f>
        <v>0</v>
      </c>
      <c r="S87" s="4">
        <f t="shared" si="66"/>
        <v>0</v>
      </c>
      <c r="T87" s="5">
        <f>IFERROR((SUMIF($AY$2:AZ87,AY87,$BA$2:BB87)-BA87)/(COUNTIF($J$2:K87,K87)-1),0)</f>
        <v>1.8461538461538463</v>
      </c>
      <c r="U87" s="5">
        <f>IFERROR((SUMIF($BD$2:BE87,BD87,$BF$2:BG87)-BF87)/(COUNTIF($J$2:K87,K87)-1),0)</f>
        <v>0.61538461538461542</v>
      </c>
      <c r="V87" s="5">
        <f t="shared" si="67"/>
        <v>1.2307692307692308</v>
      </c>
      <c r="W87" s="9">
        <f>IFERROR((SUMIF($J$2:J87,J87,L$2:L87)-L87)/(COUNTIF($J$2:J87,J87)-1),0)</f>
        <v>0</v>
      </c>
      <c r="X87" s="9">
        <f>IFERROR((SUMIF($J$2:J87,J87,M$2:M87)-M87)/(COUNTIF($J$2:J87,J87)-1),0)</f>
        <v>0</v>
      </c>
      <c r="Y87" s="9">
        <f t="shared" si="68"/>
        <v>0</v>
      </c>
      <c r="Z87" s="1">
        <f>IFERROR((SUMIF($K$2:K87,J87,$M$2:M87))/(COUNTIF($K$2:K87,J87)),0)</f>
        <v>0</v>
      </c>
      <c r="AA87" s="1">
        <f>IFERROR((SUMIF($K$2:K87,J87,$L$2:L87))/(COUNTIF($K$2:K87,J87)),0)</f>
        <v>0</v>
      </c>
      <c r="AB87" s="1">
        <f t="shared" si="69"/>
        <v>0</v>
      </c>
      <c r="AC87" s="9">
        <f>IFERROR((SUMIF($J$2:J87,K87,$L$2:L87))/(COUNTIF($J$2:J87,K87)),0)</f>
        <v>2</v>
      </c>
      <c r="AD87" s="9">
        <f>IFERROR((SUMIF($J$2:J87,K87,$M$2:M87))/(COUNTIF($J$2:J87,K87)),0)</f>
        <v>0.4</v>
      </c>
      <c r="AE87" s="9">
        <f t="shared" si="70"/>
        <v>1.6</v>
      </c>
      <c r="AF87" s="1">
        <f>IFERROR((SUMIF(K$2:K87,K87,M$2:M87)-M87)/(COUNTIF($K$2:K87,K87)-1),0)</f>
        <v>1.75</v>
      </c>
      <c r="AG87" s="1">
        <f>IFERROR((SUMIF(K$2:K87,K87,L$2:L87)-L87)/(COUNTIF($K$2:K87,K87)-1),0)</f>
        <v>0.75</v>
      </c>
      <c r="AH87" s="1">
        <f t="shared" si="71"/>
        <v>1</v>
      </c>
      <c r="AI87" s="1">
        <f t="shared" si="57"/>
        <v>0</v>
      </c>
      <c r="AJ87" s="1">
        <f t="shared" si="58"/>
        <v>3</v>
      </c>
      <c r="AK87" s="1">
        <f>SUMIF($J$2:K87,J87,AI$2:AJ87)-AI87</f>
        <v>0</v>
      </c>
      <c r="AL87" s="1">
        <f>SUMIF($AY$2:AZ87,AY87,$BI$2:BJ87)-BI87</f>
        <v>31</v>
      </c>
      <c r="AM87" s="1">
        <f>IFERROR((AK87)/(COUNTIF($J$2:K87,J87)-1),0)</f>
        <v>0</v>
      </c>
      <c r="AN87" s="1">
        <f>IFERROR((AL87)/(COUNTIF($J$2:K87,K87)-1),0)</f>
        <v>2.3846153846153846</v>
      </c>
      <c r="AP87" t="e">
        <f t="shared" si="59"/>
        <v>#N/A</v>
      </c>
      <c r="AQ87">
        <f>COUNTIF($J$2:J87,J87)</f>
        <v>1</v>
      </c>
      <c r="AR87">
        <f>COUNTIF($K$2:K87,K87)</f>
        <v>9</v>
      </c>
      <c r="AT87" s="1" t="str">
        <f t="shared" si="60"/>
        <v>ATSV Stadl-Paura</v>
      </c>
      <c r="AU87" s="1" t="str">
        <f t="shared" si="61"/>
        <v>LASK</v>
      </c>
      <c r="AV87">
        <f t="shared" si="62"/>
        <v>8</v>
      </c>
      <c r="AW87" s="1">
        <f t="shared" si="63"/>
        <v>0</v>
      </c>
      <c r="AY87" t="str">
        <f t="shared" si="32"/>
        <v>LASK</v>
      </c>
      <c r="AZ87" t="str">
        <f t="shared" si="33"/>
        <v>ATSV Stadl-Paura</v>
      </c>
      <c r="BA87">
        <f t="shared" si="34"/>
        <v>8</v>
      </c>
      <c r="BB87">
        <f t="shared" si="35"/>
        <v>0</v>
      </c>
      <c r="BD87" t="str">
        <f t="shared" si="36"/>
        <v>LASK</v>
      </c>
      <c r="BE87" t="str">
        <f t="shared" si="37"/>
        <v>ATSV Stadl-Paura</v>
      </c>
      <c r="BF87">
        <f t="shared" si="64"/>
        <v>0</v>
      </c>
      <c r="BG87">
        <f t="shared" si="65"/>
        <v>8</v>
      </c>
      <c r="BI87">
        <f t="shared" si="38"/>
        <v>3</v>
      </c>
      <c r="BJ87">
        <f t="shared" si="39"/>
        <v>0</v>
      </c>
    </row>
    <row r="88" spans="1:62" x14ac:dyDescent="0.3">
      <c r="A88" t="s">
        <v>41</v>
      </c>
      <c r="B88" t="s">
        <v>253</v>
      </c>
      <c r="C88" t="s">
        <v>105</v>
      </c>
      <c r="D88" t="s">
        <v>70</v>
      </c>
      <c r="E88" t="s">
        <v>46</v>
      </c>
      <c r="F88" s="15">
        <v>0.79166666666666663</v>
      </c>
      <c r="G88" s="16">
        <v>600</v>
      </c>
      <c r="H88" s="17">
        <v>4</v>
      </c>
      <c r="I88" s="17">
        <v>0</v>
      </c>
      <c r="J88" s="1" t="s">
        <v>212</v>
      </c>
      <c r="K88" s="1" t="s">
        <v>65</v>
      </c>
      <c r="L88" s="20">
        <v>0</v>
      </c>
      <c r="M88" s="20">
        <v>5</v>
      </c>
      <c r="N88" s="1" t="str">
        <f t="shared" si="48"/>
        <v>N</v>
      </c>
      <c r="O88" s="1" t="str">
        <f t="shared" si="49"/>
        <v>S</v>
      </c>
      <c r="P88" s="1">
        <f t="shared" si="50"/>
        <v>-5</v>
      </c>
      <c r="Q88" s="4">
        <f>IFERROR((SUMIF($J$2:K88,J88,$L$2:M88)-L88)/(COUNTIF($J$2:K88,J88)-1),0)</f>
        <v>0</v>
      </c>
      <c r="R88" s="4">
        <f>IFERROR((SUMIF($AT$2:AT88,AT88,$AV$2:AW88)-AV88)/(COUNTIF($J$2:K88,J88)-1),0)</f>
        <v>0</v>
      </c>
      <c r="S88" s="4">
        <f t="shared" si="66"/>
        <v>0</v>
      </c>
      <c r="T88" s="5">
        <f>IFERROR((SUMIF($AY$2:AZ88,AY88,$BA$2:BB88)-BA88)/(COUNTIF($J$2:K88,K88)-1),0)</f>
        <v>2.2222222222222223</v>
      </c>
      <c r="U88" s="5">
        <f>IFERROR((SUMIF($BD$2:BE88,BD88,$BF$2:BG88)-BF88)/(COUNTIF($J$2:K88,K88)-1),0)</f>
        <v>0.77777777777777779</v>
      </c>
      <c r="V88" s="5">
        <f t="shared" si="67"/>
        <v>1.4444444444444446</v>
      </c>
      <c r="W88" s="9">
        <f>IFERROR((SUMIF($J$2:J88,J88,L$2:L88)-L88)/(COUNTIF($J$2:J88,J88)-1),0)</f>
        <v>0</v>
      </c>
      <c r="X88" s="9">
        <f>IFERROR((SUMIF($J$2:J88,J88,M$2:M88)-M88)/(COUNTIF($J$2:J88,J88)-1),0)</f>
        <v>0</v>
      </c>
      <c r="Y88" s="9">
        <f t="shared" si="68"/>
        <v>0</v>
      </c>
      <c r="Z88" s="1">
        <f>IFERROR((SUMIF($K$2:K88,J88,$M$2:M88))/(COUNTIF($K$2:K88,J88)),0)</f>
        <v>0</v>
      </c>
      <c r="AA88" s="1">
        <f>IFERROR((SUMIF($K$2:K88,J88,$L$2:L88))/(COUNTIF($K$2:K88,J88)),0)</f>
        <v>0</v>
      </c>
      <c r="AB88" s="1">
        <f t="shared" si="69"/>
        <v>0</v>
      </c>
      <c r="AC88" s="9">
        <f>IFERROR((SUMIF($J$2:J88,K88,$L$2:L88))/(COUNTIF($J$2:J88,K88)),0)</f>
        <v>2</v>
      </c>
      <c r="AD88" s="9">
        <f>IFERROR((SUMIF($J$2:J88,K88,$M$2:M88))/(COUNTIF($J$2:J88,K88)),0)</f>
        <v>1.2</v>
      </c>
      <c r="AE88" s="9">
        <f t="shared" si="70"/>
        <v>0.8</v>
      </c>
      <c r="AF88" s="1">
        <f>IFERROR((SUMIF(K$2:K88,K88,M$2:M88)-M88)/(COUNTIF($K$2:K88,K88)-1),0)</f>
        <v>2.5</v>
      </c>
      <c r="AG88" s="1">
        <f>IFERROR((SUMIF(K$2:K88,K88,L$2:L88)-L88)/(COUNTIF($K$2:K88,K88)-1),0)</f>
        <v>0.25</v>
      </c>
      <c r="AH88" s="1">
        <f t="shared" si="71"/>
        <v>2.25</v>
      </c>
      <c r="AI88" s="1">
        <f t="shared" si="57"/>
        <v>0</v>
      </c>
      <c r="AJ88" s="1">
        <f t="shared" si="58"/>
        <v>3</v>
      </c>
      <c r="AK88" s="1">
        <f>SUMIF($J$2:K88,J88,AI$2:AJ88)-AI88</f>
        <v>0</v>
      </c>
      <c r="AL88" s="1">
        <f>SUMIF($AY$2:AZ88,AY88,$BI$2:BJ88)-BI88</f>
        <v>20</v>
      </c>
      <c r="AM88" s="1">
        <f>IFERROR((AK88)/(COUNTIF($J$2:K88,J88)-1),0)</f>
        <v>0</v>
      </c>
      <c r="AN88" s="1">
        <f>IFERROR((AL88)/(COUNTIF($J$2:K88,K88)-1),0)</f>
        <v>2.2222222222222223</v>
      </c>
      <c r="AP88" t="e">
        <f t="shared" si="59"/>
        <v>#N/A</v>
      </c>
      <c r="AQ88">
        <f>COUNTIF($J$2:J88,J88)</f>
        <v>1</v>
      </c>
      <c r="AR88">
        <f>COUNTIF($K$2:K88,K88)</f>
        <v>5</v>
      </c>
      <c r="AT88" s="1" t="str">
        <f t="shared" si="60"/>
        <v>FC Pinzgau Saalfelden</v>
      </c>
      <c r="AU88" s="1" t="str">
        <f t="shared" si="61"/>
        <v>SKN St. Pölten</v>
      </c>
      <c r="AV88">
        <f t="shared" si="62"/>
        <v>5</v>
      </c>
      <c r="AW88" s="1">
        <f t="shared" si="63"/>
        <v>0</v>
      </c>
      <c r="AY88" t="str">
        <f t="shared" si="32"/>
        <v>SKN St. Pölten</v>
      </c>
      <c r="AZ88" t="str">
        <f t="shared" si="33"/>
        <v>FC Pinzgau Saalfelden</v>
      </c>
      <c r="BA88">
        <f t="shared" si="34"/>
        <v>5</v>
      </c>
      <c r="BB88">
        <f t="shared" si="35"/>
        <v>0</v>
      </c>
      <c r="BD88" t="str">
        <f t="shared" si="36"/>
        <v>SKN St. Pölten</v>
      </c>
      <c r="BE88" t="str">
        <f t="shared" si="37"/>
        <v>FC Pinzgau Saalfelden</v>
      </c>
      <c r="BF88">
        <f t="shared" si="64"/>
        <v>0</v>
      </c>
      <c r="BG88">
        <f t="shared" si="65"/>
        <v>5</v>
      </c>
      <c r="BI88">
        <f t="shared" si="38"/>
        <v>3</v>
      </c>
      <c r="BJ88">
        <f t="shared" si="39"/>
        <v>0</v>
      </c>
    </row>
    <row r="89" spans="1:62" x14ac:dyDescent="0.3">
      <c r="A89" t="s">
        <v>41</v>
      </c>
      <c r="B89" t="s">
        <v>253</v>
      </c>
      <c r="C89" t="s">
        <v>105</v>
      </c>
      <c r="D89" t="s">
        <v>70</v>
      </c>
      <c r="E89" t="s">
        <v>46</v>
      </c>
      <c r="F89" s="15">
        <v>0.77083333333333337</v>
      </c>
      <c r="G89" s="16">
        <v>5300</v>
      </c>
      <c r="H89" s="17">
        <v>3</v>
      </c>
      <c r="I89" s="17">
        <v>0</v>
      </c>
      <c r="J89" s="1" t="s">
        <v>76</v>
      </c>
      <c r="K89" s="1" t="s">
        <v>71</v>
      </c>
      <c r="L89" s="1">
        <v>1</v>
      </c>
      <c r="M89" s="1">
        <v>1</v>
      </c>
      <c r="N89" s="1" t="str">
        <f t="shared" si="48"/>
        <v>U</v>
      </c>
      <c r="O89" s="1" t="str">
        <f t="shared" si="49"/>
        <v>U</v>
      </c>
      <c r="P89" s="1">
        <f t="shared" si="50"/>
        <v>0</v>
      </c>
      <c r="Q89" s="4">
        <f>IFERROR((SUMIF($J$2:K89,J89,$L$2:M89)-L89)/(COUNTIF($J$2:K89,J89)-1),0)</f>
        <v>1.3333333333333333</v>
      </c>
      <c r="R89" s="4">
        <f>IFERROR((SUMIF($AT$2:AT89,AT89,$AV$2:AW89)-AV89)/(COUNTIF($J$2:K89,J89)-1),0)</f>
        <v>1.2222222222222223</v>
      </c>
      <c r="S89" s="4">
        <f t="shared" si="66"/>
        <v>0.11111111111111094</v>
      </c>
      <c r="T89" s="5">
        <f>IFERROR((SUMIF($AY$2:AZ89,AY89,$BA$2:BB89)-BA89)/(COUNTIF($J$2:K89,K89)-1),0)</f>
        <v>1.7857142857142858</v>
      </c>
      <c r="U89" s="5">
        <f>IFERROR((SUMIF($BD$2:BE89,BD89,$BF$2:BG89)-BF89)/(COUNTIF($J$2:K89,K89)-1),0)</f>
        <v>0.9285714285714286</v>
      </c>
      <c r="V89" s="5">
        <f t="shared" si="67"/>
        <v>0.85714285714285721</v>
      </c>
      <c r="W89" s="9">
        <f>IFERROR((SUMIF($J$2:J89,J89,L$2:L89)-L89)/(COUNTIF($J$2:J89,J89)-1),0)</f>
        <v>0.33333333333333331</v>
      </c>
      <c r="X89" s="9">
        <f>IFERROR((SUMIF($J$2:J89,J89,M$2:M89)-M89)/(COUNTIF($J$2:J89,J89)-1),0)</f>
        <v>3.6666666666666665</v>
      </c>
      <c r="Y89" s="9">
        <f t="shared" si="68"/>
        <v>-3.333333333333333</v>
      </c>
      <c r="Z89" s="1">
        <f>IFERROR((SUMIF($K$2:K89,J89,$M$2:M89))/(COUNTIF($K$2:K89,J89)),0)</f>
        <v>1.8333333333333333</v>
      </c>
      <c r="AA89" s="1">
        <f>IFERROR((SUMIF($K$2:K89,J89,$L$2:L89))/(COUNTIF($K$2:K89,J89)),0)</f>
        <v>1.6666666666666667</v>
      </c>
      <c r="AB89" s="1">
        <f t="shared" si="69"/>
        <v>0.16666666666666652</v>
      </c>
      <c r="AC89" s="9">
        <f>IFERROR((SUMIF($J$2:J89,K89,$L$2:L89))/(COUNTIF($J$2:J89,K89)),0)</f>
        <v>1.7142857142857142</v>
      </c>
      <c r="AD89" s="9">
        <f>IFERROR((SUMIF($J$2:J89,K89,$M$2:M89))/(COUNTIF($J$2:J89,K89)),0)</f>
        <v>0.5714285714285714</v>
      </c>
      <c r="AE89" s="9">
        <f t="shared" si="70"/>
        <v>1.1428571428571428</v>
      </c>
      <c r="AF89" s="1">
        <f>IFERROR((SUMIF(K$2:K89,K89,M$2:M89)-M89)/(COUNTIF($K$2:K89,K89)-1),0)</f>
        <v>1.8571428571428572</v>
      </c>
      <c r="AG89" s="1">
        <f>IFERROR((SUMIF(K$2:K89,K89,L$2:L89)-L89)/(COUNTIF($K$2:K89,K89)-1),0)</f>
        <v>1.2857142857142858</v>
      </c>
      <c r="AH89" s="1">
        <f t="shared" si="71"/>
        <v>0.5714285714285714</v>
      </c>
      <c r="AI89" s="1">
        <f t="shared" si="57"/>
        <v>1</v>
      </c>
      <c r="AJ89" s="1">
        <f t="shared" si="58"/>
        <v>1</v>
      </c>
      <c r="AK89" s="1">
        <f>SUMIF($J$2:K89,J89,AI$2:AJ89)-AI89</f>
        <v>10</v>
      </c>
      <c r="AL89" s="1">
        <f>SUMIF($AY$2:AZ89,AY89,$BI$2:BJ89)-BI89</f>
        <v>21</v>
      </c>
      <c r="AM89" s="1">
        <f>IFERROR((AK89)/(COUNTIF($J$2:K89,J89)-1),0)</f>
        <v>1.1111111111111112</v>
      </c>
      <c r="AN89" s="1">
        <f>IFERROR((AL89)/(COUNTIF($J$2:K89,K89)-1),0)</f>
        <v>1.5</v>
      </c>
      <c r="AP89" t="str">
        <f t="shared" si="59"/>
        <v>Red Bull Salzburg</v>
      </c>
      <c r="AQ89">
        <f>COUNTIF($J$2:J89,J89)</f>
        <v>4</v>
      </c>
      <c r="AR89">
        <f>COUNTIF($K$2:K89,K89)</f>
        <v>8</v>
      </c>
      <c r="AT89" s="1" t="str">
        <f t="shared" si="60"/>
        <v>SV Mattersburg</v>
      </c>
      <c r="AU89" s="1" t="str">
        <f t="shared" si="61"/>
        <v>SK Rapid Wien</v>
      </c>
      <c r="AV89">
        <f t="shared" si="62"/>
        <v>1</v>
      </c>
      <c r="AW89" s="1">
        <f t="shared" si="63"/>
        <v>1</v>
      </c>
      <c r="AY89" t="str">
        <f t="shared" si="32"/>
        <v>SK Rapid Wien</v>
      </c>
      <c r="AZ89" t="str">
        <f t="shared" si="33"/>
        <v>SV Mattersburg</v>
      </c>
      <c r="BA89">
        <f t="shared" si="34"/>
        <v>1</v>
      </c>
      <c r="BB89">
        <f t="shared" si="35"/>
        <v>1</v>
      </c>
      <c r="BD89" t="str">
        <f t="shared" si="36"/>
        <v>SK Rapid Wien</v>
      </c>
      <c r="BE89" t="str">
        <f t="shared" si="37"/>
        <v>SV Mattersburg</v>
      </c>
      <c r="BF89">
        <f t="shared" si="64"/>
        <v>1</v>
      </c>
      <c r="BG89">
        <f t="shared" si="65"/>
        <v>1</v>
      </c>
      <c r="BI89">
        <f t="shared" si="38"/>
        <v>1</v>
      </c>
      <c r="BJ89">
        <f t="shared" si="39"/>
        <v>1</v>
      </c>
    </row>
    <row r="90" spans="1:62" x14ac:dyDescent="0.3">
      <c r="A90" t="s">
        <v>41</v>
      </c>
      <c r="B90" t="s">
        <v>253</v>
      </c>
      <c r="C90" t="s">
        <v>105</v>
      </c>
      <c r="D90" t="s">
        <v>70</v>
      </c>
      <c r="E90" t="s">
        <v>46</v>
      </c>
      <c r="F90" s="15">
        <v>0.79166666666666663</v>
      </c>
      <c r="G90" s="16">
        <v>600</v>
      </c>
      <c r="H90" s="17">
        <v>3</v>
      </c>
      <c r="I90" s="17">
        <v>0</v>
      </c>
      <c r="J90" s="1" t="s">
        <v>366</v>
      </c>
      <c r="K90" s="1" t="s">
        <v>245</v>
      </c>
      <c r="L90" s="20">
        <v>1</v>
      </c>
      <c r="M90" s="20">
        <v>3</v>
      </c>
      <c r="N90" s="1" t="str">
        <f t="shared" si="48"/>
        <v>N</v>
      </c>
      <c r="O90" s="1" t="str">
        <f t="shared" si="49"/>
        <v>S</v>
      </c>
      <c r="P90" s="1">
        <f t="shared" si="50"/>
        <v>-2</v>
      </c>
      <c r="Q90" s="4">
        <f>IFERROR((SUMIF($J$2:K90,J90,$L$2:M90)-L90)/(COUNTIF($J$2:K90,J90)-1),0)</f>
        <v>1</v>
      </c>
      <c r="R90" s="4">
        <f>IFERROR((SUMIF($AT$2:AT90,AT90,$AV$2:AW90)-AV90)/(COUNTIF($J$2:K90,J90)-1),0)</f>
        <v>0</v>
      </c>
      <c r="S90" s="4">
        <f t="shared" si="66"/>
        <v>1</v>
      </c>
      <c r="T90" s="5">
        <f>IFERROR((SUMIF($AY$2:AZ90,AY90,$BA$2:BB90)-BA90)/(COUNTIF($J$2:K90,K90)-1),0)</f>
        <v>1.4444444444444444</v>
      </c>
      <c r="U90" s="5">
        <f>IFERROR((SUMIF($BD$2:BE90,BD90,$BF$2:BG90)-BF90)/(COUNTIF($J$2:K90,K90)-1),0)</f>
        <v>2.1111111111111112</v>
      </c>
      <c r="V90" s="5">
        <f t="shared" si="67"/>
        <v>-0.66666666666666674</v>
      </c>
      <c r="W90" s="9">
        <f>IFERROR((SUMIF($J$2:J90,J90,L$2:L90)-L90)/(COUNTIF($J$2:J90,J90)-1),0)</f>
        <v>1</v>
      </c>
      <c r="X90" s="9">
        <f>IFERROR((SUMIF($J$2:J90,J90,M$2:M90)-M90)/(COUNTIF($J$2:J90,J90)-1),0)</f>
        <v>0</v>
      </c>
      <c r="Y90" s="9">
        <f t="shared" si="68"/>
        <v>1</v>
      </c>
      <c r="Z90" s="1">
        <f>IFERROR((SUMIF($K$2:K90,J90,$M$2:M90))/(COUNTIF($K$2:K90,J90)),0)</f>
        <v>0</v>
      </c>
      <c r="AA90" s="1">
        <f>IFERROR((SUMIF($K$2:K90,J90,$L$2:L90))/(COUNTIF($K$2:K90,J90)),0)</f>
        <v>0</v>
      </c>
      <c r="AB90" s="1">
        <f t="shared" si="69"/>
        <v>0</v>
      </c>
      <c r="AC90" s="9">
        <f>IFERROR((SUMIF($J$2:J90,K90,$L$2:L90))/(COUNTIF($J$2:J90,K90)),0)</f>
        <v>1.25</v>
      </c>
      <c r="AD90" s="9">
        <f>IFERROR((SUMIF($J$2:J90,K90,$M$2:M90))/(COUNTIF($J$2:J90,K90)),0)</f>
        <v>2.25</v>
      </c>
      <c r="AE90" s="9">
        <f t="shared" si="70"/>
        <v>-1</v>
      </c>
      <c r="AF90" s="1">
        <f>IFERROR((SUMIF(K$2:K90,K90,M$2:M90)-M90)/(COUNTIF($K$2:K90,K90)-1),0)</f>
        <v>1.6</v>
      </c>
      <c r="AG90" s="1">
        <f>IFERROR((SUMIF(K$2:K90,K90,L$2:L90)-L90)/(COUNTIF($K$2:K90,K90)-1),0)</f>
        <v>2</v>
      </c>
      <c r="AH90" s="1">
        <f t="shared" si="71"/>
        <v>-0.39999999999999991</v>
      </c>
      <c r="AI90" s="1">
        <f t="shared" si="57"/>
        <v>0</v>
      </c>
      <c r="AJ90" s="1">
        <f t="shared" si="58"/>
        <v>3</v>
      </c>
      <c r="AK90" s="1">
        <f>SUMIF($J$2:K90,J90,AI$2:AJ90)-AI90</f>
        <v>3</v>
      </c>
      <c r="AL90" s="1">
        <f>SUMIF($AY$2:AZ90,AY90,$BI$2:BJ90)-BI90</f>
        <v>9</v>
      </c>
      <c r="AM90" s="1">
        <f>IFERROR((AK90)/(COUNTIF($J$2:K90,J90)-1),0)</f>
        <v>3</v>
      </c>
      <c r="AN90" s="1">
        <f>IFERROR((AL90)/(COUNTIF($J$2:K90,K90)-1),0)</f>
        <v>1</v>
      </c>
      <c r="AP90" t="str">
        <f t="shared" si="59"/>
        <v>FC Admira Wacker Mödling</v>
      </c>
      <c r="AQ90">
        <f>COUNTIF($J$2:J90,J90)</f>
        <v>2</v>
      </c>
      <c r="AR90">
        <f>COUNTIF($K$2:K90,K90)</f>
        <v>6</v>
      </c>
      <c r="AT90" s="1" t="str">
        <f t="shared" si="60"/>
        <v>SC Neusiedl/See</v>
      </c>
      <c r="AU90" s="1" t="str">
        <f t="shared" si="61"/>
        <v>FC Wacker Innsbruck</v>
      </c>
      <c r="AV90">
        <f t="shared" si="62"/>
        <v>3</v>
      </c>
      <c r="AW90" s="1">
        <f t="shared" si="63"/>
        <v>1</v>
      </c>
      <c r="AY90" t="str">
        <f t="shared" si="32"/>
        <v>FC Wacker Innsbruck</v>
      </c>
      <c r="AZ90" t="str">
        <f t="shared" si="33"/>
        <v>SC Neusiedl/See</v>
      </c>
      <c r="BA90">
        <f t="shared" si="34"/>
        <v>3</v>
      </c>
      <c r="BB90">
        <f t="shared" si="35"/>
        <v>1</v>
      </c>
      <c r="BD90" t="str">
        <f t="shared" si="36"/>
        <v>FC Wacker Innsbruck</v>
      </c>
      <c r="BE90" t="str">
        <f t="shared" si="37"/>
        <v>SC Neusiedl/See</v>
      </c>
      <c r="BF90">
        <f t="shared" si="64"/>
        <v>1</v>
      </c>
      <c r="BG90">
        <f t="shared" si="65"/>
        <v>3</v>
      </c>
      <c r="BI90">
        <f t="shared" si="38"/>
        <v>3</v>
      </c>
      <c r="BJ90">
        <f t="shared" si="39"/>
        <v>0</v>
      </c>
    </row>
    <row r="91" spans="1:62" x14ac:dyDescent="0.3">
      <c r="A91" t="s">
        <v>47</v>
      </c>
      <c r="B91" t="s">
        <v>312</v>
      </c>
      <c r="C91" t="s">
        <v>105</v>
      </c>
      <c r="D91" t="s">
        <v>70</v>
      </c>
      <c r="E91" t="s">
        <v>43</v>
      </c>
      <c r="F91" s="15">
        <v>0.70833333333333337</v>
      </c>
      <c r="G91" s="16">
        <v>4655</v>
      </c>
      <c r="H91" s="17">
        <v>3</v>
      </c>
      <c r="I91" s="17">
        <v>0</v>
      </c>
      <c r="J91" s="1" t="s">
        <v>49</v>
      </c>
      <c r="K91" s="1" t="s">
        <v>40</v>
      </c>
      <c r="L91" s="20">
        <v>1</v>
      </c>
      <c r="M91" s="20">
        <v>4</v>
      </c>
      <c r="N91" s="1" t="str">
        <f t="shared" si="48"/>
        <v>N</v>
      </c>
      <c r="O91" s="1" t="str">
        <f t="shared" si="49"/>
        <v>S</v>
      </c>
      <c r="P91" s="1">
        <f t="shared" si="50"/>
        <v>-3</v>
      </c>
      <c r="Q91" s="4">
        <f>IFERROR((SUMIF($J$2:K91,J91,$L$2:M91)-L91)/(COUNTIF($J$2:K91,J91)-1),0)</f>
        <v>2.1</v>
      </c>
      <c r="R91" s="4">
        <f>IFERROR((SUMIF($AT$2:AT91,AT91,$AV$2:AW91)-AV91)/(COUNTIF($J$2:K91,J91)-1),0)</f>
        <v>0.2</v>
      </c>
      <c r="S91" s="4">
        <f t="shared" si="66"/>
        <v>1.9000000000000001</v>
      </c>
      <c r="T91" s="5">
        <f>IFERROR((SUMIF($AY$2:AZ91,AY91,$BA$2:BB91)-BA91)/(COUNTIF($J$2:K91,K91)-1),0)</f>
        <v>2.7333333333333334</v>
      </c>
      <c r="U91" s="5">
        <f>IFERROR((SUMIF($BD$2:BE91,BD91,$BF$2:BG91)-BF91)/(COUNTIF($J$2:K91,K91)-1),0)</f>
        <v>0.66666666666666663</v>
      </c>
      <c r="V91" s="5">
        <f t="shared" si="67"/>
        <v>2.0666666666666669</v>
      </c>
      <c r="W91" s="9">
        <f>IFERROR((SUMIF($J$2:J91,J91,L$2:L91)-L91)/(COUNTIF($J$2:J91,J91)-1),0)</f>
        <v>2.25</v>
      </c>
      <c r="X91" s="9">
        <f>IFERROR((SUMIF($J$2:J91,J91,M$2:M91)-M91)/(COUNTIF($J$2:J91,J91)-1),0)</f>
        <v>0.5</v>
      </c>
      <c r="Y91" s="9">
        <f t="shared" si="68"/>
        <v>1.75</v>
      </c>
      <c r="Z91" s="1">
        <f>IFERROR((SUMIF($K$2:K91,J91,$M$2:M91))/(COUNTIF($K$2:K91,J91)),0)</f>
        <v>2</v>
      </c>
      <c r="AA91" s="1">
        <f>IFERROR((SUMIF($K$2:K91,J91,$L$2:L91))/(COUNTIF($K$2:K91,J91)),0)</f>
        <v>1.1666666666666667</v>
      </c>
      <c r="AB91" s="1">
        <f t="shared" si="69"/>
        <v>0.83333333333333326</v>
      </c>
      <c r="AC91" s="9">
        <f>IFERROR((SUMIF($J$2:J91,K91,$L$2:L91))/(COUNTIF($J$2:J91,K91)),0)</f>
        <v>2.4285714285714284</v>
      </c>
      <c r="AD91" s="9">
        <f>IFERROR((SUMIF($J$2:J91,K91,$M$2:M91))/(COUNTIF($J$2:J91,K91)),0)</f>
        <v>0.7142857142857143</v>
      </c>
      <c r="AE91" s="9">
        <f t="shared" si="70"/>
        <v>1.714285714285714</v>
      </c>
      <c r="AF91" s="1">
        <f>IFERROR((SUMIF(K$2:K91,K91,M$2:M91)-M91)/(COUNTIF($K$2:K91,K91)-1),0)</f>
        <v>3</v>
      </c>
      <c r="AG91" s="1">
        <f>IFERROR((SUMIF(K$2:K91,K91,L$2:L91)-L91)/(COUNTIF($K$2:K91,K91)-1),0)</f>
        <v>0.625</v>
      </c>
      <c r="AH91" s="1">
        <f t="shared" si="71"/>
        <v>2.375</v>
      </c>
      <c r="AI91" s="1">
        <f t="shared" si="57"/>
        <v>0</v>
      </c>
      <c r="AJ91" s="1">
        <f t="shared" si="58"/>
        <v>3</v>
      </c>
      <c r="AK91" s="1">
        <f>SUMIF($J$2:K91,J91,AI$2:AJ91)-AI91</f>
        <v>20</v>
      </c>
      <c r="AL91" s="1">
        <f>SUMIF($AY$2:AZ91,AY91,$BI$2:BJ91)-BI91</f>
        <v>41</v>
      </c>
      <c r="AM91" s="1">
        <f>IFERROR((AK91)/(COUNTIF($J$2:K91,J91)-1),0)</f>
        <v>2</v>
      </c>
      <c r="AN91" s="1">
        <f>IFERROR((AL91)/(COUNTIF($J$2:K91,K91)-1),0)</f>
        <v>2.7333333333333334</v>
      </c>
      <c r="AP91" t="str">
        <f t="shared" si="59"/>
        <v>FK Austria Wien</v>
      </c>
      <c r="AQ91">
        <f>COUNTIF($J$2:J91,J91)</f>
        <v>5</v>
      </c>
      <c r="AR91">
        <f>COUNTIF($K$2:K91,K91)</f>
        <v>9</v>
      </c>
      <c r="AT91" s="1" t="str">
        <f t="shared" si="60"/>
        <v>Wolfsberger AC</v>
      </c>
      <c r="AU91" s="1" t="str">
        <f t="shared" si="61"/>
        <v>Red Bull Salzburg</v>
      </c>
      <c r="AV91">
        <f t="shared" si="62"/>
        <v>4</v>
      </c>
      <c r="AW91" s="1">
        <f t="shared" si="63"/>
        <v>1</v>
      </c>
      <c r="AY91" t="str">
        <f t="shared" si="32"/>
        <v>Red Bull Salzburg</v>
      </c>
      <c r="AZ91" t="str">
        <f t="shared" si="33"/>
        <v>Wolfsberger AC</v>
      </c>
      <c r="BA91">
        <f t="shared" si="34"/>
        <v>4</v>
      </c>
      <c r="BB91">
        <f t="shared" si="35"/>
        <v>1</v>
      </c>
      <c r="BD91" t="str">
        <f t="shared" si="36"/>
        <v>Red Bull Salzburg</v>
      </c>
      <c r="BE91" t="str">
        <f t="shared" si="37"/>
        <v>Wolfsberger AC</v>
      </c>
      <c r="BF91">
        <f t="shared" si="64"/>
        <v>1</v>
      </c>
      <c r="BG91">
        <f t="shared" si="65"/>
        <v>4</v>
      </c>
      <c r="BI91">
        <f t="shared" si="38"/>
        <v>3</v>
      </c>
      <c r="BJ91">
        <f t="shared" si="39"/>
        <v>0</v>
      </c>
    </row>
    <row r="92" spans="1:62" x14ac:dyDescent="0.3">
      <c r="A92" t="s">
        <v>47</v>
      </c>
      <c r="B92" t="s">
        <v>312</v>
      </c>
      <c r="C92" t="s">
        <v>105</v>
      </c>
      <c r="D92" t="s">
        <v>70</v>
      </c>
      <c r="E92" t="s">
        <v>43</v>
      </c>
      <c r="F92" s="15">
        <v>0.70833333333333337</v>
      </c>
      <c r="G92" s="16">
        <v>15800</v>
      </c>
      <c r="H92" s="17">
        <v>3</v>
      </c>
      <c r="I92" s="17">
        <v>0</v>
      </c>
      <c r="J92" s="1" t="s">
        <v>71</v>
      </c>
      <c r="K92" s="1" t="s">
        <v>65</v>
      </c>
      <c r="L92" s="20">
        <v>0</v>
      </c>
      <c r="M92" s="20">
        <v>2</v>
      </c>
      <c r="N92" s="1" t="str">
        <f t="shared" si="48"/>
        <v>N</v>
      </c>
      <c r="O92" s="1" t="str">
        <f t="shared" si="49"/>
        <v>S</v>
      </c>
      <c r="P92" s="1">
        <f t="shared" si="50"/>
        <v>-2</v>
      </c>
      <c r="Q92" s="4">
        <f>IFERROR((SUMIF($J$2:K92,J92,$L$2:M92)-L92)/(COUNTIF($J$2:K92,J92)-1),0)</f>
        <v>1.7333333333333334</v>
      </c>
      <c r="R92" s="4">
        <f>IFERROR((SUMIF($AT$2:AT92,AT92,$AV$2:AW92)-AV92)/(COUNTIF($J$2:K92,J92)-1),0)</f>
        <v>0.26666666666666666</v>
      </c>
      <c r="S92" s="4">
        <f t="shared" si="66"/>
        <v>1.4666666666666668</v>
      </c>
      <c r="T92" s="5">
        <f>IFERROR((SUMIF($AY$2:AZ92,AY92,$BA$2:BB92)-BA92)/(COUNTIF($J$2:K92,K92)-1),0)</f>
        <v>2.5</v>
      </c>
      <c r="U92" s="5">
        <f>IFERROR((SUMIF($BD$2:BE92,BD92,$BF$2:BG92)-BF92)/(COUNTIF($J$2:K92,K92)-1),0)</f>
        <v>0.7</v>
      </c>
      <c r="V92" s="5">
        <f t="shared" si="67"/>
        <v>1.8</v>
      </c>
      <c r="W92" s="9">
        <f>IFERROR((SUMIF($J$2:J92,J92,L$2:L92)-L92)/(COUNTIF($J$2:J92,J92)-1),0)</f>
        <v>1.7142857142857142</v>
      </c>
      <c r="X92" s="9">
        <f>IFERROR((SUMIF($J$2:J92,J92,M$2:M92)-M92)/(COUNTIF($J$2:J92,J92)-1),0)</f>
        <v>0.5714285714285714</v>
      </c>
      <c r="Y92" s="9">
        <f t="shared" si="68"/>
        <v>1.1428571428571428</v>
      </c>
      <c r="Z92" s="1">
        <f>IFERROR((SUMIF($K$2:K92,J92,$M$2:M92))/(COUNTIF($K$2:K92,J92)),0)</f>
        <v>1.75</v>
      </c>
      <c r="AA92" s="1">
        <f>IFERROR((SUMIF($K$2:K92,J92,$L$2:L92))/(COUNTIF($K$2:K92,J92)),0)</f>
        <v>1.25</v>
      </c>
      <c r="AB92" s="1">
        <f t="shared" si="69"/>
        <v>0.5</v>
      </c>
      <c r="AC92" s="9">
        <f>IFERROR((SUMIF($J$2:J92,K92,$L$2:L92))/(COUNTIF($J$2:J92,K92)),0)</f>
        <v>2</v>
      </c>
      <c r="AD92" s="9">
        <f>IFERROR((SUMIF($J$2:J92,K92,$M$2:M92))/(COUNTIF($J$2:J92,K92)),0)</f>
        <v>1.2</v>
      </c>
      <c r="AE92" s="9">
        <f t="shared" si="70"/>
        <v>0.8</v>
      </c>
      <c r="AF92" s="1">
        <f>IFERROR((SUMIF(K$2:K92,K92,M$2:M92)-M92)/(COUNTIF($K$2:K92,K92)-1),0)</f>
        <v>3</v>
      </c>
      <c r="AG92" s="1">
        <f>IFERROR((SUMIF(K$2:K92,K92,L$2:L92)-L92)/(COUNTIF($K$2:K92,K92)-1),0)</f>
        <v>0.2</v>
      </c>
      <c r="AH92" s="1">
        <f t="shared" si="71"/>
        <v>2.8</v>
      </c>
      <c r="AI92" s="1">
        <f t="shared" si="57"/>
        <v>0</v>
      </c>
      <c r="AJ92" s="1">
        <f t="shared" si="58"/>
        <v>3</v>
      </c>
      <c r="AK92" s="1">
        <f>SUMIF($J$2:K92,J92,AI$2:AJ92)-AI92</f>
        <v>22</v>
      </c>
      <c r="AL92" s="1">
        <f>SUMIF($AY$2:AZ92,AY92,$BI$2:BJ92)-BI92</f>
        <v>23</v>
      </c>
      <c r="AM92" s="1">
        <f>IFERROR((AK92)/(COUNTIF($J$2:K92,J92)-1),0)</f>
        <v>1.4666666666666666</v>
      </c>
      <c r="AN92" s="1">
        <f>IFERROR((AL92)/(COUNTIF($J$2:K92,K92)-1),0)</f>
        <v>2.2999999999999998</v>
      </c>
      <c r="AP92" t="str">
        <f t="shared" si="59"/>
        <v>SC Rheindorf Altach</v>
      </c>
      <c r="AQ92">
        <f>COUNTIF($J$2:J92,J92)</f>
        <v>8</v>
      </c>
      <c r="AR92">
        <f>COUNTIF($K$2:K92,K92)</f>
        <v>6</v>
      </c>
      <c r="AT92" s="1" t="str">
        <f t="shared" si="60"/>
        <v>SK Rapid Wien</v>
      </c>
      <c r="AU92" s="1" t="str">
        <f t="shared" si="61"/>
        <v>SKN St. Pölten</v>
      </c>
      <c r="AV92">
        <f t="shared" si="62"/>
        <v>2</v>
      </c>
      <c r="AW92" s="1">
        <f t="shared" si="63"/>
        <v>0</v>
      </c>
      <c r="AY92" t="str">
        <f t="shared" si="32"/>
        <v>SKN St. Pölten</v>
      </c>
      <c r="AZ92" t="str">
        <f t="shared" si="33"/>
        <v>SK Rapid Wien</v>
      </c>
      <c r="BA92">
        <f t="shared" si="34"/>
        <v>2</v>
      </c>
      <c r="BB92">
        <f t="shared" si="35"/>
        <v>0</v>
      </c>
      <c r="BD92" t="str">
        <f t="shared" si="36"/>
        <v>SKN St. Pölten</v>
      </c>
      <c r="BE92" t="str">
        <f t="shared" si="37"/>
        <v>SK Rapid Wien</v>
      </c>
      <c r="BF92">
        <f t="shared" si="64"/>
        <v>0</v>
      </c>
      <c r="BG92">
        <f t="shared" si="65"/>
        <v>2</v>
      </c>
      <c r="BI92">
        <f t="shared" si="38"/>
        <v>3</v>
      </c>
      <c r="BJ92">
        <f t="shared" si="39"/>
        <v>0</v>
      </c>
    </row>
    <row r="93" spans="1:62" x14ac:dyDescent="0.3">
      <c r="A93" t="s">
        <v>47</v>
      </c>
      <c r="B93" t="s">
        <v>312</v>
      </c>
      <c r="C93" t="s">
        <v>105</v>
      </c>
      <c r="D93" t="s">
        <v>70</v>
      </c>
      <c r="E93" t="s">
        <v>43</v>
      </c>
      <c r="F93" s="15">
        <v>0.70833333333333337</v>
      </c>
      <c r="G93" s="16">
        <v>1600</v>
      </c>
      <c r="H93" s="17">
        <v>6</v>
      </c>
      <c r="I93" s="17">
        <v>0</v>
      </c>
      <c r="J93" s="1" t="s">
        <v>56</v>
      </c>
      <c r="K93" s="1" t="s">
        <v>58</v>
      </c>
      <c r="L93" s="20">
        <v>2</v>
      </c>
      <c r="M93" s="20">
        <v>4</v>
      </c>
      <c r="N93" s="1" t="str">
        <f t="shared" si="48"/>
        <v>N</v>
      </c>
      <c r="O93" s="1" t="str">
        <f t="shared" si="49"/>
        <v>S</v>
      </c>
      <c r="P93" s="1">
        <f t="shared" si="50"/>
        <v>-2</v>
      </c>
      <c r="Q93" s="4">
        <f>IFERROR((SUMIF($J$2:K93,J93,$L$2:M93)-L93)/(COUNTIF($J$2:K93,J93)-1),0)</f>
        <v>0.72727272727272729</v>
      </c>
      <c r="R93" s="4">
        <f>IFERROR((SUMIF($AT$2:AT93,AT93,$AV$2:AW93)-AV93)/(COUNTIF($J$2:K93,J93)-1),0)</f>
        <v>0.90909090909090906</v>
      </c>
      <c r="S93" s="4">
        <f t="shared" si="66"/>
        <v>-0.18181818181818177</v>
      </c>
      <c r="T93" s="5">
        <f>IFERROR((SUMIF($AY$2:AZ93,AY93,$BA$2:BB93)-BA93)/(COUNTIF($J$2:K93,K93)-1),0)</f>
        <v>1.4</v>
      </c>
      <c r="U93" s="5">
        <f>IFERROR((SUMIF($BD$2:BE93,BD93,$BF$2:BG93)-BF93)/(COUNTIF($J$2:K93,K93)-1),0)</f>
        <v>1.6</v>
      </c>
      <c r="V93" s="5">
        <f t="shared" si="67"/>
        <v>-0.20000000000000018</v>
      </c>
      <c r="W93" s="9">
        <f>IFERROR((SUMIF($J$2:J93,J93,L$2:L93)-L93)/(COUNTIF($J$2:J93,J93)-1),0)</f>
        <v>0.6</v>
      </c>
      <c r="X93" s="9">
        <f>IFERROR((SUMIF($J$2:J93,J93,M$2:M93)-M93)/(COUNTIF($J$2:J93,J93)-1),0)</f>
        <v>2</v>
      </c>
      <c r="Y93" s="9">
        <f t="shared" si="68"/>
        <v>-1.4</v>
      </c>
      <c r="Z93" s="1">
        <f>IFERROR((SUMIF($K$2:K93,J93,$M$2:M93))/(COUNTIF($K$2:K93,J93)),0)</f>
        <v>0.83333333333333337</v>
      </c>
      <c r="AA93" s="1">
        <f>IFERROR((SUMIF($K$2:K93,J93,$L$2:L93))/(COUNTIF($K$2:K93,J93)),0)</f>
        <v>2</v>
      </c>
      <c r="AB93" s="1">
        <f t="shared" si="69"/>
        <v>-1.1666666666666665</v>
      </c>
      <c r="AC93" s="9">
        <f>IFERROR((SUMIF($J$2:J93,K93,$L$2:L93))/(COUNTIF($J$2:J93,K93)),0)</f>
        <v>1.2</v>
      </c>
      <c r="AD93" s="9">
        <f>IFERROR((SUMIF($J$2:J93,K93,$M$2:M93))/(COUNTIF($J$2:J93,K93)),0)</f>
        <v>2.2000000000000002</v>
      </c>
      <c r="AE93" s="9">
        <f t="shared" si="70"/>
        <v>-1.0000000000000002</v>
      </c>
      <c r="AF93" s="1">
        <f>IFERROR((SUMIF(K$2:K93,K93,M$2:M93)-M93)/(COUNTIF($K$2:K93,K93)-1),0)</f>
        <v>1.6</v>
      </c>
      <c r="AG93" s="1">
        <f>IFERROR((SUMIF(K$2:K93,K93,L$2:L93)-L93)/(COUNTIF($K$2:K93,K93)-1),0)</f>
        <v>1</v>
      </c>
      <c r="AH93" s="1">
        <f t="shared" si="71"/>
        <v>0.60000000000000009</v>
      </c>
      <c r="AI93" s="1">
        <f t="shared" si="57"/>
        <v>0</v>
      </c>
      <c r="AJ93" s="1">
        <f t="shared" si="58"/>
        <v>3</v>
      </c>
      <c r="AK93" s="1">
        <f>SUMIF($J$2:K93,J93,AI$2:AJ93)-AI93</f>
        <v>7</v>
      </c>
      <c r="AL93" s="1">
        <f>SUMIF($AY$2:AZ93,AY93,$BI$2:BJ93)-BI93</f>
        <v>8</v>
      </c>
      <c r="AM93" s="1">
        <f>IFERROR((AK93)/(COUNTIF($J$2:K93,J93)-1),0)</f>
        <v>0.63636363636363635</v>
      </c>
      <c r="AN93" s="1">
        <f>IFERROR((AL93)/(COUNTIF($J$2:K93,K93)-1),0)</f>
        <v>0.8</v>
      </c>
      <c r="AP93" t="str">
        <f t="shared" si="59"/>
        <v>SK Rapid Wien</v>
      </c>
      <c r="AQ93">
        <f>COUNTIF($J$2:J93,J93)</f>
        <v>6</v>
      </c>
      <c r="AR93">
        <f>COUNTIF($K$2:K93,K93)</f>
        <v>6</v>
      </c>
      <c r="AT93" s="1" t="str">
        <f t="shared" si="60"/>
        <v>FC Admira Wacker Mödling</v>
      </c>
      <c r="AU93" s="1" t="str">
        <f t="shared" si="61"/>
        <v>SC Rheindorf Altach</v>
      </c>
      <c r="AV93">
        <f t="shared" si="62"/>
        <v>4</v>
      </c>
      <c r="AW93" s="1">
        <f t="shared" si="63"/>
        <v>2</v>
      </c>
      <c r="AY93" t="str">
        <f t="shared" si="32"/>
        <v>SC Rheindorf Altach</v>
      </c>
      <c r="AZ93" t="str">
        <f t="shared" si="33"/>
        <v>FC Admira Wacker Mödling</v>
      </c>
      <c r="BA93">
        <f t="shared" si="34"/>
        <v>4</v>
      </c>
      <c r="BB93">
        <f t="shared" si="35"/>
        <v>2</v>
      </c>
      <c r="BD93" t="str">
        <f t="shared" si="36"/>
        <v>SC Rheindorf Altach</v>
      </c>
      <c r="BE93" t="str">
        <f t="shared" si="37"/>
        <v>FC Admira Wacker Mödling</v>
      </c>
      <c r="BF93">
        <f t="shared" si="64"/>
        <v>2</v>
      </c>
      <c r="BG93">
        <f t="shared" si="65"/>
        <v>4</v>
      </c>
      <c r="BI93">
        <f t="shared" si="38"/>
        <v>3</v>
      </c>
      <c r="BJ93">
        <f t="shared" si="39"/>
        <v>0</v>
      </c>
    </row>
    <row r="94" spans="1:62" x14ac:dyDescent="0.3">
      <c r="A94" t="s">
        <v>47</v>
      </c>
      <c r="B94" t="s">
        <v>254</v>
      </c>
      <c r="C94" t="s">
        <v>105</v>
      </c>
      <c r="D94" t="s">
        <v>70</v>
      </c>
      <c r="E94" t="s">
        <v>64</v>
      </c>
      <c r="F94" s="15">
        <v>0.60416666666666663</v>
      </c>
      <c r="G94" s="16">
        <v>4058</v>
      </c>
      <c r="H94" s="17">
        <v>4</v>
      </c>
      <c r="I94" s="17">
        <v>0</v>
      </c>
      <c r="J94" s="1" t="s">
        <v>216</v>
      </c>
      <c r="K94" s="1" t="s">
        <v>80</v>
      </c>
      <c r="L94" s="20">
        <v>0</v>
      </c>
      <c r="M94" s="20">
        <v>1</v>
      </c>
      <c r="N94" s="1" t="str">
        <f t="shared" si="48"/>
        <v>N</v>
      </c>
      <c r="O94" s="1" t="str">
        <f t="shared" si="49"/>
        <v>S</v>
      </c>
      <c r="P94" s="1">
        <f t="shared" si="50"/>
        <v>-1</v>
      </c>
      <c r="Q94" s="4">
        <f>IFERROR((SUMIF($J$2:K94,J94,$L$2:M94)-L94)/(COUNTIF($J$2:K94,J94)-1),0)</f>
        <v>1.3</v>
      </c>
      <c r="R94" s="4">
        <f>IFERROR((SUMIF($AT$2:AT94,AT94,$AV$2:AW94)-AV94)/(COUNTIF($J$2:K94,J94)-1),0)</f>
        <v>0.5</v>
      </c>
      <c r="S94" s="4">
        <f t="shared" si="66"/>
        <v>0.8</v>
      </c>
      <c r="T94" s="5">
        <f>IFERROR((SUMIF($AY$2:AZ94,AY94,$BA$2:BB94)-BA94)/(COUNTIF($J$2:K94,K94)-1),0)</f>
        <v>1.5</v>
      </c>
      <c r="U94" s="5">
        <f>IFERROR((SUMIF($BD$2:BE94,BD94,$BF$2:BG94)-BF94)/(COUNTIF($J$2:K94,K94)-1),0)</f>
        <v>0.8</v>
      </c>
      <c r="V94" s="5">
        <f t="shared" si="67"/>
        <v>0.7</v>
      </c>
      <c r="W94" s="9">
        <f>IFERROR((SUMIF($J$2:J94,J94,L$2:L94)-L94)/(COUNTIF($J$2:J94,J94)-1),0)</f>
        <v>1.8</v>
      </c>
      <c r="X94" s="9">
        <f>IFERROR((SUMIF($J$2:J94,J94,M$2:M94)-M94)/(COUNTIF($J$2:J94,J94)-1),0)</f>
        <v>1</v>
      </c>
      <c r="Y94" s="9">
        <f t="shared" si="68"/>
        <v>0.8</v>
      </c>
      <c r="Z94" s="1">
        <f>IFERROR((SUMIF($K$2:K94,J94,$M$2:M94))/(COUNTIF($K$2:K94,J94)),0)</f>
        <v>0.8</v>
      </c>
      <c r="AA94" s="1">
        <f>IFERROR((SUMIF($K$2:K94,J94,$L$2:L94))/(COUNTIF($K$2:K94,J94)),0)</f>
        <v>2.2000000000000002</v>
      </c>
      <c r="AB94" s="1">
        <f t="shared" si="69"/>
        <v>-1.4000000000000001</v>
      </c>
      <c r="AC94" s="9">
        <f>IFERROR((SUMIF($J$2:J94,K94,$L$2:L94))/(COUNTIF($J$2:J94,K94)),0)</f>
        <v>2</v>
      </c>
      <c r="AD94" s="9">
        <f>IFERROR((SUMIF($J$2:J94,K94,$M$2:M94))/(COUNTIF($J$2:J94,K94)),0)</f>
        <v>1</v>
      </c>
      <c r="AE94" s="9">
        <f t="shared" si="70"/>
        <v>1</v>
      </c>
      <c r="AF94" s="1">
        <f>IFERROR((SUMIF(K$2:K94,K94,M$2:M94)-M94)/(COUNTIF($K$2:K94,K94)-1),0)</f>
        <v>1</v>
      </c>
      <c r="AG94" s="1">
        <f>IFERROR((SUMIF(K$2:K94,K94,L$2:L94)-L94)/(COUNTIF($K$2:K94,K94)-1),0)</f>
        <v>0.6</v>
      </c>
      <c r="AH94" s="1">
        <f t="shared" si="71"/>
        <v>0.4</v>
      </c>
      <c r="AI94" s="1">
        <f t="shared" si="57"/>
        <v>0</v>
      </c>
      <c r="AJ94" s="1">
        <f t="shared" si="58"/>
        <v>3</v>
      </c>
      <c r="AK94" s="1">
        <f>SUMIF($J$2:K94,J94,AI$2:AJ94)-AI94</f>
        <v>10</v>
      </c>
      <c r="AL94" s="1">
        <f>SUMIF($AY$2:AZ94,AY94,$BI$2:BJ94)-BI94</f>
        <v>19</v>
      </c>
      <c r="AM94" s="1">
        <f>IFERROR((AK94)/(COUNTIF($J$2:K94,J94)-1),0)</f>
        <v>1</v>
      </c>
      <c r="AN94" s="1">
        <f>IFERROR((AL94)/(COUNTIF($J$2:K94,K94)-1),0)</f>
        <v>1.9</v>
      </c>
      <c r="AP94" t="str">
        <f t="shared" si="59"/>
        <v>FC Admira Wacker Mödling</v>
      </c>
      <c r="AQ94">
        <f>COUNTIF($J$2:J94,J94)</f>
        <v>6</v>
      </c>
      <c r="AR94">
        <f>COUNTIF($K$2:K94,K94)</f>
        <v>6</v>
      </c>
      <c r="AT94" s="1" t="str">
        <f t="shared" si="60"/>
        <v>TSV Hartberg</v>
      </c>
      <c r="AU94" s="1" t="str">
        <f t="shared" si="61"/>
        <v>FK Austria Wien</v>
      </c>
      <c r="AV94">
        <f t="shared" si="62"/>
        <v>1</v>
      </c>
      <c r="AW94" s="1">
        <f t="shared" si="63"/>
        <v>0</v>
      </c>
      <c r="AY94" t="str">
        <f t="shared" si="32"/>
        <v>FK Austria Wien</v>
      </c>
      <c r="AZ94" t="str">
        <f t="shared" si="33"/>
        <v>TSV Hartberg</v>
      </c>
      <c r="BA94">
        <f t="shared" si="34"/>
        <v>1</v>
      </c>
      <c r="BB94">
        <f t="shared" si="35"/>
        <v>0</v>
      </c>
      <c r="BD94" t="str">
        <f t="shared" si="36"/>
        <v>FK Austria Wien</v>
      </c>
      <c r="BE94" t="str">
        <f t="shared" si="37"/>
        <v>TSV Hartberg</v>
      </c>
      <c r="BF94">
        <f t="shared" si="64"/>
        <v>0</v>
      </c>
      <c r="BG94">
        <f t="shared" si="65"/>
        <v>1</v>
      </c>
      <c r="BI94">
        <f t="shared" si="38"/>
        <v>3</v>
      </c>
      <c r="BJ94">
        <f t="shared" si="39"/>
        <v>0</v>
      </c>
    </row>
    <row r="95" spans="1:62" x14ac:dyDescent="0.3">
      <c r="A95" t="s">
        <v>47</v>
      </c>
      <c r="B95" t="s">
        <v>254</v>
      </c>
      <c r="C95" t="s">
        <v>105</v>
      </c>
      <c r="D95" t="s">
        <v>70</v>
      </c>
      <c r="E95" t="s">
        <v>64</v>
      </c>
      <c r="F95" s="15">
        <v>0.70833333333333337</v>
      </c>
      <c r="G95" s="16">
        <v>6009</v>
      </c>
      <c r="H95" s="17">
        <v>4</v>
      </c>
      <c r="I95" s="17">
        <v>0</v>
      </c>
      <c r="J95" s="1" t="s">
        <v>0</v>
      </c>
      <c r="K95" s="1" t="s">
        <v>68</v>
      </c>
      <c r="L95" s="20">
        <v>0</v>
      </c>
      <c r="M95" s="20">
        <v>0</v>
      </c>
      <c r="N95" s="1" t="str">
        <f t="shared" si="48"/>
        <v>U</v>
      </c>
      <c r="O95" s="1" t="str">
        <f t="shared" si="49"/>
        <v>U</v>
      </c>
      <c r="P95" s="1">
        <f t="shared" si="50"/>
        <v>0</v>
      </c>
      <c r="Q95" s="4">
        <f>IFERROR((SUMIF($J$2:K95,J95,$L$2:M95)-L95)/(COUNTIF($J$2:K95,J95)-1),0)</f>
        <v>2.2857142857142856</v>
      </c>
      <c r="R95" s="4">
        <f>IFERROR((SUMIF($AT$2:AT95,AT95,$AV$2:AW95)-AV95)/(COUNTIF($J$2:K95,J95)-1),0)</f>
        <v>0.14285714285714285</v>
      </c>
      <c r="S95" s="4">
        <f t="shared" si="66"/>
        <v>2.1428571428571428</v>
      </c>
      <c r="T95" s="5">
        <f>IFERROR((SUMIF($AY$2:AZ95,AY95,$BA$2:BB95)-BA95)/(COUNTIF($J$2:K95,K95)-1),0)</f>
        <v>1.1428571428571428</v>
      </c>
      <c r="U95" s="5">
        <f>IFERROR((SUMIF($BD$2:BE95,BD95,$BF$2:BG95)-BF95)/(COUNTIF($J$2:K95,K95)-1),0)</f>
        <v>1.9285714285714286</v>
      </c>
      <c r="V95" s="5">
        <f t="shared" si="67"/>
        <v>-0.78571428571428581</v>
      </c>
      <c r="W95" s="9">
        <f>IFERROR((SUMIF($J$2:J95,J95,L$2:L95)-L95)/(COUNTIF($J$2:J95,J95)-1),0)</f>
        <v>2</v>
      </c>
      <c r="X95" s="9">
        <f>IFERROR((SUMIF($J$2:J95,J95,M$2:M95)-M95)/(COUNTIF($J$2:J95,J95)-1),0)</f>
        <v>0.4</v>
      </c>
      <c r="Y95" s="9">
        <f t="shared" si="68"/>
        <v>1.6</v>
      </c>
      <c r="Z95" s="1">
        <f>IFERROR((SUMIF($K$2:K95,J95,$M$2:M95))/(COUNTIF($K$2:K95,J95)),0)</f>
        <v>2.4444444444444446</v>
      </c>
      <c r="AA95" s="1">
        <f>IFERROR((SUMIF($K$2:K95,J95,$L$2:L95))/(COUNTIF($K$2:K95,J95)),0)</f>
        <v>0.66666666666666663</v>
      </c>
      <c r="AB95" s="1">
        <f t="shared" si="69"/>
        <v>1.7777777777777781</v>
      </c>
      <c r="AC95" s="9">
        <f>IFERROR((SUMIF($J$2:J95,K95,$L$2:L95))/(COUNTIF($J$2:J95,K95)),0)</f>
        <v>1.1666666666666667</v>
      </c>
      <c r="AD95" s="9">
        <f>IFERROR((SUMIF($J$2:J95,K95,$M$2:M95))/(COUNTIF($J$2:J95,K95)),0)</f>
        <v>1.8333333333333333</v>
      </c>
      <c r="AE95" s="9">
        <f t="shared" si="70"/>
        <v>-0.66666666666666652</v>
      </c>
      <c r="AF95" s="1">
        <f>IFERROR((SUMIF(K$2:K95,K95,M$2:M95)-M95)/(COUNTIF($K$2:K95,K95)-1),0)</f>
        <v>1.125</v>
      </c>
      <c r="AG95" s="1">
        <f>IFERROR((SUMIF(K$2:K95,K95,L$2:L95)-L95)/(COUNTIF($K$2:K95,K95)-1),0)</f>
        <v>2</v>
      </c>
      <c r="AH95" s="1">
        <f t="shared" si="71"/>
        <v>-0.875</v>
      </c>
      <c r="AI95" s="1">
        <f t="shared" si="57"/>
        <v>1</v>
      </c>
      <c r="AJ95" s="1">
        <f t="shared" si="58"/>
        <v>1</v>
      </c>
      <c r="AK95" s="1">
        <f>SUMIF($J$2:K95,J95,AI$2:AJ95)-AI95</f>
        <v>34</v>
      </c>
      <c r="AL95" s="1">
        <f>SUMIF($AY$2:AZ95,AY95,$BI$2:BJ95)-BI95</f>
        <v>15</v>
      </c>
      <c r="AM95" s="1">
        <f>IFERROR((AK95)/(COUNTIF($J$2:K95,J95)-1),0)</f>
        <v>2.4285714285714284</v>
      </c>
      <c r="AN95" s="1">
        <f>IFERROR((AL95)/(COUNTIF($J$2:K95,K95)-1),0)</f>
        <v>1.0714285714285714</v>
      </c>
      <c r="AP95" t="str">
        <f t="shared" si="59"/>
        <v>Lillestrøm SK</v>
      </c>
      <c r="AQ95">
        <f>COUNTIF($J$2:J95,J95)</f>
        <v>6</v>
      </c>
      <c r="AR95">
        <f>COUNTIF($K$2:K95,K95)</f>
        <v>9</v>
      </c>
      <c r="AT95" s="1" t="str">
        <f t="shared" si="60"/>
        <v>LASK</v>
      </c>
      <c r="AU95" s="1" t="str">
        <f t="shared" si="61"/>
        <v>SK Sturm Graz</v>
      </c>
      <c r="AV95">
        <f t="shared" si="62"/>
        <v>0</v>
      </c>
      <c r="AW95" s="1">
        <f t="shared" si="63"/>
        <v>0</v>
      </c>
      <c r="AY95" t="str">
        <f t="shared" si="32"/>
        <v>SK Sturm Graz</v>
      </c>
      <c r="AZ95" t="str">
        <f t="shared" si="33"/>
        <v>LASK</v>
      </c>
      <c r="BA95">
        <f t="shared" si="34"/>
        <v>0</v>
      </c>
      <c r="BB95">
        <f t="shared" si="35"/>
        <v>0</v>
      </c>
      <c r="BD95" t="str">
        <f t="shared" si="36"/>
        <v>SK Sturm Graz</v>
      </c>
      <c r="BE95" t="str">
        <f t="shared" si="37"/>
        <v>LASK</v>
      </c>
      <c r="BF95">
        <f t="shared" si="64"/>
        <v>0</v>
      </c>
      <c r="BG95">
        <f t="shared" si="65"/>
        <v>0</v>
      </c>
      <c r="BI95">
        <f t="shared" si="38"/>
        <v>1</v>
      </c>
      <c r="BJ95">
        <f t="shared" si="39"/>
        <v>1</v>
      </c>
    </row>
    <row r="96" spans="1:62" x14ac:dyDescent="0.3">
      <c r="A96" t="s">
        <v>47</v>
      </c>
      <c r="B96" t="s">
        <v>254</v>
      </c>
      <c r="C96" t="s">
        <v>105</v>
      </c>
      <c r="D96" t="s">
        <v>70</v>
      </c>
      <c r="E96" t="s">
        <v>64</v>
      </c>
      <c r="F96" s="15">
        <v>0.60416666666666663</v>
      </c>
      <c r="G96" s="16">
        <v>1900</v>
      </c>
      <c r="H96" s="17">
        <v>4</v>
      </c>
      <c r="I96" s="17">
        <v>0</v>
      </c>
      <c r="J96" s="1" t="s">
        <v>76</v>
      </c>
      <c r="K96" s="1" t="s">
        <v>245</v>
      </c>
      <c r="L96" s="20">
        <v>2</v>
      </c>
      <c r="M96" s="20">
        <v>1</v>
      </c>
      <c r="N96" s="1" t="str">
        <f t="shared" si="48"/>
        <v>S</v>
      </c>
      <c r="O96" s="1" t="str">
        <f t="shared" si="49"/>
        <v>N</v>
      </c>
      <c r="P96" s="1">
        <f t="shared" si="50"/>
        <v>1</v>
      </c>
      <c r="Q96" s="4">
        <f>IFERROR((SUMIF($J$2:K96,J96,$L$2:M96)-L96)/(COUNTIF($J$2:K96,J96)-1),0)</f>
        <v>1.3</v>
      </c>
      <c r="R96" s="4">
        <f>IFERROR((SUMIF($AT$2:AT96,AT96,$AV$2:AW96)-AV96)/(COUNTIF($J$2:K96,J96)-1),0)</f>
        <v>1.2</v>
      </c>
      <c r="S96" s="4">
        <f t="shared" si="66"/>
        <v>0.10000000000000009</v>
      </c>
      <c r="T96" s="5">
        <f>IFERROR((SUMIF($AY$2:AZ96,AY96,$BA$2:BB96)-BA96)/(COUNTIF($J$2:K96,K96)-1),0)</f>
        <v>1.6</v>
      </c>
      <c r="U96" s="5">
        <f>IFERROR((SUMIF($BD$2:BE96,BD96,$BF$2:BG96)-BF96)/(COUNTIF($J$2:K96,K96)-1),0)</f>
        <v>2</v>
      </c>
      <c r="V96" s="5">
        <f t="shared" si="67"/>
        <v>-0.39999999999999991</v>
      </c>
      <c r="W96" s="9">
        <f>IFERROR((SUMIF($J$2:J96,J96,L$2:L96)-L96)/(COUNTIF($J$2:J96,J96)-1),0)</f>
        <v>0.5</v>
      </c>
      <c r="X96" s="9">
        <f>IFERROR((SUMIF($J$2:J96,J96,M$2:M96)-M96)/(COUNTIF($J$2:J96,J96)-1),0)</f>
        <v>3</v>
      </c>
      <c r="Y96" s="9">
        <f t="shared" si="68"/>
        <v>-2.5</v>
      </c>
      <c r="Z96" s="1">
        <f>IFERROR((SUMIF($K$2:K96,J96,$M$2:M96))/(COUNTIF($K$2:K96,J96)),0)</f>
        <v>1.8333333333333333</v>
      </c>
      <c r="AA96" s="1">
        <f>IFERROR((SUMIF($K$2:K96,J96,$L$2:L96))/(COUNTIF($K$2:K96,J96)),0)</f>
        <v>1.6666666666666667</v>
      </c>
      <c r="AB96" s="1">
        <f t="shared" si="69"/>
        <v>0.16666666666666652</v>
      </c>
      <c r="AC96" s="9">
        <f>IFERROR((SUMIF($J$2:J96,K96,$L$2:L96))/(COUNTIF($J$2:J96,K96)),0)</f>
        <v>1.25</v>
      </c>
      <c r="AD96" s="9">
        <f>IFERROR((SUMIF($J$2:J96,K96,$M$2:M96))/(COUNTIF($J$2:J96,K96)),0)</f>
        <v>2.25</v>
      </c>
      <c r="AE96" s="9">
        <f t="shared" si="70"/>
        <v>-1</v>
      </c>
      <c r="AF96" s="1">
        <f>IFERROR((SUMIF(K$2:K96,K96,M$2:M96)-M96)/(COUNTIF($K$2:K96,K96)-1),0)</f>
        <v>1.8333333333333333</v>
      </c>
      <c r="AG96" s="1">
        <f>IFERROR((SUMIF(K$2:K96,K96,L$2:L96)-L96)/(COUNTIF($K$2:K96,K96)-1),0)</f>
        <v>1.8333333333333333</v>
      </c>
      <c r="AH96" s="1">
        <f t="shared" si="71"/>
        <v>0</v>
      </c>
      <c r="AI96" s="1">
        <f t="shared" si="57"/>
        <v>3</v>
      </c>
      <c r="AJ96" s="1">
        <f t="shared" si="58"/>
        <v>0</v>
      </c>
      <c r="AK96" s="1">
        <f>SUMIF($J$2:K96,J96,AI$2:AJ96)-AI96</f>
        <v>11</v>
      </c>
      <c r="AL96" s="1">
        <f>SUMIF($AY$2:AZ96,AY96,$BI$2:BJ96)-BI96</f>
        <v>12</v>
      </c>
      <c r="AM96" s="1">
        <f>IFERROR((AK96)/(COUNTIF($J$2:K96,J96)-1),0)</f>
        <v>1.1000000000000001</v>
      </c>
      <c r="AN96" s="1">
        <f>IFERROR((AL96)/(COUNTIF($J$2:K96,K96)-1),0)</f>
        <v>1.2</v>
      </c>
      <c r="AP96" t="str">
        <f t="shared" si="59"/>
        <v>Red Bull Salzburg</v>
      </c>
      <c r="AQ96">
        <f>COUNTIF($J$2:J96,J96)</f>
        <v>5</v>
      </c>
      <c r="AR96">
        <f>COUNTIF($K$2:K96,K96)</f>
        <v>7</v>
      </c>
      <c r="AT96" s="1" t="str">
        <f t="shared" si="60"/>
        <v>SV Mattersburg</v>
      </c>
      <c r="AU96" s="1" t="str">
        <f t="shared" si="61"/>
        <v>FC Wacker Innsbruck</v>
      </c>
      <c r="AV96">
        <f t="shared" si="62"/>
        <v>1</v>
      </c>
      <c r="AW96" s="1">
        <f t="shared" si="63"/>
        <v>2</v>
      </c>
      <c r="AY96" t="str">
        <f t="shared" si="32"/>
        <v>FC Wacker Innsbruck</v>
      </c>
      <c r="AZ96" t="str">
        <f t="shared" si="33"/>
        <v>SV Mattersburg</v>
      </c>
      <c r="BA96">
        <f t="shared" si="34"/>
        <v>1</v>
      </c>
      <c r="BB96">
        <f t="shared" si="35"/>
        <v>2</v>
      </c>
      <c r="BD96" t="str">
        <f t="shared" si="36"/>
        <v>FC Wacker Innsbruck</v>
      </c>
      <c r="BE96" t="str">
        <f t="shared" si="37"/>
        <v>SV Mattersburg</v>
      </c>
      <c r="BF96">
        <f t="shared" si="64"/>
        <v>2</v>
      </c>
      <c r="BG96">
        <f t="shared" si="65"/>
        <v>1</v>
      </c>
      <c r="BI96">
        <f t="shared" si="38"/>
        <v>0</v>
      </c>
      <c r="BJ96">
        <f t="shared" si="39"/>
        <v>3</v>
      </c>
    </row>
    <row r="97" spans="1:62" x14ac:dyDescent="0.3">
      <c r="A97" t="s">
        <v>72</v>
      </c>
      <c r="B97" t="s">
        <v>313</v>
      </c>
      <c r="C97" t="s">
        <v>105</v>
      </c>
      <c r="D97" t="s">
        <v>84</v>
      </c>
      <c r="E97" t="s">
        <v>61</v>
      </c>
      <c r="F97" s="15">
        <v>0.78819444444444453</v>
      </c>
      <c r="G97" s="16">
        <v>24085</v>
      </c>
      <c r="H97" s="17">
        <v>5</v>
      </c>
      <c r="I97" s="17">
        <v>0</v>
      </c>
      <c r="J97" s="1" t="s">
        <v>40</v>
      </c>
      <c r="K97" s="1" t="s">
        <v>314</v>
      </c>
      <c r="L97" s="20">
        <v>3</v>
      </c>
      <c r="M97" s="20">
        <v>1</v>
      </c>
      <c r="N97" s="1" t="str">
        <f t="shared" si="48"/>
        <v>S</v>
      </c>
      <c r="O97" s="1" t="str">
        <f t="shared" si="49"/>
        <v>N</v>
      </c>
      <c r="P97" s="1">
        <f t="shared" si="50"/>
        <v>2</v>
      </c>
      <c r="Q97" s="4">
        <f>IFERROR((SUMIF($J$2:K97,J97,$L$2:M97)-L97)/(COUNTIF($J$2:K97,J97)-1),0)</f>
        <v>2.8125</v>
      </c>
      <c r="R97" s="4">
        <f>IFERROR((SUMIF($AT$2:AT97,AT97,$AV$2:AW97)-AV97)/(COUNTIF($J$2:K97,J97)-1),0)</f>
        <v>0.3125</v>
      </c>
      <c r="S97" s="4">
        <f t="shared" si="66"/>
        <v>2.5</v>
      </c>
      <c r="T97" s="5">
        <f>IFERROR((SUMIF($AY$2:AZ97,AY97,$BA$2:BB97)-BA97)/(COUNTIF($J$2:K97,K97)-1),0)</f>
        <v>0</v>
      </c>
      <c r="U97" s="5">
        <f>IFERROR((SUMIF($BD$2:BE97,BD97,$BF$2:BG97)-BF97)/(COUNTIF($J$2:K97,K97)-1),0)</f>
        <v>0</v>
      </c>
      <c r="V97" s="5">
        <f t="shared" si="67"/>
        <v>0</v>
      </c>
      <c r="W97" s="9">
        <f>IFERROR((SUMIF($J$2:J97,J97,L$2:L97)-L97)/(COUNTIF($J$2:J97,J97)-1),0)</f>
        <v>2.4285714285714284</v>
      </c>
      <c r="X97" s="9">
        <f>IFERROR((SUMIF($J$2:J97,J97,M$2:M97)-M97)/(COUNTIF($J$2:J97,J97)-1),0)</f>
        <v>0.7142857142857143</v>
      </c>
      <c r="Y97" s="9">
        <f t="shared" si="68"/>
        <v>1.714285714285714</v>
      </c>
      <c r="Z97" s="1">
        <f>IFERROR((SUMIF($K$2:K97,J97,$M$2:M97))/(COUNTIF($K$2:K97,J97)),0)</f>
        <v>3.1111111111111112</v>
      </c>
      <c r="AA97" s="1">
        <f>IFERROR((SUMIF($K$2:K97,J97,$L$2:L97))/(COUNTIF($K$2:K97,J97)),0)</f>
        <v>0.66666666666666663</v>
      </c>
      <c r="AB97" s="1">
        <f t="shared" si="69"/>
        <v>2.4444444444444446</v>
      </c>
      <c r="AC97" s="9">
        <f>IFERROR((SUMIF($J$2:J97,K97,$L$2:L97))/(COUNTIF($J$2:J97,K97)),0)</f>
        <v>0</v>
      </c>
      <c r="AD97" s="9">
        <f>IFERROR((SUMIF($J$2:J97,K97,$M$2:M97))/(COUNTIF($J$2:J97,K97)),0)</f>
        <v>0</v>
      </c>
      <c r="AE97" s="9">
        <f t="shared" si="70"/>
        <v>0</v>
      </c>
      <c r="AF97" s="1">
        <f>IFERROR((SUMIF(K$2:K97,K97,M$2:M97)-M97)/(COUNTIF($K$2:K97,K97)-1),0)</f>
        <v>0</v>
      </c>
      <c r="AG97" s="1">
        <f>IFERROR((SUMIF(K$2:K97,K97,L$2:L97)-L97)/(COUNTIF($K$2:K97,K97)-1),0)</f>
        <v>0</v>
      </c>
      <c r="AH97" s="1">
        <f t="shared" si="71"/>
        <v>0</v>
      </c>
      <c r="AI97" s="1">
        <f t="shared" si="57"/>
        <v>3</v>
      </c>
      <c r="AJ97" s="1">
        <f t="shared" si="58"/>
        <v>0</v>
      </c>
      <c r="AK97" s="1">
        <f>SUMIF($J$2:K97,J97,AI$2:AJ97)-AI97</f>
        <v>44</v>
      </c>
      <c r="AL97" s="1">
        <f>SUMIF($AY$2:AZ97,AY97,$BI$2:BJ97)-BI97</f>
        <v>0</v>
      </c>
      <c r="AM97" s="1">
        <f>IFERROR((AK97)/(COUNTIF($J$2:K97,J97)-1),0)</f>
        <v>2.75</v>
      </c>
      <c r="AN97" s="1">
        <f>IFERROR((AL97)/(COUNTIF($J$2:K97,K97)-1),0)</f>
        <v>0</v>
      </c>
      <c r="AP97" t="str">
        <f t="shared" si="59"/>
        <v>LASK</v>
      </c>
      <c r="AQ97">
        <f>COUNTIF($J$2:J97,J97)</f>
        <v>8</v>
      </c>
      <c r="AR97">
        <f>COUNTIF($K$2:K97,K97)</f>
        <v>1</v>
      </c>
      <c r="AT97" s="1" t="str">
        <f t="shared" si="60"/>
        <v>Red Bull Salzburg</v>
      </c>
      <c r="AU97" s="1" t="str">
        <f t="shared" si="61"/>
        <v>Celtic Glasgow</v>
      </c>
      <c r="AV97">
        <f t="shared" si="62"/>
        <v>1</v>
      </c>
      <c r="AW97" s="1">
        <f t="shared" si="63"/>
        <v>3</v>
      </c>
      <c r="AY97" t="str">
        <f t="shared" si="32"/>
        <v>Celtic Glasgow</v>
      </c>
      <c r="AZ97" t="str">
        <f t="shared" si="33"/>
        <v>Red Bull Salzburg</v>
      </c>
      <c r="BA97">
        <f t="shared" si="34"/>
        <v>1</v>
      </c>
      <c r="BB97">
        <f t="shared" si="35"/>
        <v>3</v>
      </c>
      <c r="BD97" t="str">
        <f t="shared" si="36"/>
        <v>Celtic Glasgow</v>
      </c>
      <c r="BE97" t="str">
        <f t="shared" si="37"/>
        <v>Red Bull Salzburg</v>
      </c>
      <c r="BF97">
        <f t="shared" si="64"/>
        <v>3</v>
      </c>
      <c r="BG97">
        <f t="shared" si="65"/>
        <v>1</v>
      </c>
      <c r="BI97">
        <f t="shared" si="38"/>
        <v>0</v>
      </c>
      <c r="BJ97">
        <f t="shared" si="39"/>
        <v>3</v>
      </c>
    </row>
    <row r="98" spans="1:62" x14ac:dyDescent="0.3">
      <c r="A98" t="s">
        <v>72</v>
      </c>
      <c r="B98" t="s">
        <v>313</v>
      </c>
      <c r="C98" t="s">
        <v>105</v>
      </c>
      <c r="D98" t="s">
        <v>84</v>
      </c>
      <c r="E98" t="s">
        <v>61</v>
      </c>
      <c r="F98" s="15">
        <v>0.875</v>
      </c>
      <c r="G98" s="16">
        <v>47543</v>
      </c>
      <c r="H98" s="17">
        <v>5</v>
      </c>
      <c r="I98" s="17">
        <v>0</v>
      </c>
      <c r="J98" s="1" t="s">
        <v>354</v>
      </c>
      <c r="K98" s="1" t="s">
        <v>71</v>
      </c>
      <c r="L98" s="20">
        <v>3</v>
      </c>
      <c r="M98" s="20">
        <v>1</v>
      </c>
      <c r="N98" s="1" t="str">
        <f t="shared" si="48"/>
        <v>S</v>
      </c>
      <c r="O98" s="1" t="str">
        <f t="shared" si="49"/>
        <v>N</v>
      </c>
      <c r="P98" s="1">
        <f t="shared" si="50"/>
        <v>2</v>
      </c>
      <c r="Q98" s="4">
        <f>IFERROR((SUMIF($J$2:K98,J98,$L$2:M98)-L98)/(COUNTIF($J$2:K98,J98)-1),0)</f>
        <v>0</v>
      </c>
      <c r="R98" s="4">
        <f>IFERROR((SUMIF($AT$2:AT98,AT98,$AV$2:AW98)-AV98)/(COUNTIF($J$2:K98,J98)-1),0)</f>
        <v>0</v>
      </c>
      <c r="S98" s="4">
        <f t="shared" si="66"/>
        <v>0</v>
      </c>
      <c r="T98" s="5">
        <f>IFERROR((SUMIF($AY$2:AZ98,AY98,$BA$2:BB98)-BA98)/(COUNTIF($J$2:K98,K98)-1),0)</f>
        <v>1.625</v>
      </c>
      <c r="U98" s="5">
        <f>IFERROR((SUMIF($BD$2:BE98,BD98,$BF$2:BG98)-BF98)/(COUNTIF($J$2:K98,K98)-1),0)</f>
        <v>1</v>
      </c>
      <c r="V98" s="5">
        <f t="shared" si="67"/>
        <v>0.625</v>
      </c>
      <c r="W98" s="9">
        <f>IFERROR((SUMIF($J$2:J98,J98,L$2:L98)-L98)/(COUNTIF($J$2:J98,J98)-1),0)</f>
        <v>0</v>
      </c>
      <c r="X98" s="9">
        <f>IFERROR((SUMIF($J$2:J98,J98,M$2:M98)-M98)/(COUNTIF($J$2:J98,J98)-1),0)</f>
        <v>0</v>
      </c>
      <c r="Y98" s="9">
        <f t="shared" si="68"/>
        <v>0</v>
      </c>
      <c r="Z98" s="1">
        <f>IFERROR((SUMIF($K$2:K98,J98,$M$2:M98))/(COUNTIF($K$2:K98,J98)),0)</f>
        <v>0</v>
      </c>
      <c r="AA98" s="1">
        <f>IFERROR((SUMIF($K$2:K98,J98,$L$2:L98))/(COUNTIF($K$2:K98,J98)),0)</f>
        <v>0</v>
      </c>
      <c r="AB98" s="1">
        <f t="shared" si="69"/>
        <v>0</v>
      </c>
      <c r="AC98" s="9">
        <f>IFERROR((SUMIF($J$2:J98,K98,$L$2:L98))/(COUNTIF($J$2:J98,K98)),0)</f>
        <v>1.5</v>
      </c>
      <c r="AD98" s="9">
        <f>IFERROR((SUMIF($J$2:J98,K98,$M$2:M98))/(COUNTIF($J$2:J98,K98)),0)</f>
        <v>0.75</v>
      </c>
      <c r="AE98" s="9">
        <f t="shared" si="70"/>
        <v>0.75</v>
      </c>
      <c r="AF98" s="1">
        <f>IFERROR((SUMIF(K$2:K98,K98,M$2:M98)-M98)/(COUNTIF($K$2:K98,K98)-1),0)</f>
        <v>1.75</v>
      </c>
      <c r="AG98" s="1">
        <f>IFERROR((SUMIF(K$2:K98,K98,L$2:L98)-L98)/(COUNTIF($K$2:K98,K98)-1),0)</f>
        <v>1.25</v>
      </c>
      <c r="AH98" s="1">
        <f t="shared" si="71"/>
        <v>0.5</v>
      </c>
      <c r="AI98" s="1">
        <f t="shared" ref="AI98:AI129" si="72">IF(N98="S",3,IF(N98="N",0,1))</f>
        <v>3</v>
      </c>
      <c r="AJ98" s="1">
        <f t="shared" ref="AJ98:AJ129" si="73">IF(O98="S",3,IF(O98="N",0,1))</f>
        <v>0</v>
      </c>
      <c r="AK98" s="1">
        <f>SUMIF($J$2:K98,J98,AI$2:AJ98)-AI98</f>
        <v>0</v>
      </c>
      <c r="AL98" s="1">
        <f>SUMIF($AY$2:AZ98,AY98,$BI$2:BJ98)-BI98</f>
        <v>22</v>
      </c>
      <c r="AM98" s="1">
        <f>IFERROR((AK98)/(COUNTIF($J$2:K98,J98)-1),0)</f>
        <v>0</v>
      </c>
      <c r="AN98" s="1">
        <f>IFERROR((AL98)/(COUNTIF($J$2:K98,K98)-1),0)</f>
        <v>1.375</v>
      </c>
      <c r="AP98" t="e">
        <f t="shared" si="59"/>
        <v>#N/A</v>
      </c>
      <c r="AQ98">
        <f>COUNTIF($J$2:J98,J98)</f>
        <v>1</v>
      </c>
      <c r="AR98">
        <f>COUNTIF($K$2:K98,K98)</f>
        <v>9</v>
      </c>
      <c r="AT98" s="1" t="str">
        <f t="shared" si="60"/>
        <v>Glasgow Rangers</v>
      </c>
      <c r="AU98" s="1" t="str">
        <f t="shared" si="61"/>
        <v>SK Rapid Wien</v>
      </c>
      <c r="AV98">
        <f t="shared" si="62"/>
        <v>1</v>
      </c>
      <c r="AW98" s="1">
        <f t="shared" si="63"/>
        <v>3</v>
      </c>
      <c r="AY98" t="str">
        <f t="shared" si="32"/>
        <v>SK Rapid Wien</v>
      </c>
      <c r="AZ98" t="str">
        <f t="shared" si="33"/>
        <v>Glasgow Rangers</v>
      </c>
      <c r="BA98">
        <f t="shared" si="34"/>
        <v>1</v>
      </c>
      <c r="BB98">
        <f t="shared" si="35"/>
        <v>3</v>
      </c>
      <c r="BD98" t="str">
        <f t="shared" si="36"/>
        <v>SK Rapid Wien</v>
      </c>
      <c r="BE98" t="str">
        <f t="shared" si="37"/>
        <v>Glasgow Rangers</v>
      </c>
      <c r="BF98">
        <f t="shared" si="64"/>
        <v>3</v>
      </c>
      <c r="BG98">
        <f t="shared" si="65"/>
        <v>1</v>
      </c>
      <c r="BI98">
        <f t="shared" si="38"/>
        <v>0</v>
      </c>
      <c r="BJ98">
        <f t="shared" si="39"/>
        <v>3</v>
      </c>
    </row>
    <row r="99" spans="1:62" x14ac:dyDescent="0.3">
      <c r="A99" t="s">
        <v>47</v>
      </c>
      <c r="B99" t="s">
        <v>255</v>
      </c>
      <c r="C99" t="s">
        <v>105</v>
      </c>
      <c r="D99" t="s">
        <v>84</v>
      </c>
      <c r="E99" t="s">
        <v>43</v>
      </c>
      <c r="F99" s="15">
        <v>0.70833333333333337</v>
      </c>
      <c r="G99" s="16">
        <v>3712</v>
      </c>
      <c r="H99" s="17">
        <v>6</v>
      </c>
      <c r="I99" s="17">
        <v>0</v>
      </c>
      <c r="J99" s="1" t="s">
        <v>58</v>
      </c>
      <c r="K99" s="1" t="s">
        <v>80</v>
      </c>
      <c r="L99" s="20">
        <v>2</v>
      </c>
      <c r="M99" s="20">
        <v>0</v>
      </c>
      <c r="N99" s="1" t="str">
        <f t="shared" si="48"/>
        <v>S</v>
      </c>
      <c r="O99" s="1" t="str">
        <f t="shared" si="49"/>
        <v>N</v>
      </c>
      <c r="P99" s="1">
        <f t="shared" si="50"/>
        <v>2</v>
      </c>
      <c r="Q99" s="4">
        <f>IFERROR((SUMIF($J$2:K99,J99,$L$2:M99)-L99)/(COUNTIF($J$2:K99,J99)-1),0)</f>
        <v>1.6363636363636365</v>
      </c>
      <c r="R99" s="4">
        <f>IFERROR((SUMIF($AT$2:AT99,AT99,$AV$2:AW99)-AV99)/(COUNTIF($J$2:K99,J99)-1),0)</f>
        <v>1</v>
      </c>
      <c r="S99" s="4">
        <f t="shared" si="66"/>
        <v>0.63636363636363646</v>
      </c>
      <c r="T99" s="5">
        <f>IFERROR((SUMIF($AY$2:AZ99,AY99,$BA$2:BB99)-BA99)/(COUNTIF($J$2:K99,K99)-1),0)</f>
        <v>1.4545454545454546</v>
      </c>
      <c r="U99" s="5">
        <f>IFERROR((SUMIF($BD$2:BE99,BD99,$BF$2:BG99)-BF99)/(COUNTIF($J$2:K99,K99)-1),0)</f>
        <v>0.72727272727272729</v>
      </c>
      <c r="V99" s="5">
        <f t="shared" si="67"/>
        <v>0.72727272727272729</v>
      </c>
      <c r="W99" s="9">
        <f>IFERROR((SUMIF($J$2:J99,J99,L$2:L99)-L99)/(COUNTIF($J$2:J99,J99)-1),0)</f>
        <v>1.2</v>
      </c>
      <c r="X99" s="9">
        <f>IFERROR((SUMIF($J$2:J99,J99,M$2:M99)-M99)/(COUNTIF($J$2:J99,J99)-1),0)</f>
        <v>2.2000000000000002</v>
      </c>
      <c r="Y99" s="9">
        <f t="shared" si="68"/>
        <v>-1.0000000000000002</v>
      </c>
      <c r="Z99" s="1">
        <f>IFERROR((SUMIF($K$2:K99,J99,$M$2:M99))/(COUNTIF($K$2:K99,J99)),0)</f>
        <v>2</v>
      </c>
      <c r="AA99" s="1">
        <f>IFERROR((SUMIF($K$2:K99,J99,$L$2:L99))/(COUNTIF($K$2:K99,J99)),0)</f>
        <v>1.1666666666666667</v>
      </c>
      <c r="AB99" s="1">
        <f t="shared" si="69"/>
        <v>0.83333333333333326</v>
      </c>
      <c r="AC99" s="9">
        <f>IFERROR((SUMIF($J$2:J99,K99,$L$2:L99))/(COUNTIF($J$2:J99,K99)),0)</f>
        <v>2</v>
      </c>
      <c r="AD99" s="9">
        <f>IFERROR((SUMIF($J$2:J99,K99,$M$2:M99))/(COUNTIF($J$2:J99,K99)),0)</f>
        <v>1</v>
      </c>
      <c r="AE99" s="9">
        <f t="shared" si="70"/>
        <v>1</v>
      </c>
      <c r="AF99" s="1">
        <f>IFERROR((SUMIF(K$2:K99,K99,M$2:M99)-M99)/(COUNTIF($K$2:K99,K99)-1),0)</f>
        <v>1</v>
      </c>
      <c r="AG99" s="1">
        <f>IFERROR((SUMIF(K$2:K99,K99,L$2:L99)-L99)/(COUNTIF($K$2:K99,K99)-1),0)</f>
        <v>0.5</v>
      </c>
      <c r="AH99" s="1">
        <f t="shared" si="71"/>
        <v>0.5</v>
      </c>
      <c r="AI99" s="1">
        <f t="shared" si="72"/>
        <v>3</v>
      </c>
      <c r="AJ99" s="1">
        <f t="shared" si="73"/>
        <v>0</v>
      </c>
      <c r="AK99" s="1">
        <f>SUMIF($J$2:K99,J99,AI$2:AJ99)-AI99</f>
        <v>11</v>
      </c>
      <c r="AL99" s="1">
        <f>SUMIF($AY$2:AZ99,AY99,$BI$2:BJ99)-BI99</f>
        <v>22</v>
      </c>
      <c r="AM99" s="1">
        <f>IFERROR((AK99)/(COUNTIF($J$2:K99,J99)-1),0)</f>
        <v>1</v>
      </c>
      <c r="AN99" s="1">
        <f>IFERROR((AL99)/(COUNTIF($J$2:K99,K99)-1),0)</f>
        <v>2</v>
      </c>
      <c r="AP99" t="str">
        <f t="shared" si="59"/>
        <v>SV Mattersburg</v>
      </c>
      <c r="AQ99">
        <f>COUNTIF($J$2:J99,J99)</f>
        <v>6</v>
      </c>
      <c r="AR99">
        <f>COUNTIF($K$2:K99,K99)</f>
        <v>7</v>
      </c>
      <c r="AT99" s="1" t="str">
        <f t="shared" si="60"/>
        <v>SC Rheindorf Altach</v>
      </c>
      <c r="AU99" s="1" t="str">
        <f t="shared" si="61"/>
        <v>FK Austria Wien</v>
      </c>
      <c r="AV99">
        <f t="shared" si="62"/>
        <v>0</v>
      </c>
      <c r="AW99" s="1">
        <f t="shared" si="63"/>
        <v>2</v>
      </c>
      <c r="AY99" t="str">
        <f t="shared" si="32"/>
        <v>FK Austria Wien</v>
      </c>
      <c r="AZ99" t="str">
        <f t="shared" si="33"/>
        <v>SC Rheindorf Altach</v>
      </c>
      <c r="BA99">
        <f t="shared" si="34"/>
        <v>0</v>
      </c>
      <c r="BB99">
        <f t="shared" si="35"/>
        <v>2</v>
      </c>
      <c r="BD99" t="str">
        <f t="shared" si="36"/>
        <v>FK Austria Wien</v>
      </c>
      <c r="BE99" t="str">
        <f t="shared" si="37"/>
        <v>SC Rheindorf Altach</v>
      </c>
      <c r="BF99">
        <f t="shared" si="64"/>
        <v>2</v>
      </c>
      <c r="BG99">
        <f t="shared" si="65"/>
        <v>0</v>
      </c>
      <c r="BI99">
        <f t="shared" si="38"/>
        <v>0</v>
      </c>
      <c r="BJ99">
        <f t="shared" si="39"/>
        <v>3</v>
      </c>
    </row>
    <row r="100" spans="1:62" x14ac:dyDescent="0.3">
      <c r="A100" t="s">
        <v>47</v>
      </c>
      <c r="B100" t="s">
        <v>255</v>
      </c>
      <c r="C100" t="s">
        <v>105</v>
      </c>
      <c r="D100" t="s">
        <v>84</v>
      </c>
      <c r="E100" t="s">
        <v>43</v>
      </c>
      <c r="F100" s="15">
        <v>0.70833333333333337</v>
      </c>
      <c r="G100" s="16">
        <v>3187</v>
      </c>
      <c r="H100" s="17">
        <v>7</v>
      </c>
      <c r="I100" s="17">
        <v>0</v>
      </c>
      <c r="J100" s="1" t="s">
        <v>65</v>
      </c>
      <c r="K100" s="1" t="s">
        <v>56</v>
      </c>
      <c r="L100" s="20">
        <v>0</v>
      </c>
      <c r="M100" s="20">
        <v>0</v>
      </c>
      <c r="N100" s="1" t="str">
        <f t="shared" si="48"/>
        <v>U</v>
      </c>
      <c r="O100" s="1" t="str">
        <f t="shared" si="49"/>
        <v>U</v>
      </c>
      <c r="P100" s="1">
        <f t="shared" si="50"/>
        <v>0</v>
      </c>
      <c r="Q100" s="4">
        <f>IFERROR((SUMIF($J$2:K100,J100,$L$2:M100)-L100)/(COUNTIF($J$2:K100,J100)-1),0)</f>
        <v>2.4545454545454546</v>
      </c>
      <c r="R100" s="4">
        <f>IFERROR((SUMIF($AT$2:AT100,AT100,$AV$2:AW100)-AV100)/(COUNTIF($J$2:K100,J100)-1),0)</f>
        <v>0.54545454545454541</v>
      </c>
      <c r="S100" s="4">
        <f t="shared" si="66"/>
        <v>1.9090909090909092</v>
      </c>
      <c r="T100" s="5">
        <f>IFERROR((SUMIF($AY$2:AZ100,AY100,$BA$2:BB100)-BA100)/(COUNTIF($J$2:K100,K100)-1),0)</f>
        <v>0.83333333333333337</v>
      </c>
      <c r="U100" s="5">
        <f>IFERROR((SUMIF($BD$2:BE100,BD100,$BF$2:BG100)-BF100)/(COUNTIF($J$2:K100,K100)-1),0)</f>
        <v>2.1666666666666665</v>
      </c>
      <c r="V100" s="5">
        <f t="shared" si="67"/>
        <v>-1.333333333333333</v>
      </c>
      <c r="W100" s="9">
        <f>IFERROR((SUMIF($J$2:J100,J100,L$2:L100)-L100)/(COUNTIF($J$2:J100,J100)-1),0)</f>
        <v>2</v>
      </c>
      <c r="X100" s="9">
        <f>IFERROR((SUMIF($J$2:J100,J100,M$2:M100)-M100)/(COUNTIF($J$2:J100,J100)-1),0)</f>
        <v>1.2</v>
      </c>
      <c r="Y100" s="9">
        <f t="shared" si="68"/>
        <v>0.8</v>
      </c>
      <c r="Z100" s="1">
        <f>IFERROR((SUMIF($K$2:K100,J100,$M$2:M100))/(COUNTIF($K$2:K100,J100)),0)</f>
        <v>2.8333333333333335</v>
      </c>
      <c r="AA100" s="1">
        <f>IFERROR((SUMIF($K$2:K100,J100,$L$2:L100))/(COUNTIF($K$2:K100,J100)),0)</f>
        <v>0.16666666666666666</v>
      </c>
      <c r="AB100" s="1">
        <f t="shared" si="69"/>
        <v>2.666666666666667</v>
      </c>
      <c r="AC100" s="9">
        <f>IFERROR((SUMIF($J$2:J100,K100,$L$2:L100))/(COUNTIF($J$2:J100,K100)),0)</f>
        <v>0.83333333333333337</v>
      </c>
      <c r="AD100" s="9">
        <f>IFERROR((SUMIF($J$2:J100,K100,$M$2:M100))/(COUNTIF($J$2:J100,K100)),0)</f>
        <v>2.3333333333333335</v>
      </c>
      <c r="AE100" s="9">
        <f t="shared" si="70"/>
        <v>-1.5</v>
      </c>
      <c r="AF100" s="1">
        <f>IFERROR((SUMIF(K$2:K100,K100,M$2:M100)-M100)/(COUNTIF($K$2:K100,K100)-1),0)</f>
        <v>0.83333333333333337</v>
      </c>
      <c r="AG100" s="1">
        <f>IFERROR((SUMIF(K$2:K100,K100,L$2:L100)-L100)/(COUNTIF($K$2:K100,K100)-1),0)</f>
        <v>2</v>
      </c>
      <c r="AH100" s="1">
        <f t="shared" si="71"/>
        <v>-1.1666666666666665</v>
      </c>
      <c r="AI100" s="1">
        <f t="shared" si="72"/>
        <v>1</v>
      </c>
      <c r="AJ100" s="1">
        <f t="shared" si="73"/>
        <v>1</v>
      </c>
      <c r="AK100" s="1">
        <f>SUMIF($J$2:K100,J100,AI$2:AJ100)-AI100</f>
        <v>26</v>
      </c>
      <c r="AL100" s="1">
        <f>SUMIF($AY$2:AZ100,AY100,$BI$2:BJ100)-BI100</f>
        <v>7</v>
      </c>
      <c r="AM100" s="1">
        <f>IFERROR((AK100)/(COUNTIF($J$2:K100,J100)-1),0)</f>
        <v>2.3636363636363638</v>
      </c>
      <c r="AN100" s="1">
        <f>IFERROR((AL100)/(COUNTIF($J$2:K100,K100)-1),0)</f>
        <v>0.58333333333333337</v>
      </c>
      <c r="AP100" t="str">
        <f t="shared" si="59"/>
        <v>Wolfsberger AC</v>
      </c>
      <c r="AQ100">
        <f>COUNTIF($J$2:J100,J100)</f>
        <v>6</v>
      </c>
      <c r="AR100">
        <f>COUNTIF($K$2:K100,K100)</f>
        <v>7</v>
      </c>
      <c r="AT100" s="1" t="str">
        <f t="shared" si="60"/>
        <v>SKN St. Pölten</v>
      </c>
      <c r="AU100" s="1" t="str">
        <f t="shared" si="61"/>
        <v>FC Admira Wacker Mödling</v>
      </c>
      <c r="AV100">
        <f t="shared" si="62"/>
        <v>0</v>
      </c>
      <c r="AW100" s="1">
        <f t="shared" si="63"/>
        <v>0</v>
      </c>
      <c r="AY100" t="str">
        <f t="shared" si="32"/>
        <v>FC Admira Wacker Mödling</v>
      </c>
      <c r="AZ100" t="str">
        <f t="shared" si="33"/>
        <v>SKN St. Pölten</v>
      </c>
      <c r="BA100">
        <f t="shared" si="34"/>
        <v>0</v>
      </c>
      <c r="BB100">
        <f t="shared" si="35"/>
        <v>0</v>
      </c>
      <c r="BD100" t="str">
        <f t="shared" si="36"/>
        <v>FC Admira Wacker Mödling</v>
      </c>
      <c r="BE100" t="str">
        <f t="shared" si="37"/>
        <v>SKN St. Pölten</v>
      </c>
      <c r="BF100">
        <f t="shared" si="64"/>
        <v>0</v>
      </c>
      <c r="BG100">
        <f t="shared" si="65"/>
        <v>0</v>
      </c>
      <c r="BI100">
        <f t="shared" si="38"/>
        <v>1</v>
      </c>
      <c r="BJ100">
        <f t="shared" si="39"/>
        <v>1</v>
      </c>
    </row>
    <row r="101" spans="1:62" x14ac:dyDescent="0.3">
      <c r="A101" t="s">
        <v>47</v>
      </c>
      <c r="B101" t="s">
        <v>255</v>
      </c>
      <c r="C101" t="s">
        <v>105</v>
      </c>
      <c r="D101" t="s">
        <v>84</v>
      </c>
      <c r="E101" t="s">
        <v>43</v>
      </c>
      <c r="F101" s="15">
        <v>0.70833333333333337</v>
      </c>
      <c r="G101" s="16">
        <v>3213</v>
      </c>
      <c r="H101" s="17">
        <v>7</v>
      </c>
      <c r="I101" s="17">
        <v>0</v>
      </c>
      <c r="J101" s="1" t="s">
        <v>49</v>
      </c>
      <c r="K101" s="1" t="s">
        <v>216</v>
      </c>
      <c r="L101" s="20">
        <v>3</v>
      </c>
      <c r="M101" s="20">
        <v>4</v>
      </c>
      <c r="N101" s="1" t="str">
        <f t="shared" si="48"/>
        <v>N</v>
      </c>
      <c r="O101" s="1" t="str">
        <f t="shared" si="49"/>
        <v>S</v>
      </c>
      <c r="P101" s="1">
        <f t="shared" si="50"/>
        <v>-1</v>
      </c>
      <c r="Q101" s="4">
        <f>IFERROR((SUMIF($J$2:K101,J101,$L$2:M101)-L101)/(COUNTIF($J$2:K101,J101)-1),0)</f>
        <v>2</v>
      </c>
      <c r="R101" s="4">
        <f>IFERROR((SUMIF($AT$2:AT101,AT101,$AV$2:AW101)-AV101)/(COUNTIF($J$2:K101,J101)-1),0)</f>
        <v>0.54545454545454541</v>
      </c>
      <c r="S101" s="4">
        <f t="shared" si="66"/>
        <v>1.4545454545454546</v>
      </c>
      <c r="T101" s="5">
        <f>IFERROR((SUMIF($AY$2:AZ101,AY101,$BA$2:BB101)-BA101)/(COUNTIF($J$2:K101,K101)-1),0)</f>
        <v>1.1818181818181819</v>
      </c>
      <c r="U101" s="5">
        <f>IFERROR((SUMIF($BD$2:BE101,BD101,$BF$2:BG101)-BF101)/(COUNTIF($J$2:K101,K101)-1),0)</f>
        <v>1.5454545454545454</v>
      </c>
      <c r="V101" s="5">
        <f t="shared" si="67"/>
        <v>-0.36363636363636354</v>
      </c>
      <c r="W101" s="9">
        <f>IFERROR((SUMIF($J$2:J101,J101,L$2:L101)-L101)/(COUNTIF($J$2:J101,J101)-1),0)</f>
        <v>2</v>
      </c>
      <c r="X101" s="9">
        <f>IFERROR((SUMIF($J$2:J101,J101,M$2:M101)-M101)/(COUNTIF($J$2:J101,J101)-1),0)</f>
        <v>1.2</v>
      </c>
      <c r="Y101" s="9">
        <f t="shared" si="68"/>
        <v>0.8</v>
      </c>
      <c r="Z101" s="1">
        <f>IFERROR((SUMIF($K$2:K101,J101,$M$2:M101))/(COUNTIF($K$2:K101,J101)),0)</f>
        <v>2</v>
      </c>
      <c r="AA101" s="1">
        <f>IFERROR((SUMIF($K$2:K101,J101,$L$2:L101))/(COUNTIF($K$2:K101,J101)),0)</f>
        <v>1.1666666666666667</v>
      </c>
      <c r="AB101" s="1">
        <f t="shared" si="69"/>
        <v>0.83333333333333326</v>
      </c>
      <c r="AC101" s="9">
        <f>IFERROR((SUMIF($J$2:J101,K101,$L$2:L101))/(COUNTIF($J$2:J101,K101)),0)</f>
        <v>1.5</v>
      </c>
      <c r="AD101" s="9">
        <f>IFERROR((SUMIF($J$2:J101,K101,$M$2:M101))/(COUNTIF($J$2:J101,K101)),0)</f>
        <v>1</v>
      </c>
      <c r="AE101" s="9">
        <f t="shared" si="70"/>
        <v>0.5</v>
      </c>
      <c r="AF101" s="1">
        <f>IFERROR((SUMIF(K$2:K101,K101,M$2:M101)-M101)/(COUNTIF($K$2:K101,K101)-1),0)</f>
        <v>0.8</v>
      </c>
      <c r="AG101" s="1">
        <f>IFERROR((SUMIF(K$2:K101,K101,L$2:L101)-L101)/(COUNTIF($K$2:K101,K101)-1),0)</f>
        <v>2.2000000000000002</v>
      </c>
      <c r="AH101" s="1">
        <f t="shared" si="71"/>
        <v>-1.4000000000000001</v>
      </c>
      <c r="AI101" s="1">
        <f t="shared" si="72"/>
        <v>0</v>
      </c>
      <c r="AJ101" s="1">
        <f t="shared" si="73"/>
        <v>3</v>
      </c>
      <c r="AK101" s="1">
        <f>SUMIF($J$2:K101,J101,AI$2:AJ101)-AI101</f>
        <v>20</v>
      </c>
      <c r="AL101" s="1">
        <f>SUMIF($AY$2:AZ101,AY101,$BI$2:BJ101)-BI101</f>
        <v>10</v>
      </c>
      <c r="AM101" s="1">
        <f>IFERROR((AK101)/(COUNTIF($J$2:K101,J101)-1),0)</f>
        <v>1.8181818181818181</v>
      </c>
      <c r="AN101" s="1">
        <f>IFERROR((AL101)/(COUNTIF($J$2:K101,K101)-1),0)</f>
        <v>0.90909090909090906</v>
      </c>
      <c r="AP101" t="str">
        <f t="shared" si="59"/>
        <v>FK Austria Wien</v>
      </c>
      <c r="AQ101">
        <f>COUNTIF($J$2:J101,J101)</f>
        <v>6</v>
      </c>
      <c r="AR101">
        <f>COUNTIF($K$2:K101,K101)</f>
        <v>6</v>
      </c>
      <c r="AT101" s="1" t="str">
        <f t="shared" si="60"/>
        <v>Wolfsberger AC</v>
      </c>
      <c r="AU101" s="1" t="str">
        <f t="shared" si="61"/>
        <v>TSV Hartberg</v>
      </c>
      <c r="AV101">
        <f t="shared" si="62"/>
        <v>4</v>
      </c>
      <c r="AW101" s="1">
        <f t="shared" si="63"/>
        <v>3</v>
      </c>
      <c r="AY101" t="str">
        <f t="shared" si="32"/>
        <v>TSV Hartberg</v>
      </c>
      <c r="AZ101" t="str">
        <f t="shared" si="33"/>
        <v>Wolfsberger AC</v>
      </c>
      <c r="BA101">
        <f t="shared" si="34"/>
        <v>4</v>
      </c>
      <c r="BB101">
        <f t="shared" si="35"/>
        <v>3</v>
      </c>
      <c r="BD101" t="str">
        <f t="shared" si="36"/>
        <v>TSV Hartberg</v>
      </c>
      <c r="BE101" t="str">
        <f t="shared" si="37"/>
        <v>Wolfsberger AC</v>
      </c>
      <c r="BF101">
        <f t="shared" si="64"/>
        <v>3</v>
      </c>
      <c r="BG101">
        <f t="shared" si="65"/>
        <v>4</v>
      </c>
      <c r="BI101">
        <f t="shared" si="38"/>
        <v>3</v>
      </c>
      <c r="BJ101">
        <f t="shared" si="39"/>
        <v>0</v>
      </c>
    </row>
    <row r="102" spans="1:62" x14ac:dyDescent="0.3">
      <c r="A102" t="s">
        <v>47</v>
      </c>
      <c r="B102" t="s">
        <v>295</v>
      </c>
      <c r="C102" t="s">
        <v>105</v>
      </c>
      <c r="D102" t="s">
        <v>84</v>
      </c>
      <c r="E102" t="s">
        <v>64</v>
      </c>
      <c r="F102" s="15">
        <v>0.70833333333333337</v>
      </c>
      <c r="G102" s="16">
        <v>11147</v>
      </c>
      <c r="H102" s="17">
        <v>7</v>
      </c>
      <c r="I102" s="17">
        <v>0</v>
      </c>
      <c r="J102" s="1" t="s">
        <v>68</v>
      </c>
      <c r="K102" s="1" t="s">
        <v>40</v>
      </c>
      <c r="L102" s="20">
        <v>1</v>
      </c>
      <c r="M102" s="20">
        <v>2</v>
      </c>
      <c r="N102" s="1" t="str">
        <f t="shared" si="48"/>
        <v>N</v>
      </c>
      <c r="O102" s="1" t="str">
        <f t="shared" si="49"/>
        <v>S</v>
      </c>
      <c r="P102" s="1">
        <f t="shared" si="50"/>
        <v>-1</v>
      </c>
      <c r="Q102" s="4">
        <f>IFERROR((SUMIF($J$2:K102,J102,$L$2:M102)-L102)/(COUNTIF($J$2:K102,J102)-1),0)</f>
        <v>1.0666666666666667</v>
      </c>
      <c r="R102" s="4">
        <f>IFERROR((SUMIF($AT$2:AT102,AT102,$AV$2:AW102)-AV102)/(COUNTIF($J$2:K102,J102)-1),0)</f>
        <v>0.73333333333333328</v>
      </c>
      <c r="S102" s="4">
        <f t="shared" si="66"/>
        <v>0.33333333333333337</v>
      </c>
      <c r="T102" s="5">
        <f>IFERROR((SUMIF($AY$2:AZ102,AY102,$BA$2:BB102)-BA102)/(COUNTIF($J$2:K102,K102)-1),0)</f>
        <v>2.8235294117647061</v>
      </c>
      <c r="U102" s="5">
        <f>IFERROR((SUMIF($BD$2:BE102,BD102,$BF$2:BG102)-BF102)/(COUNTIF($J$2:K102,K102)-1),0)</f>
        <v>0.70588235294117652</v>
      </c>
      <c r="V102" s="5">
        <f t="shared" si="67"/>
        <v>2.1176470588235294</v>
      </c>
      <c r="W102" s="9">
        <f>IFERROR((SUMIF($J$2:J102,J102,L$2:L102)-L102)/(COUNTIF($J$2:J102,J102)-1),0)</f>
        <v>1.1666666666666667</v>
      </c>
      <c r="X102" s="9">
        <f>IFERROR((SUMIF($J$2:J102,J102,M$2:M102)-M102)/(COUNTIF($J$2:J102,J102)-1),0)</f>
        <v>1.8333333333333333</v>
      </c>
      <c r="Y102" s="9">
        <f t="shared" si="68"/>
        <v>-0.66666666666666652</v>
      </c>
      <c r="Z102" s="1">
        <f>IFERROR((SUMIF($K$2:K102,J102,$M$2:M102))/(COUNTIF($K$2:K102,J102)),0)</f>
        <v>1</v>
      </c>
      <c r="AA102" s="1">
        <f>IFERROR((SUMIF($K$2:K102,J102,$L$2:L102))/(COUNTIF($K$2:K102,J102)),0)</f>
        <v>1.7777777777777777</v>
      </c>
      <c r="AB102" s="1">
        <f t="shared" si="69"/>
        <v>-0.77777777777777768</v>
      </c>
      <c r="AC102" s="9">
        <f>IFERROR((SUMIF($J$2:J102,K102,$L$2:L102))/(COUNTIF($J$2:J102,K102)),0)</f>
        <v>2.5</v>
      </c>
      <c r="AD102" s="9">
        <f>IFERROR((SUMIF($J$2:J102,K102,$M$2:M102))/(COUNTIF($J$2:J102,K102)),0)</f>
        <v>0.75</v>
      </c>
      <c r="AE102" s="9">
        <f t="shared" si="70"/>
        <v>1.75</v>
      </c>
      <c r="AF102" s="1">
        <f>IFERROR((SUMIF(K$2:K102,K102,M$2:M102)-M102)/(COUNTIF($K$2:K102,K102)-1),0)</f>
        <v>3.1111111111111112</v>
      </c>
      <c r="AG102" s="1">
        <f>IFERROR((SUMIF(K$2:K102,K102,L$2:L102)-L102)/(COUNTIF($K$2:K102,K102)-1),0)</f>
        <v>0.66666666666666663</v>
      </c>
      <c r="AH102" s="1">
        <f t="shared" si="71"/>
        <v>2.4444444444444446</v>
      </c>
      <c r="AI102" s="1">
        <f t="shared" si="72"/>
        <v>0</v>
      </c>
      <c r="AJ102" s="1">
        <f t="shared" si="73"/>
        <v>3</v>
      </c>
      <c r="AK102" s="1">
        <f>SUMIF($J$2:K102,J102,AI$2:AJ102)-AI102</f>
        <v>16</v>
      </c>
      <c r="AL102" s="1">
        <f>SUMIF($AY$2:AZ102,AY102,$BI$2:BJ102)-BI102</f>
        <v>47</v>
      </c>
      <c r="AM102" s="1">
        <f>IFERROR((AK102)/(COUNTIF($J$2:K102,J102)-1),0)</f>
        <v>1.0666666666666667</v>
      </c>
      <c r="AN102" s="1">
        <f>IFERROR((AL102)/(COUNTIF($J$2:K102,K102)-1),0)</f>
        <v>2.7647058823529411</v>
      </c>
      <c r="AP102" t="str">
        <f t="shared" si="59"/>
        <v>TSV Hartberg</v>
      </c>
      <c r="AQ102">
        <f>COUNTIF($J$2:J102,J102)</f>
        <v>7</v>
      </c>
      <c r="AR102">
        <f>COUNTIF($K$2:K102,K102)</f>
        <v>10</v>
      </c>
      <c r="AT102" s="1" t="str">
        <f t="shared" si="60"/>
        <v>SK Sturm Graz</v>
      </c>
      <c r="AU102" s="1" t="str">
        <f t="shared" si="61"/>
        <v>Red Bull Salzburg</v>
      </c>
      <c r="AV102">
        <f t="shared" si="62"/>
        <v>2</v>
      </c>
      <c r="AW102" s="1">
        <f t="shared" si="63"/>
        <v>1</v>
      </c>
      <c r="AY102" t="str">
        <f t="shared" si="32"/>
        <v>Red Bull Salzburg</v>
      </c>
      <c r="AZ102" t="str">
        <f t="shared" si="33"/>
        <v>SK Sturm Graz</v>
      </c>
      <c r="BA102">
        <f t="shared" si="34"/>
        <v>2</v>
      </c>
      <c r="BB102">
        <f t="shared" si="35"/>
        <v>1</v>
      </c>
      <c r="BD102" t="str">
        <f t="shared" si="36"/>
        <v>Red Bull Salzburg</v>
      </c>
      <c r="BE102" t="str">
        <f t="shared" si="37"/>
        <v>SK Sturm Graz</v>
      </c>
      <c r="BF102">
        <f t="shared" si="64"/>
        <v>1</v>
      </c>
      <c r="BG102">
        <f t="shared" si="65"/>
        <v>2</v>
      </c>
      <c r="BI102">
        <f t="shared" si="38"/>
        <v>3</v>
      </c>
      <c r="BJ102">
        <f t="shared" si="39"/>
        <v>0</v>
      </c>
    </row>
    <row r="103" spans="1:62" x14ac:dyDescent="0.3">
      <c r="A103" t="s">
        <v>47</v>
      </c>
      <c r="B103" t="s">
        <v>295</v>
      </c>
      <c r="C103" t="s">
        <v>105</v>
      </c>
      <c r="D103" t="s">
        <v>84</v>
      </c>
      <c r="E103" t="s">
        <v>64</v>
      </c>
      <c r="F103" s="15">
        <v>0.60416666666666663</v>
      </c>
      <c r="G103" s="16">
        <v>3873</v>
      </c>
      <c r="H103" s="17">
        <v>7</v>
      </c>
      <c r="I103" s="17">
        <v>0</v>
      </c>
      <c r="J103" s="1" t="s">
        <v>245</v>
      </c>
      <c r="K103" s="1" t="s">
        <v>0</v>
      </c>
      <c r="L103" s="20">
        <v>1</v>
      </c>
      <c r="M103" s="20">
        <v>0</v>
      </c>
      <c r="N103" s="1" t="str">
        <f t="shared" si="48"/>
        <v>S</v>
      </c>
      <c r="O103" s="1" t="str">
        <f t="shared" si="49"/>
        <v>N</v>
      </c>
      <c r="P103" s="1">
        <f t="shared" si="50"/>
        <v>1</v>
      </c>
      <c r="Q103" s="4">
        <f>IFERROR((SUMIF($J$2:K103,J103,$L$2:M103)-L103)/(COUNTIF($J$2:K103,J103)-1),0)</f>
        <v>1.5454545454545454</v>
      </c>
      <c r="R103" s="4">
        <f>IFERROR((SUMIF($AT$2:AT103,AT103,$AV$2:AW103)-AV103)/(COUNTIF($J$2:K103,J103)-1),0)</f>
        <v>0.81818181818181823</v>
      </c>
      <c r="S103" s="4">
        <f t="shared" si="66"/>
        <v>0.72727272727272718</v>
      </c>
      <c r="T103" s="5">
        <f>IFERROR((SUMIF($AY$2:AZ103,AY103,$BA$2:BB103)-BA103)/(COUNTIF($J$2:K103,K103)-1),0)</f>
        <v>2.1333333333333333</v>
      </c>
      <c r="U103" s="5">
        <f>IFERROR((SUMIF($BD$2:BE103,BD103,$BF$2:BG103)-BF103)/(COUNTIF($J$2:K103,K103)-1),0)</f>
        <v>0.53333333333333333</v>
      </c>
      <c r="V103" s="5">
        <f t="shared" si="67"/>
        <v>1.6</v>
      </c>
      <c r="W103" s="9">
        <f>IFERROR((SUMIF($J$2:J103,J103,L$2:L103)-L103)/(COUNTIF($J$2:J103,J103)-1),0)</f>
        <v>1.25</v>
      </c>
      <c r="X103" s="9">
        <f>IFERROR((SUMIF($J$2:J103,J103,M$2:M103)-M103)/(COUNTIF($J$2:J103,J103)-1),0)</f>
        <v>2.25</v>
      </c>
      <c r="Y103" s="9">
        <f t="shared" si="68"/>
        <v>-1</v>
      </c>
      <c r="Z103" s="1">
        <f>IFERROR((SUMIF($K$2:K103,J103,$M$2:M103))/(COUNTIF($K$2:K103,J103)),0)</f>
        <v>1.7142857142857142</v>
      </c>
      <c r="AA103" s="1">
        <f>IFERROR((SUMIF($K$2:K103,J103,$L$2:L103))/(COUNTIF($K$2:K103,J103)),0)</f>
        <v>1.8571428571428572</v>
      </c>
      <c r="AB103" s="1">
        <f t="shared" si="69"/>
        <v>-0.14285714285714302</v>
      </c>
      <c r="AC103" s="9">
        <f>IFERROR((SUMIF($J$2:J103,K103,$L$2:L103))/(COUNTIF($J$2:J103,K103)),0)</f>
        <v>1.6666666666666667</v>
      </c>
      <c r="AD103" s="9">
        <f>IFERROR((SUMIF($J$2:J103,K103,$M$2:M103))/(COUNTIF($J$2:J103,K103)),0)</f>
        <v>0.33333333333333331</v>
      </c>
      <c r="AE103" s="9">
        <f t="shared" si="70"/>
        <v>1.3333333333333335</v>
      </c>
      <c r="AF103" s="1">
        <f>IFERROR((SUMIF(K$2:K103,K103,M$2:M103)-M103)/(COUNTIF($K$2:K103,K103)-1),0)</f>
        <v>2.4444444444444446</v>
      </c>
      <c r="AG103" s="1">
        <f>IFERROR((SUMIF(K$2:K103,K103,L$2:L103)-L103)/(COUNTIF($K$2:K103,K103)-1),0)</f>
        <v>0.66666666666666663</v>
      </c>
      <c r="AH103" s="1">
        <f t="shared" si="71"/>
        <v>1.7777777777777781</v>
      </c>
      <c r="AI103" s="1">
        <f t="shared" si="72"/>
        <v>3</v>
      </c>
      <c r="AJ103" s="1">
        <f t="shared" si="73"/>
        <v>0</v>
      </c>
      <c r="AK103" s="1">
        <f>SUMIF($J$2:K103,J103,AI$2:AJ103)-AI103</f>
        <v>12</v>
      </c>
      <c r="AL103" s="1">
        <f>SUMIF($AY$2:AZ103,AY103,$BI$2:BJ103)-BI103</f>
        <v>35</v>
      </c>
      <c r="AM103" s="1">
        <f>IFERROR((AK103)/(COUNTIF($J$2:K103,J103)-1),0)</f>
        <v>1.0909090909090908</v>
      </c>
      <c r="AN103" s="1">
        <f>IFERROR((AL103)/(COUNTIF($J$2:K103,K103)-1),0)</f>
        <v>2.3333333333333335</v>
      </c>
      <c r="AP103" t="str">
        <f t="shared" si="59"/>
        <v>SK Sturm Graz</v>
      </c>
      <c r="AQ103">
        <f>COUNTIF($J$2:J103,J103)</f>
        <v>5</v>
      </c>
      <c r="AR103">
        <f>COUNTIF($K$2:K103,K103)</f>
        <v>10</v>
      </c>
      <c r="AT103" s="1" t="str">
        <f t="shared" si="60"/>
        <v>FC Wacker Innsbruck</v>
      </c>
      <c r="AU103" s="1" t="str">
        <f t="shared" si="61"/>
        <v>LASK</v>
      </c>
      <c r="AV103">
        <f t="shared" si="62"/>
        <v>0</v>
      </c>
      <c r="AW103" s="1">
        <f t="shared" si="63"/>
        <v>1</v>
      </c>
      <c r="AY103" t="str">
        <f t="shared" si="32"/>
        <v>LASK</v>
      </c>
      <c r="AZ103" t="str">
        <f t="shared" si="33"/>
        <v>FC Wacker Innsbruck</v>
      </c>
      <c r="BA103">
        <f t="shared" si="34"/>
        <v>0</v>
      </c>
      <c r="BB103">
        <f t="shared" si="35"/>
        <v>1</v>
      </c>
      <c r="BD103" t="str">
        <f t="shared" si="36"/>
        <v>LASK</v>
      </c>
      <c r="BE103" t="str">
        <f t="shared" si="37"/>
        <v>FC Wacker Innsbruck</v>
      </c>
      <c r="BF103">
        <f t="shared" si="64"/>
        <v>1</v>
      </c>
      <c r="BG103">
        <f t="shared" si="65"/>
        <v>0</v>
      </c>
      <c r="BI103">
        <f t="shared" si="38"/>
        <v>0</v>
      </c>
      <c r="BJ103">
        <f t="shared" si="39"/>
        <v>3</v>
      </c>
    </row>
    <row r="104" spans="1:62" x14ac:dyDescent="0.3">
      <c r="A104" t="s">
        <v>47</v>
      </c>
      <c r="B104" t="s">
        <v>295</v>
      </c>
      <c r="C104" t="s">
        <v>105</v>
      </c>
      <c r="D104" t="s">
        <v>84</v>
      </c>
      <c r="E104" t="s">
        <v>64</v>
      </c>
      <c r="F104" s="15">
        <v>0.60416666666666663</v>
      </c>
      <c r="G104" s="16">
        <v>18200</v>
      </c>
      <c r="H104" s="17">
        <v>3</v>
      </c>
      <c r="I104" s="17">
        <v>0</v>
      </c>
      <c r="J104" s="1" t="s">
        <v>71</v>
      </c>
      <c r="K104" s="1" t="s">
        <v>76</v>
      </c>
      <c r="L104" s="20">
        <v>1</v>
      </c>
      <c r="M104" s="20">
        <v>0</v>
      </c>
      <c r="N104" s="1" t="str">
        <f t="shared" si="48"/>
        <v>S</v>
      </c>
      <c r="O104" s="1" t="str">
        <f t="shared" si="49"/>
        <v>N</v>
      </c>
      <c r="P104" s="1">
        <f t="shared" si="50"/>
        <v>1</v>
      </c>
      <c r="Q104" s="4">
        <f>IFERROR((SUMIF($J$2:K104,J104,$L$2:M104)-L104)/(COUNTIF($J$2:K104,J104)-1),0)</f>
        <v>1.588235294117647</v>
      </c>
      <c r="R104" s="4">
        <f>IFERROR((SUMIF($AT$2:AT104,AT104,$AV$2:AW104)-AV104)/(COUNTIF($J$2:K104,J104)-1),0)</f>
        <v>0.35294117647058826</v>
      </c>
      <c r="S104" s="4">
        <f t="shared" si="66"/>
        <v>1.2352941176470587</v>
      </c>
      <c r="T104" s="5">
        <f>IFERROR((SUMIF($AY$2:AZ104,AY104,$BA$2:BB104)-BA104)/(COUNTIF($J$2:K104,K104)-1),0)</f>
        <v>1.3636363636363635</v>
      </c>
      <c r="U104" s="5">
        <f>IFERROR((SUMIF($BD$2:BE104,BD104,$BF$2:BG104)-BF104)/(COUNTIF($J$2:K104,K104)-1),0)</f>
        <v>2.0909090909090908</v>
      </c>
      <c r="V104" s="5">
        <f t="shared" si="67"/>
        <v>-0.72727272727272729</v>
      </c>
      <c r="W104" s="9">
        <f>IFERROR((SUMIF($J$2:J104,J104,L$2:L104)-L104)/(COUNTIF($J$2:J104,J104)-1),0)</f>
        <v>1.5</v>
      </c>
      <c r="X104" s="9">
        <f>IFERROR((SUMIF($J$2:J104,J104,M$2:M104)-M104)/(COUNTIF($J$2:J104,J104)-1),0)</f>
        <v>0.75</v>
      </c>
      <c r="Y104" s="9">
        <f t="shared" si="68"/>
        <v>0.75</v>
      </c>
      <c r="Z104" s="1">
        <f>IFERROR((SUMIF($K$2:K104,J104,$M$2:M104))/(COUNTIF($K$2:K104,J104)),0)</f>
        <v>1.6666666666666667</v>
      </c>
      <c r="AA104" s="1">
        <f>IFERROR((SUMIF($K$2:K104,J104,$L$2:L104))/(COUNTIF($K$2:K104,J104)),0)</f>
        <v>1.4444444444444444</v>
      </c>
      <c r="AB104" s="1">
        <f t="shared" si="69"/>
        <v>0.22222222222222232</v>
      </c>
      <c r="AC104" s="9">
        <f>IFERROR((SUMIF($J$2:J104,K104,$L$2:L104))/(COUNTIF($J$2:J104,K104)),0)</f>
        <v>0.8</v>
      </c>
      <c r="AD104" s="9">
        <f>IFERROR((SUMIF($J$2:J104,K104,$M$2:M104))/(COUNTIF($J$2:J104,K104)),0)</f>
        <v>2.6</v>
      </c>
      <c r="AE104" s="9">
        <f t="shared" si="70"/>
        <v>-1.8</v>
      </c>
      <c r="AF104" s="1">
        <f>IFERROR((SUMIF(K$2:K104,K104,M$2:M104)-M104)/(COUNTIF($K$2:K104,K104)-1),0)</f>
        <v>1.8333333333333333</v>
      </c>
      <c r="AG104" s="1">
        <f>IFERROR((SUMIF(K$2:K104,K104,L$2:L104)-L104)/(COUNTIF($K$2:K104,K104)-1),0)</f>
        <v>1.6666666666666667</v>
      </c>
      <c r="AH104" s="1">
        <f t="shared" si="71"/>
        <v>0.16666666666666652</v>
      </c>
      <c r="AI104" s="1">
        <f t="shared" si="72"/>
        <v>3</v>
      </c>
      <c r="AJ104" s="1">
        <f t="shared" si="73"/>
        <v>0</v>
      </c>
      <c r="AK104" s="1">
        <f>SUMIF($J$2:K104,J104,AI$2:AJ104)-AI104</f>
        <v>22</v>
      </c>
      <c r="AL104" s="1">
        <f>SUMIF($AY$2:AZ104,AY104,$BI$2:BJ104)-BI104</f>
        <v>14</v>
      </c>
      <c r="AM104" s="1">
        <f>IFERROR((AK104)/(COUNTIF($J$2:K104,J104)-1),0)</f>
        <v>1.2941176470588236</v>
      </c>
      <c r="AN104" s="1">
        <f>IFERROR((AL104)/(COUNTIF($J$2:K104,K104)-1),0)</f>
        <v>1.2727272727272727</v>
      </c>
      <c r="AP104" t="str">
        <f t="shared" si="59"/>
        <v>SC Rheindorf Altach</v>
      </c>
      <c r="AQ104">
        <f>COUNTIF($J$2:J104,J104)</f>
        <v>9</v>
      </c>
      <c r="AR104">
        <f>COUNTIF($K$2:K104,K104)</f>
        <v>7</v>
      </c>
      <c r="AT104" s="1" t="str">
        <f t="shared" si="60"/>
        <v>SK Rapid Wien</v>
      </c>
      <c r="AU104" s="1" t="str">
        <f t="shared" si="61"/>
        <v>SV Mattersburg</v>
      </c>
      <c r="AV104">
        <f t="shared" si="62"/>
        <v>0</v>
      </c>
      <c r="AW104" s="1">
        <f t="shared" si="63"/>
        <v>1</v>
      </c>
      <c r="AY104" t="str">
        <f t="shared" si="32"/>
        <v>SV Mattersburg</v>
      </c>
      <c r="AZ104" t="str">
        <f t="shared" si="33"/>
        <v>SK Rapid Wien</v>
      </c>
      <c r="BA104">
        <f t="shared" si="34"/>
        <v>0</v>
      </c>
      <c r="BB104">
        <f t="shared" si="35"/>
        <v>1</v>
      </c>
      <c r="BD104" t="str">
        <f t="shared" si="36"/>
        <v>SV Mattersburg</v>
      </c>
      <c r="BE104" t="str">
        <f t="shared" si="37"/>
        <v>SK Rapid Wien</v>
      </c>
      <c r="BF104">
        <f t="shared" si="64"/>
        <v>1</v>
      </c>
      <c r="BG104">
        <f t="shared" si="65"/>
        <v>0</v>
      </c>
      <c r="BI104">
        <f t="shared" si="38"/>
        <v>0</v>
      </c>
      <c r="BJ104">
        <f t="shared" si="39"/>
        <v>3</v>
      </c>
    </row>
    <row r="105" spans="1:62" x14ac:dyDescent="0.3">
      <c r="A105" t="s">
        <v>47</v>
      </c>
      <c r="B105" t="s">
        <v>315</v>
      </c>
      <c r="C105" t="s">
        <v>105</v>
      </c>
      <c r="D105" t="s">
        <v>84</v>
      </c>
      <c r="E105" t="s">
        <v>43</v>
      </c>
      <c r="F105" s="15">
        <v>0.70833333333333337</v>
      </c>
      <c r="G105" s="16">
        <v>11033</v>
      </c>
      <c r="H105" s="17">
        <v>13</v>
      </c>
      <c r="I105" s="17">
        <v>0</v>
      </c>
      <c r="J105" s="1" t="s">
        <v>40</v>
      </c>
      <c r="K105" s="1" t="s">
        <v>245</v>
      </c>
      <c r="L105" s="20">
        <v>1</v>
      </c>
      <c r="M105" s="20">
        <v>1</v>
      </c>
      <c r="N105" s="1" t="str">
        <f t="shared" si="48"/>
        <v>U</v>
      </c>
      <c r="O105" s="1" t="str">
        <f t="shared" si="49"/>
        <v>U</v>
      </c>
      <c r="P105" s="1">
        <f t="shared" si="50"/>
        <v>0</v>
      </c>
      <c r="Q105" s="4">
        <f>IFERROR((SUMIF($J$2:K105,J105,$L$2:M105)-L105)/(COUNTIF($J$2:K105,J105)-1),0)</f>
        <v>2.7777777777777777</v>
      </c>
      <c r="R105" s="4">
        <f>IFERROR((SUMIF($AT$2:AT105,AT105,$AV$2:AW105)-AV105)/(COUNTIF($J$2:K105,J105)-1),0)</f>
        <v>0.33333333333333331</v>
      </c>
      <c r="S105" s="4">
        <f t="shared" si="66"/>
        <v>2.4444444444444442</v>
      </c>
      <c r="T105" s="5">
        <f>IFERROR((SUMIF($AY$2:AZ105,AY105,$BA$2:BB105)-BA105)/(COUNTIF($J$2:K105,K105)-1),0)</f>
        <v>1.5</v>
      </c>
      <c r="U105" s="5">
        <f>IFERROR((SUMIF($BD$2:BE105,BD105,$BF$2:BG105)-BF105)/(COUNTIF($J$2:K105,K105)-1),0)</f>
        <v>1.8333333333333333</v>
      </c>
      <c r="V105" s="5">
        <f t="shared" si="67"/>
        <v>-0.33333333333333326</v>
      </c>
      <c r="W105" s="9">
        <f>IFERROR((SUMIF($J$2:J105,J105,L$2:L105)-L105)/(COUNTIF($J$2:J105,J105)-1),0)</f>
        <v>2.5</v>
      </c>
      <c r="X105" s="9">
        <f>IFERROR((SUMIF($J$2:J105,J105,M$2:M105)-M105)/(COUNTIF($J$2:J105,J105)-1),0)</f>
        <v>0.75</v>
      </c>
      <c r="Y105" s="9">
        <f t="shared" si="68"/>
        <v>1.75</v>
      </c>
      <c r="Z105" s="1">
        <f>IFERROR((SUMIF($K$2:K105,J105,$M$2:M105))/(COUNTIF($K$2:K105,J105)),0)</f>
        <v>3</v>
      </c>
      <c r="AA105" s="1">
        <f>IFERROR((SUMIF($K$2:K105,J105,$L$2:L105))/(COUNTIF($K$2:K105,J105)),0)</f>
        <v>0.7</v>
      </c>
      <c r="AB105" s="1">
        <f t="shared" si="69"/>
        <v>2.2999999999999998</v>
      </c>
      <c r="AC105" s="9">
        <f>IFERROR((SUMIF($J$2:J105,K105,$L$2:L105))/(COUNTIF($J$2:J105,K105)),0)</f>
        <v>1.2</v>
      </c>
      <c r="AD105" s="9">
        <f>IFERROR((SUMIF($J$2:J105,K105,$M$2:M105))/(COUNTIF($J$2:J105,K105)),0)</f>
        <v>1.8</v>
      </c>
      <c r="AE105" s="9">
        <f t="shared" si="70"/>
        <v>-0.60000000000000009</v>
      </c>
      <c r="AF105" s="1">
        <f>IFERROR((SUMIF(K$2:K105,K105,M$2:M105)-M105)/(COUNTIF($K$2:K105,K105)-1),0)</f>
        <v>1.7142857142857142</v>
      </c>
      <c r="AG105" s="1">
        <f>IFERROR((SUMIF(K$2:K105,K105,L$2:L105)-L105)/(COUNTIF($K$2:K105,K105)-1),0)</f>
        <v>1.8571428571428572</v>
      </c>
      <c r="AH105" s="1">
        <f t="shared" si="71"/>
        <v>-0.14285714285714302</v>
      </c>
      <c r="AI105" s="1">
        <f t="shared" si="72"/>
        <v>1</v>
      </c>
      <c r="AJ105" s="1">
        <f t="shared" si="73"/>
        <v>1</v>
      </c>
      <c r="AK105" s="1">
        <f>SUMIF($J$2:K105,J105,AI$2:AJ105)-AI105</f>
        <v>50</v>
      </c>
      <c r="AL105" s="1">
        <f>SUMIF($AY$2:AZ105,AY105,$BI$2:BJ105)-BI105</f>
        <v>15</v>
      </c>
      <c r="AM105" s="1">
        <f>IFERROR((AK105)/(COUNTIF($J$2:K105,J105)-1),0)</f>
        <v>2.7777777777777777</v>
      </c>
      <c r="AN105" s="1">
        <f>IFERROR((AL105)/(COUNTIF($J$2:K105,K105)-1),0)</f>
        <v>1.25</v>
      </c>
      <c r="AP105" t="str">
        <f t="shared" si="59"/>
        <v>LASK</v>
      </c>
      <c r="AQ105">
        <f>COUNTIF($J$2:J105,J105)</f>
        <v>9</v>
      </c>
      <c r="AR105">
        <f>COUNTIF($K$2:K105,K105)</f>
        <v>8</v>
      </c>
      <c r="AT105" s="1" t="str">
        <f t="shared" si="60"/>
        <v>Red Bull Salzburg</v>
      </c>
      <c r="AU105" s="1" t="str">
        <f t="shared" si="61"/>
        <v>FC Wacker Innsbruck</v>
      </c>
      <c r="AV105">
        <f t="shared" si="62"/>
        <v>1</v>
      </c>
      <c r="AW105" s="1">
        <f t="shared" si="63"/>
        <v>1</v>
      </c>
      <c r="AY105" t="str">
        <f t="shared" si="32"/>
        <v>FC Wacker Innsbruck</v>
      </c>
      <c r="AZ105" t="str">
        <f t="shared" si="33"/>
        <v>Red Bull Salzburg</v>
      </c>
      <c r="BA105">
        <f t="shared" si="34"/>
        <v>1</v>
      </c>
      <c r="BB105">
        <f t="shared" si="35"/>
        <v>1</v>
      </c>
      <c r="BD105" t="str">
        <f t="shared" si="36"/>
        <v>FC Wacker Innsbruck</v>
      </c>
      <c r="BE105" t="str">
        <f t="shared" si="37"/>
        <v>Red Bull Salzburg</v>
      </c>
      <c r="BF105">
        <f t="shared" si="64"/>
        <v>1</v>
      </c>
      <c r="BG105">
        <f t="shared" si="65"/>
        <v>1</v>
      </c>
      <c r="BI105">
        <f t="shared" si="38"/>
        <v>1</v>
      </c>
      <c r="BJ105">
        <f t="shared" si="39"/>
        <v>1</v>
      </c>
    </row>
    <row r="106" spans="1:62" x14ac:dyDescent="0.3">
      <c r="A106" t="s">
        <v>47</v>
      </c>
      <c r="B106" t="s">
        <v>315</v>
      </c>
      <c r="C106" t="s">
        <v>105</v>
      </c>
      <c r="D106" t="s">
        <v>84</v>
      </c>
      <c r="E106" t="s">
        <v>43</v>
      </c>
      <c r="F106" s="15">
        <v>0.70833333333333337</v>
      </c>
      <c r="G106" s="16">
        <v>5089</v>
      </c>
      <c r="H106" s="17">
        <v>13</v>
      </c>
      <c r="I106" s="17">
        <v>0</v>
      </c>
      <c r="J106" s="1" t="s">
        <v>0</v>
      </c>
      <c r="K106" s="1" t="s">
        <v>58</v>
      </c>
      <c r="L106" s="20">
        <v>1</v>
      </c>
      <c r="M106" s="20">
        <v>1</v>
      </c>
      <c r="N106" s="1" t="str">
        <f t="shared" si="48"/>
        <v>U</v>
      </c>
      <c r="O106" s="1" t="str">
        <f t="shared" si="49"/>
        <v>U</v>
      </c>
      <c r="P106" s="1">
        <f t="shared" si="50"/>
        <v>0</v>
      </c>
      <c r="Q106" s="4">
        <f>IFERROR((SUMIF($J$2:K106,J106,$L$2:M106)-L106)/(COUNTIF($J$2:K106,J106)-1),0)</f>
        <v>2</v>
      </c>
      <c r="R106" s="4">
        <f>IFERROR((SUMIF($AT$2:AT106,AT106,$AV$2:AW106)-AV106)/(COUNTIF($J$2:K106,J106)-1),0)</f>
        <v>0.125</v>
      </c>
      <c r="S106" s="4">
        <f t="shared" si="66"/>
        <v>1.875</v>
      </c>
      <c r="T106" s="5">
        <f>IFERROR((SUMIF($AY$2:AZ106,AY106,$BA$2:BB106)-BA106)/(COUNTIF($J$2:K106,K106)-1),0)</f>
        <v>1.6666666666666667</v>
      </c>
      <c r="U106" s="5">
        <f>IFERROR((SUMIF($BD$2:BE106,BD106,$BF$2:BG106)-BF106)/(COUNTIF($J$2:K106,K106)-1),0)</f>
        <v>1.5</v>
      </c>
      <c r="V106" s="5">
        <f t="shared" si="67"/>
        <v>0.16666666666666674</v>
      </c>
      <c r="W106" s="9">
        <f>IFERROR((SUMIF($J$2:J106,J106,L$2:L106)-L106)/(COUNTIF($J$2:J106,J106)-1),0)</f>
        <v>1.6666666666666667</v>
      </c>
      <c r="X106" s="9">
        <f>IFERROR((SUMIF($J$2:J106,J106,M$2:M106)-M106)/(COUNTIF($J$2:J106,J106)-1),0)</f>
        <v>0.33333333333333331</v>
      </c>
      <c r="Y106" s="9">
        <f t="shared" si="68"/>
        <v>1.3333333333333335</v>
      </c>
      <c r="Z106" s="1">
        <f>IFERROR((SUMIF($K$2:K106,J106,$M$2:M106))/(COUNTIF($K$2:K106,J106)),0)</f>
        <v>2.2000000000000002</v>
      </c>
      <c r="AA106" s="1">
        <f>IFERROR((SUMIF($K$2:K106,J106,$L$2:L106))/(COUNTIF($K$2:K106,J106)),0)</f>
        <v>0.7</v>
      </c>
      <c r="AB106" s="1">
        <f t="shared" si="69"/>
        <v>1.5000000000000002</v>
      </c>
      <c r="AC106" s="9">
        <f>IFERROR((SUMIF($J$2:J106,K106,$L$2:L106))/(COUNTIF($J$2:J106,K106)),0)</f>
        <v>1.3333333333333333</v>
      </c>
      <c r="AD106" s="9">
        <f>IFERROR((SUMIF($J$2:J106,K106,$M$2:M106))/(COUNTIF($J$2:J106,K106)),0)</f>
        <v>1.8333333333333333</v>
      </c>
      <c r="AE106" s="9">
        <f t="shared" si="70"/>
        <v>-0.5</v>
      </c>
      <c r="AF106" s="1">
        <f>IFERROR((SUMIF(K$2:K106,K106,M$2:M106)-M106)/(COUNTIF($K$2:K106,K106)-1),0)</f>
        <v>2</v>
      </c>
      <c r="AG106" s="1">
        <f>IFERROR((SUMIF(K$2:K106,K106,L$2:L106)-L106)/(COUNTIF($K$2:K106,K106)-1),0)</f>
        <v>1.1666666666666667</v>
      </c>
      <c r="AH106" s="1">
        <f t="shared" si="71"/>
        <v>0.83333333333333326</v>
      </c>
      <c r="AI106" s="1">
        <f t="shared" si="72"/>
        <v>1</v>
      </c>
      <c r="AJ106" s="1">
        <f t="shared" si="73"/>
        <v>1</v>
      </c>
      <c r="AK106" s="1">
        <f>SUMIF($J$2:K106,J106,AI$2:AJ106)-AI106</f>
        <v>35</v>
      </c>
      <c r="AL106" s="1">
        <f>SUMIF($AY$2:AZ106,AY106,$BI$2:BJ106)-BI106</f>
        <v>14</v>
      </c>
      <c r="AM106" s="1">
        <f>IFERROR((AK106)/(COUNTIF($J$2:K106,J106)-1),0)</f>
        <v>2.1875</v>
      </c>
      <c r="AN106" s="1">
        <f>IFERROR((AL106)/(COUNTIF($J$2:K106,K106)-1),0)</f>
        <v>1.1666666666666667</v>
      </c>
      <c r="AP106" t="str">
        <f t="shared" si="59"/>
        <v>Lillestrøm SK</v>
      </c>
      <c r="AQ106">
        <f>COUNTIF($J$2:J106,J106)</f>
        <v>7</v>
      </c>
      <c r="AR106">
        <f>COUNTIF($K$2:K106,K106)</f>
        <v>7</v>
      </c>
      <c r="AT106" s="1" t="str">
        <f t="shared" si="60"/>
        <v>LASK</v>
      </c>
      <c r="AU106" s="1" t="str">
        <f t="shared" si="61"/>
        <v>SC Rheindorf Altach</v>
      </c>
      <c r="AV106">
        <f t="shared" si="62"/>
        <v>1</v>
      </c>
      <c r="AW106" s="1">
        <f t="shared" si="63"/>
        <v>1</v>
      </c>
      <c r="AY106" t="str">
        <f t="shared" si="32"/>
        <v>SC Rheindorf Altach</v>
      </c>
      <c r="AZ106" t="str">
        <f t="shared" si="33"/>
        <v>LASK</v>
      </c>
      <c r="BA106">
        <f t="shared" si="34"/>
        <v>1</v>
      </c>
      <c r="BB106">
        <f t="shared" si="35"/>
        <v>1</v>
      </c>
      <c r="BD106" t="str">
        <f t="shared" si="36"/>
        <v>SC Rheindorf Altach</v>
      </c>
      <c r="BE106" t="str">
        <f t="shared" si="37"/>
        <v>LASK</v>
      </c>
      <c r="BF106">
        <f t="shared" si="64"/>
        <v>1</v>
      </c>
      <c r="BG106">
        <f t="shared" si="65"/>
        <v>1</v>
      </c>
      <c r="BI106">
        <f t="shared" si="38"/>
        <v>1</v>
      </c>
      <c r="BJ106">
        <f t="shared" si="39"/>
        <v>1</v>
      </c>
    </row>
    <row r="107" spans="1:62" x14ac:dyDescent="0.3">
      <c r="A107" t="s">
        <v>47</v>
      </c>
      <c r="B107" t="s">
        <v>315</v>
      </c>
      <c r="C107" t="s">
        <v>105</v>
      </c>
      <c r="D107" t="s">
        <v>84</v>
      </c>
      <c r="E107" t="s">
        <v>43</v>
      </c>
      <c r="F107" s="15">
        <v>0.70833333333333337</v>
      </c>
      <c r="G107" s="16">
        <v>5024</v>
      </c>
      <c r="H107" s="17">
        <v>13</v>
      </c>
      <c r="I107" s="17">
        <v>0</v>
      </c>
      <c r="J107" s="1" t="s">
        <v>216</v>
      </c>
      <c r="K107" s="1" t="s">
        <v>71</v>
      </c>
      <c r="L107" s="20">
        <v>3</v>
      </c>
      <c r="M107" s="20">
        <v>0</v>
      </c>
      <c r="N107" s="1" t="str">
        <f t="shared" si="48"/>
        <v>S</v>
      </c>
      <c r="O107" s="1" t="str">
        <f t="shared" si="49"/>
        <v>N</v>
      </c>
      <c r="P107" s="1">
        <f t="shared" si="50"/>
        <v>3</v>
      </c>
      <c r="Q107" s="4">
        <f>IFERROR((SUMIF($J$2:K107,J107,$L$2:M107)-L107)/(COUNTIF($J$2:K107,J107)-1),0)</f>
        <v>1.4166666666666667</v>
      </c>
      <c r="R107" s="4">
        <f>IFERROR((SUMIF($AT$2:AT107,AT107,$AV$2:AW107)-AV107)/(COUNTIF($J$2:K107,J107)-1),0)</f>
        <v>0.5</v>
      </c>
      <c r="S107" s="4">
        <f t="shared" si="66"/>
        <v>0.91666666666666674</v>
      </c>
      <c r="T107" s="5">
        <f>IFERROR((SUMIF($AY$2:AZ107,AY107,$BA$2:BB107)-BA107)/(COUNTIF($J$2:K107,K107)-1),0)</f>
        <v>1.5555555555555556</v>
      </c>
      <c r="U107" s="5">
        <f>IFERROR((SUMIF($BD$2:BE107,BD107,$BF$2:BG107)-BF107)/(COUNTIF($J$2:K107,K107)-1),0)</f>
        <v>1.0555555555555556</v>
      </c>
      <c r="V107" s="5">
        <f t="shared" si="67"/>
        <v>0.5</v>
      </c>
      <c r="W107" s="9">
        <f>IFERROR((SUMIF($J$2:J107,J107,L$2:L107)-L107)/(COUNTIF($J$2:J107,J107)-1),0)</f>
        <v>1.5</v>
      </c>
      <c r="X107" s="9">
        <f>IFERROR((SUMIF($J$2:J107,J107,M$2:M107)-M107)/(COUNTIF($J$2:J107,J107)-1),0)</f>
        <v>1</v>
      </c>
      <c r="Y107" s="9">
        <f t="shared" si="68"/>
        <v>0.5</v>
      </c>
      <c r="Z107" s="1">
        <f>IFERROR((SUMIF($K$2:K107,J107,$M$2:M107))/(COUNTIF($K$2:K107,J107)),0)</f>
        <v>1.3333333333333333</v>
      </c>
      <c r="AA107" s="1">
        <f>IFERROR((SUMIF($K$2:K107,J107,$L$2:L107))/(COUNTIF($K$2:K107,J107)),0)</f>
        <v>2.3333333333333335</v>
      </c>
      <c r="AB107" s="1">
        <f t="shared" si="69"/>
        <v>-1.0000000000000002</v>
      </c>
      <c r="AC107" s="9">
        <f>IFERROR((SUMIF($J$2:J107,K107,$L$2:L107))/(COUNTIF($J$2:J107,K107)),0)</f>
        <v>1.4444444444444444</v>
      </c>
      <c r="AD107" s="9">
        <f>IFERROR((SUMIF($J$2:J107,K107,$M$2:M107))/(COUNTIF($J$2:J107,K107)),0)</f>
        <v>0.66666666666666663</v>
      </c>
      <c r="AE107" s="9">
        <f t="shared" si="70"/>
        <v>0.77777777777777779</v>
      </c>
      <c r="AF107" s="1">
        <f>IFERROR((SUMIF(K$2:K107,K107,M$2:M107)-M107)/(COUNTIF($K$2:K107,K107)-1),0)</f>
        <v>1.6666666666666667</v>
      </c>
      <c r="AG107" s="1">
        <f>IFERROR((SUMIF(K$2:K107,K107,L$2:L107)-L107)/(COUNTIF($K$2:K107,K107)-1),0)</f>
        <v>1.4444444444444444</v>
      </c>
      <c r="AH107" s="1">
        <f t="shared" si="71"/>
        <v>0.22222222222222232</v>
      </c>
      <c r="AI107" s="1">
        <f t="shared" si="72"/>
        <v>3</v>
      </c>
      <c r="AJ107" s="1">
        <f t="shared" si="73"/>
        <v>0</v>
      </c>
      <c r="AK107" s="1">
        <f>SUMIF($J$2:K107,J107,AI$2:AJ107)-AI107</f>
        <v>13</v>
      </c>
      <c r="AL107" s="1">
        <f>SUMIF($AY$2:AZ107,AY107,$BI$2:BJ107)-BI107</f>
        <v>25</v>
      </c>
      <c r="AM107" s="1">
        <f>IFERROR((AK107)/(COUNTIF($J$2:K107,J107)-1),0)</f>
        <v>1.0833333333333333</v>
      </c>
      <c r="AN107" s="1">
        <f>IFERROR((AL107)/(COUNTIF($J$2:K107,K107)-1),0)</f>
        <v>1.3888888888888888</v>
      </c>
      <c r="AP107" t="str">
        <f t="shared" si="59"/>
        <v>FC Admira Wacker Mödling</v>
      </c>
      <c r="AQ107">
        <f>COUNTIF($J$2:J107,J107)</f>
        <v>7</v>
      </c>
      <c r="AR107">
        <f>COUNTIF($K$2:K107,K107)</f>
        <v>10</v>
      </c>
      <c r="AT107" s="1" t="str">
        <f t="shared" si="60"/>
        <v>TSV Hartberg</v>
      </c>
      <c r="AU107" s="1" t="str">
        <f t="shared" si="61"/>
        <v>SK Rapid Wien</v>
      </c>
      <c r="AV107">
        <f t="shared" si="62"/>
        <v>0</v>
      </c>
      <c r="AW107" s="1">
        <f t="shared" si="63"/>
        <v>3</v>
      </c>
      <c r="AY107" t="str">
        <f t="shared" si="32"/>
        <v>SK Rapid Wien</v>
      </c>
      <c r="AZ107" t="str">
        <f t="shared" si="33"/>
        <v>TSV Hartberg</v>
      </c>
      <c r="BA107">
        <f t="shared" si="34"/>
        <v>0</v>
      </c>
      <c r="BB107">
        <f t="shared" si="35"/>
        <v>3</v>
      </c>
      <c r="BD107" t="str">
        <f t="shared" si="36"/>
        <v>SK Rapid Wien</v>
      </c>
      <c r="BE107" t="str">
        <f t="shared" si="37"/>
        <v>TSV Hartberg</v>
      </c>
      <c r="BF107">
        <f t="shared" si="64"/>
        <v>3</v>
      </c>
      <c r="BG107">
        <f t="shared" si="65"/>
        <v>0</v>
      </c>
      <c r="BI107">
        <f t="shared" si="38"/>
        <v>0</v>
      </c>
      <c r="BJ107">
        <f t="shared" si="39"/>
        <v>3</v>
      </c>
    </row>
    <row r="108" spans="1:62" x14ac:dyDescent="0.3">
      <c r="A108" t="s">
        <v>47</v>
      </c>
      <c r="B108" t="s">
        <v>256</v>
      </c>
      <c r="C108" t="s">
        <v>105</v>
      </c>
      <c r="D108" t="s">
        <v>84</v>
      </c>
      <c r="E108" t="s">
        <v>64</v>
      </c>
      <c r="F108" s="15">
        <v>0.70833333333333337</v>
      </c>
      <c r="G108" s="16">
        <v>11265</v>
      </c>
      <c r="H108" s="17">
        <v>15</v>
      </c>
      <c r="I108" s="17">
        <v>0</v>
      </c>
      <c r="J108" s="1" t="s">
        <v>80</v>
      </c>
      <c r="K108" s="1" t="s">
        <v>68</v>
      </c>
      <c r="L108" s="20">
        <v>1</v>
      </c>
      <c r="M108" s="20">
        <v>1</v>
      </c>
      <c r="N108" s="1" t="str">
        <f t="shared" si="48"/>
        <v>U</v>
      </c>
      <c r="O108" s="1" t="str">
        <f t="shared" si="49"/>
        <v>U</v>
      </c>
      <c r="P108" s="1">
        <f t="shared" si="50"/>
        <v>0</v>
      </c>
      <c r="Q108" s="4">
        <f>IFERROR((SUMIF($J$2:K108,J108,$L$2:M108)-L108)/(COUNTIF($J$2:K108,J108)-1),0)</f>
        <v>1.3333333333333333</v>
      </c>
      <c r="R108" s="4">
        <f>IFERROR((SUMIF($AT$2:AT108,AT108,$AV$2:AW108)-AV108)/(COUNTIF($J$2:K108,J108)-1),0)</f>
        <v>0.41666666666666669</v>
      </c>
      <c r="S108" s="4">
        <f t="shared" si="66"/>
        <v>0.91666666666666652</v>
      </c>
      <c r="T108" s="5">
        <f>IFERROR((SUMIF($AY$2:AZ108,AY108,$BA$2:BB108)-BA108)/(COUNTIF($J$2:K108,K108)-1),0)</f>
        <v>1.0625</v>
      </c>
      <c r="U108" s="5">
        <f>IFERROR((SUMIF($BD$2:BE108,BD108,$BF$2:BG108)-BF108)/(COUNTIF($J$2:K108,K108)-1),0)</f>
        <v>1.8125</v>
      </c>
      <c r="V108" s="5">
        <f t="shared" si="67"/>
        <v>-0.75</v>
      </c>
      <c r="W108" s="9">
        <f>IFERROR((SUMIF($J$2:J108,J108,L$2:L108)-L108)/(COUNTIF($J$2:J108,J108)-1),0)</f>
        <v>2</v>
      </c>
      <c r="X108" s="9">
        <f>IFERROR((SUMIF($J$2:J108,J108,M$2:M108)-M108)/(COUNTIF($J$2:J108,J108)-1),0)</f>
        <v>1</v>
      </c>
      <c r="Y108" s="9">
        <f t="shared" si="68"/>
        <v>1</v>
      </c>
      <c r="Z108" s="1">
        <f>IFERROR((SUMIF($K$2:K108,J108,$M$2:M108))/(COUNTIF($K$2:K108,J108)),0)</f>
        <v>0.8571428571428571</v>
      </c>
      <c r="AA108" s="1">
        <f>IFERROR((SUMIF($K$2:K108,J108,$L$2:L108))/(COUNTIF($K$2:K108,J108)),0)</f>
        <v>0.7142857142857143</v>
      </c>
      <c r="AB108" s="1">
        <f t="shared" si="69"/>
        <v>0.14285714285714279</v>
      </c>
      <c r="AC108" s="9">
        <f>IFERROR((SUMIF($J$2:J108,K108,$L$2:L108))/(COUNTIF($J$2:J108,K108)),0)</f>
        <v>1.1428571428571428</v>
      </c>
      <c r="AD108" s="9">
        <f>IFERROR((SUMIF($J$2:J108,K108,$M$2:M108))/(COUNTIF($J$2:J108,K108)),0)</f>
        <v>1.8571428571428572</v>
      </c>
      <c r="AE108" s="9">
        <f t="shared" si="70"/>
        <v>-0.71428571428571441</v>
      </c>
      <c r="AF108" s="1">
        <f>IFERROR((SUMIF(K$2:K108,K108,M$2:M108)-M108)/(COUNTIF($K$2:K108,K108)-1),0)</f>
        <v>1</v>
      </c>
      <c r="AG108" s="1">
        <f>IFERROR((SUMIF(K$2:K108,K108,L$2:L108)-L108)/(COUNTIF($K$2:K108,K108)-1),0)</f>
        <v>1.7777777777777777</v>
      </c>
      <c r="AH108" s="1">
        <f t="shared" si="71"/>
        <v>-0.77777777777777768</v>
      </c>
      <c r="AI108" s="1">
        <f t="shared" si="72"/>
        <v>1</v>
      </c>
      <c r="AJ108" s="1">
        <f t="shared" si="73"/>
        <v>1</v>
      </c>
      <c r="AK108" s="1">
        <f>SUMIF($J$2:K108,J108,AI$2:AJ108)-AI108</f>
        <v>22</v>
      </c>
      <c r="AL108" s="1">
        <f>SUMIF($AY$2:AZ108,AY108,$BI$2:BJ108)-BI108</f>
        <v>16</v>
      </c>
      <c r="AM108" s="1">
        <f>IFERROR((AK108)/(COUNTIF($J$2:K108,J108)-1),0)</f>
        <v>1.8333333333333333</v>
      </c>
      <c r="AN108" s="1">
        <f>IFERROR((AL108)/(COUNTIF($J$2:K108,K108)-1),0)</f>
        <v>1</v>
      </c>
      <c r="AP108" t="str">
        <f t="shared" si="59"/>
        <v>FC Wacker Innsbruck</v>
      </c>
      <c r="AQ108">
        <f>COUNTIF($J$2:J108,J108)</f>
        <v>6</v>
      </c>
      <c r="AR108">
        <f>COUNTIF($K$2:K108,K108)</f>
        <v>10</v>
      </c>
      <c r="AT108" s="1" t="str">
        <f t="shared" si="60"/>
        <v>FK Austria Wien</v>
      </c>
      <c r="AU108" s="1" t="str">
        <f t="shared" si="61"/>
        <v>SK Sturm Graz</v>
      </c>
      <c r="AV108">
        <f t="shared" si="62"/>
        <v>1</v>
      </c>
      <c r="AW108" s="1">
        <f t="shared" si="63"/>
        <v>1</v>
      </c>
      <c r="AY108" t="str">
        <f t="shared" si="32"/>
        <v>SK Sturm Graz</v>
      </c>
      <c r="AZ108" t="str">
        <f t="shared" si="33"/>
        <v>FK Austria Wien</v>
      </c>
      <c r="BA108">
        <f t="shared" si="34"/>
        <v>1</v>
      </c>
      <c r="BB108">
        <f t="shared" si="35"/>
        <v>1</v>
      </c>
      <c r="BD108" t="str">
        <f t="shared" si="36"/>
        <v>SK Sturm Graz</v>
      </c>
      <c r="BE108" t="str">
        <f t="shared" si="37"/>
        <v>FK Austria Wien</v>
      </c>
      <c r="BF108">
        <f t="shared" si="64"/>
        <v>1</v>
      </c>
      <c r="BG108">
        <f t="shared" si="65"/>
        <v>1</v>
      </c>
      <c r="BI108">
        <f t="shared" si="38"/>
        <v>1</v>
      </c>
      <c r="BJ108">
        <f t="shared" si="39"/>
        <v>1</v>
      </c>
    </row>
    <row r="109" spans="1:62" x14ac:dyDescent="0.3">
      <c r="A109" t="s">
        <v>47</v>
      </c>
      <c r="B109" t="s">
        <v>256</v>
      </c>
      <c r="C109" t="s">
        <v>105</v>
      </c>
      <c r="D109" t="s">
        <v>84</v>
      </c>
      <c r="E109" t="s">
        <v>64</v>
      </c>
      <c r="F109" s="15">
        <v>0.60416666666666663</v>
      </c>
      <c r="G109" s="16">
        <v>1800</v>
      </c>
      <c r="H109" s="17">
        <v>15</v>
      </c>
      <c r="I109" s="17">
        <v>0</v>
      </c>
      <c r="J109" s="1" t="s">
        <v>76</v>
      </c>
      <c r="K109" s="1" t="s">
        <v>65</v>
      </c>
      <c r="L109" s="20">
        <v>2</v>
      </c>
      <c r="M109" s="20">
        <v>0</v>
      </c>
      <c r="N109" s="1" t="str">
        <f t="shared" si="48"/>
        <v>S</v>
      </c>
      <c r="O109" s="1" t="str">
        <f t="shared" si="49"/>
        <v>N</v>
      </c>
      <c r="P109" s="1">
        <f t="shared" si="50"/>
        <v>2</v>
      </c>
      <c r="Q109" s="4">
        <f>IFERROR((SUMIF($J$2:K109,J109,$L$2:M109)-L109)/(COUNTIF($J$2:K109,J109)-1),0)</f>
        <v>1.25</v>
      </c>
      <c r="R109" s="4">
        <f>IFERROR((SUMIF($AT$2:AT109,AT109,$AV$2:AW109)-AV109)/(COUNTIF($J$2:K109,J109)-1),0)</f>
        <v>1.0833333333333333</v>
      </c>
      <c r="S109" s="4">
        <f t="shared" si="66"/>
        <v>0.16666666666666674</v>
      </c>
      <c r="T109" s="5">
        <f>IFERROR((SUMIF($AY$2:AZ109,AY109,$BA$2:BB109)-BA109)/(COUNTIF($J$2:K109,K109)-1),0)</f>
        <v>2.25</v>
      </c>
      <c r="U109" s="5">
        <f>IFERROR((SUMIF($BD$2:BE109,BD109,$BF$2:BG109)-BF109)/(COUNTIF($J$2:K109,K109)-1),0)</f>
        <v>0.58333333333333337</v>
      </c>
      <c r="V109" s="5">
        <f t="shared" si="67"/>
        <v>1.6666666666666665</v>
      </c>
      <c r="W109" s="9">
        <f>IFERROR((SUMIF($J$2:J109,J109,L$2:L109)-L109)/(COUNTIF($J$2:J109,J109)-1),0)</f>
        <v>0.8</v>
      </c>
      <c r="X109" s="9">
        <f>IFERROR((SUMIF($J$2:J109,J109,M$2:M109)-M109)/(COUNTIF($J$2:J109,J109)-1),0)</f>
        <v>2.6</v>
      </c>
      <c r="Y109" s="9">
        <f t="shared" si="68"/>
        <v>-1.8</v>
      </c>
      <c r="Z109" s="1">
        <f>IFERROR((SUMIF($K$2:K109,J109,$M$2:M109))/(COUNTIF($K$2:K109,J109)),0)</f>
        <v>1.5714285714285714</v>
      </c>
      <c r="AA109" s="1">
        <f>IFERROR((SUMIF($K$2:K109,J109,$L$2:L109))/(COUNTIF($K$2:K109,J109)),0)</f>
        <v>1.5714285714285714</v>
      </c>
      <c r="AB109" s="1">
        <f t="shared" si="69"/>
        <v>0</v>
      </c>
      <c r="AC109" s="9">
        <f>IFERROR((SUMIF($J$2:J109,K109,$L$2:L109))/(COUNTIF($J$2:J109,K109)),0)</f>
        <v>1.6666666666666667</v>
      </c>
      <c r="AD109" s="9">
        <f>IFERROR((SUMIF($J$2:J109,K109,$M$2:M109))/(COUNTIF($J$2:J109,K109)),0)</f>
        <v>1</v>
      </c>
      <c r="AE109" s="9">
        <f t="shared" si="70"/>
        <v>0.66666666666666674</v>
      </c>
      <c r="AF109" s="1">
        <f>IFERROR((SUMIF(K$2:K109,K109,M$2:M109)-M109)/(COUNTIF($K$2:K109,K109)-1),0)</f>
        <v>2.8333333333333335</v>
      </c>
      <c r="AG109" s="1">
        <f>IFERROR((SUMIF(K$2:K109,K109,L$2:L109)-L109)/(COUNTIF($K$2:K109,K109)-1),0)</f>
        <v>0.16666666666666666</v>
      </c>
      <c r="AH109" s="1">
        <f t="shared" si="71"/>
        <v>2.666666666666667</v>
      </c>
      <c r="AI109" s="1">
        <f t="shared" si="72"/>
        <v>3</v>
      </c>
      <c r="AJ109" s="1">
        <f t="shared" si="73"/>
        <v>0</v>
      </c>
      <c r="AK109" s="1">
        <f>SUMIF($J$2:K109,J109,AI$2:AJ109)-AI109</f>
        <v>14</v>
      </c>
      <c r="AL109" s="1">
        <f>SUMIF($AY$2:AZ109,AY109,$BI$2:BJ109)-BI109</f>
        <v>27</v>
      </c>
      <c r="AM109" s="1">
        <f>IFERROR((AK109)/(COUNTIF($J$2:K109,J109)-1),0)</f>
        <v>1.1666666666666667</v>
      </c>
      <c r="AN109" s="1">
        <f>IFERROR((AL109)/(COUNTIF($J$2:K109,K109)-1),0)</f>
        <v>2.25</v>
      </c>
      <c r="AP109" t="str">
        <f t="shared" si="59"/>
        <v>Red Bull Salzburg</v>
      </c>
      <c r="AQ109">
        <f>COUNTIF($J$2:J109,J109)</f>
        <v>6</v>
      </c>
      <c r="AR109">
        <f>COUNTIF($K$2:K109,K109)</f>
        <v>7</v>
      </c>
      <c r="AT109" s="1" t="str">
        <f t="shared" si="60"/>
        <v>SV Mattersburg</v>
      </c>
      <c r="AU109" s="1" t="str">
        <f t="shared" si="61"/>
        <v>SKN St. Pölten</v>
      </c>
      <c r="AV109">
        <f t="shared" si="62"/>
        <v>0</v>
      </c>
      <c r="AW109" s="1">
        <f t="shared" si="63"/>
        <v>2</v>
      </c>
      <c r="AY109" t="str">
        <f t="shared" si="32"/>
        <v>SKN St. Pölten</v>
      </c>
      <c r="AZ109" t="str">
        <f t="shared" si="33"/>
        <v>SV Mattersburg</v>
      </c>
      <c r="BA109">
        <f t="shared" si="34"/>
        <v>0</v>
      </c>
      <c r="BB109">
        <f t="shared" si="35"/>
        <v>2</v>
      </c>
      <c r="BD109" t="str">
        <f t="shared" si="36"/>
        <v>SKN St. Pölten</v>
      </c>
      <c r="BE109" t="str">
        <f t="shared" si="37"/>
        <v>SV Mattersburg</v>
      </c>
      <c r="BF109">
        <f t="shared" si="64"/>
        <v>2</v>
      </c>
      <c r="BG109">
        <f t="shared" si="65"/>
        <v>0</v>
      </c>
      <c r="BI109">
        <f t="shared" si="38"/>
        <v>0</v>
      </c>
      <c r="BJ109">
        <f t="shared" si="39"/>
        <v>3</v>
      </c>
    </row>
    <row r="110" spans="1:62" x14ac:dyDescent="0.3">
      <c r="A110" t="s">
        <v>47</v>
      </c>
      <c r="B110" t="s">
        <v>256</v>
      </c>
      <c r="C110" t="s">
        <v>105</v>
      </c>
      <c r="D110" t="s">
        <v>84</v>
      </c>
      <c r="E110" t="s">
        <v>64</v>
      </c>
      <c r="F110" s="15">
        <v>0.60416666666666663</v>
      </c>
      <c r="G110" s="16">
        <v>1700</v>
      </c>
      <c r="H110" s="17">
        <v>15</v>
      </c>
      <c r="I110" s="17">
        <v>0</v>
      </c>
      <c r="J110" s="1" t="s">
        <v>56</v>
      </c>
      <c r="K110" s="1" t="s">
        <v>49</v>
      </c>
      <c r="L110" s="20">
        <v>0</v>
      </c>
      <c r="M110" s="20">
        <v>0</v>
      </c>
      <c r="N110" s="1" t="str">
        <f t="shared" si="48"/>
        <v>U</v>
      </c>
      <c r="O110" s="1" t="str">
        <f t="shared" si="49"/>
        <v>U</v>
      </c>
      <c r="P110" s="1">
        <f t="shared" si="50"/>
        <v>0</v>
      </c>
      <c r="Q110" s="4">
        <f>IFERROR((SUMIF($J$2:K110,J110,$L$2:M110)-L110)/(COUNTIF($J$2:K110,J110)-1),0)</f>
        <v>0.76923076923076927</v>
      </c>
      <c r="R110" s="4">
        <f>IFERROR((SUMIF($AT$2:AT110,AT110,$AV$2:AW110)-AV110)/(COUNTIF($J$2:K110,J110)-1),0)</f>
        <v>1.0769230769230769</v>
      </c>
      <c r="S110" s="4">
        <f t="shared" si="66"/>
        <v>-0.3076923076923076</v>
      </c>
      <c r="T110" s="5">
        <f>IFERROR((SUMIF($AY$2:AZ110,AY110,$BA$2:BB110)-BA110)/(COUNTIF($J$2:K110,K110)-1),0)</f>
        <v>2.0833333333333335</v>
      </c>
      <c r="U110" s="5">
        <f>IFERROR((SUMIF($BD$2:BE110,BD110,$BF$2:BG110)-BF110)/(COUNTIF($J$2:K110,K110)-1),0)</f>
        <v>1.4166666666666667</v>
      </c>
      <c r="V110" s="5">
        <f t="shared" si="67"/>
        <v>0.66666666666666674</v>
      </c>
      <c r="W110" s="9">
        <f>IFERROR((SUMIF($J$2:J110,J110,L$2:L110)-L110)/(COUNTIF($J$2:J110,J110)-1),0)</f>
        <v>0.83333333333333337</v>
      </c>
      <c r="X110" s="9">
        <f>IFERROR((SUMIF($J$2:J110,J110,M$2:M110)-M110)/(COUNTIF($J$2:J110,J110)-1),0)</f>
        <v>2.3333333333333335</v>
      </c>
      <c r="Y110" s="9">
        <f t="shared" si="68"/>
        <v>-1.5</v>
      </c>
      <c r="Z110" s="1">
        <f>IFERROR((SUMIF($K$2:K110,J110,$M$2:M110))/(COUNTIF($K$2:K110,J110)),0)</f>
        <v>0.7142857142857143</v>
      </c>
      <c r="AA110" s="1">
        <f>IFERROR((SUMIF($K$2:K110,J110,$L$2:L110))/(COUNTIF($K$2:K110,J110)),0)</f>
        <v>1.7142857142857142</v>
      </c>
      <c r="AB110" s="1">
        <f t="shared" si="69"/>
        <v>-0.99999999999999989</v>
      </c>
      <c r="AC110" s="9">
        <f>IFERROR((SUMIF($J$2:J110,K110,$L$2:L110))/(COUNTIF($J$2:J110,K110)),0)</f>
        <v>2.1666666666666665</v>
      </c>
      <c r="AD110" s="9">
        <f>IFERROR((SUMIF($J$2:J110,K110,$M$2:M110))/(COUNTIF($J$2:J110,K110)),0)</f>
        <v>1.6666666666666667</v>
      </c>
      <c r="AE110" s="9">
        <f t="shared" si="70"/>
        <v>0.49999999999999978</v>
      </c>
      <c r="AF110" s="1">
        <f>IFERROR((SUMIF(K$2:K110,K110,M$2:M110)-M110)/(COUNTIF($K$2:K110,K110)-1),0)</f>
        <v>2</v>
      </c>
      <c r="AG110" s="1">
        <f>IFERROR((SUMIF(K$2:K110,K110,L$2:L110)-L110)/(COUNTIF($K$2:K110,K110)-1),0)</f>
        <v>1.1666666666666667</v>
      </c>
      <c r="AH110" s="1">
        <f t="shared" si="71"/>
        <v>0.83333333333333326</v>
      </c>
      <c r="AI110" s="1">
        <f t="shared" si="72"/>
        <v>1</v>
      </c>
      <c r="AJ110" s="1">
        <f t="shared" si="73"/>
        <v>1</v>
      </c>
      <c r="AK110" s="1">
        <f>SUMIF($J$2:K110,J110,AI$2:AJ110)-AI110</f>
        <v>8</v>
      </c>
      <c r="AL110" s="1">
        <f>SUMIF($AY$2:AZ110,AY110,$BI$2:BJ110)-BI110</f>
        <v>20</v>
      </c>
      <c r="AM110" s="1">
        <f>IFERROR((AK110)/(COUNTIF($J$2:K110,J110)-1),0)</f>
        <v>0.61538461538461542</v>
      </c>
      <c r="AN110" s="1">
        <f>IFERROR((AL110)/(COUNTIF($J$2:K110,K110)-1),0)</f>
        <v>1.6666666666666667</v>
      </c>
      <c r="AP110" t="str">
        <f t="shared" si="59"/>
        <v>SK Rapid Wien</v>
      </c>
      <c r="AQ110">
        <f>COUNTIF($J$2:J110,J110)</f>
        <v>7</v>
      </c>
      <c r="AR110">
        <f>COUNTIF($K$2:K110,K110)</f>
        <v>7</v>
      </c>
      <c r="AT110" s="1" t="str">
        <f t="shared" si="60"/>
        <v>FC Admira Wacker Mödling</v>
      </c>
      <c r="AU110" s="1" t="str">
        <f t="shared" si="61"/>
        <v>Wolfsberger AC</v>
      </c>
      <c r="AV110">
        <f t="shared" si="62"/>
        <v>0</v>
      </c>
      <c r="AW110" s="1">
        <f t="shared" si="63"/>
        <v>0</v>
      </c>
      <c r="AY110" t="str">
        <f t="shared" si="32"/>
        <v>Wolfsberger AC</v>
      </c>
      <c r="AZ110" t="str">
        <f t="shared" si="33"/>
        <v>FC Admira Wacker Mödling</v>
      </c>
      <c r="BA110">
        <f t="shared" si="34"/>
        <v>0</v>
      </c>
      <c r="BB110">
        <f t="shared" si="35"/>
        <v>0</v>
      </c>
      <c r="BD110" t="str">
        <f t="shared" si="36"/>
        <v>Wolfsberger AC</v>
      </c>
      <c r="BE110" t="str">
        <f t="shared" si="37"/>
        <v>FC Admira Wacker Mödling</v>
      </c>
      <c r="BF110">
        <f t="shared" si="64"/>
        <v>0</v>
      </c>
      <c r="BG110">
        <f t="shared" si="65"/>
        <v>0</v>
      </c>
      <c r="BI110">
        <f t="shared" si="38"/>
        <v>1</v>
      </c>
      <c r="BJ110">
        <f t="shared" si="39"/>
        <v>1</v>
      </c>
    </row>
    <row r="111" spans="1:62" x14ac:dyDescent="0.3">
      <c r="A111" s="18" t="s">
        <v>72</v>
      </c>
      <c r="B111" t="s">
        <v>316</v>
      </c>
      <c r="C111" t="s">
        <v>105</v>
      </c>
      <c r="D111" t="s">
        <v>84</v>
      </c>
      <c r="E111" t="s">
        <v>61</v>
      </c>
      <c r="F111" s="15">
        <v>0.78819444444444453</v>
      </c>
      <c r="G111" s="16">
        <v>20639</v>
      </c>
      <c r="H111" s="17">
        <v>5</v>
      </c>
      <c r="I111" s="17">
        <v>0</v>
      </c>
      <c r="J111" s="1" t="s">
        <v>40</v>
      </c>
      <c r="K111" s="1" t="s">
        <v>317</v>
      </c>
      <c r="L111" s="20">
        <v>3</v>
      </c>
      <c r="M111" s="20">
        <v>0</v>
      </c>
      <c r="N111" s="1" t="str">
        <f t="shared" si="48"/>
        <v>S</v>
      </c>
      <c r="O111" s="1" t="str">
        <f t="shared" si="49"/>
        <v>N</v>
      </c>
      <c r="P111" s="1">
        <f t="shared" si="50"/>
        <v>3</v>
      </c>
      <c r="Q111" s="4">
        <f>IFERROR((SUMIF($J$2:K111,J111,$L$2:M111)-L111)/(COUNTIF($J$2:K111,J111)-1),0)</f>
        <v>2.6842105263157894</v>
      </c>
      <c r="R111" s="4">
        <f>IFERROR((SUMIF($AT$2:AT111,AT111,$AV$2:AW111)-AV111)/(COUNTIF($J$2:K111,J111)-1),0)</f>
        <v>0.36842105263157893</v>
      </c>
      <c r="S111" s="4">
        <f t="shared" si="66"/>
        <v>2.3157894736842106</v>
      </c>
      <c r="T111" s="5">
        <f>IFERROR((SUMIF($AY$2:AZ111,AY111,$BA$2:BB111)-BA111)/(COUNTIF($J$2:K111,K111)-1),0)</f>
        <v>0</v>
      </c>
      <c r="U111" s="5">
        <f>IFERROR((SUMIF($BD$2:BE111,BD111,$BF$2:BG111)-BF111)/(COUNTIF($J$2:K111,K111)-1),0)</f>
        <v>0</v>
      </c>
      <c r="V111" s="5">
        <f t="shared" si="67"/>
        <v>0</v>
      </c>
      <c r="W111" s="9">
        <f>IFERROR((SUMIF($J$2:J111,J111,L$2:L111)-L111)/(COUNTIF($J$2:J111,J111)-1),0)</f>
        <v>2.3333333333333335</v>
      </c>
      <c r="X111" s="9">
        <f>IFERROR((SUMIF($J$2:J111,J111,M$2:M111)-M111)/(COUNTIF($J$2:J111,J111)-1),0)</f>
        <v>0.77777777777777779</v>
      </c>
      <c r="Y111" s="9">
        <f t="shared" si="68"/>
        <v>1.5555555555555558</v>
      </c>
      <c r="Z111" s="1">
        <f>IFERROR((SUMIF($K$2:K111,J111,$M$2:M111))/(COUNTIF($K$2:K111,J111)),0)</f>
        <v>3</v>
      </c>
      <c r="AA111" s="1">
        <f>IFERROR((SUMIF($K$2:K111,J111,$L$2:L111))/(COUNTIF($K$2:K111,J111)),0)</f>
        <v>0.7</v>
      </c>
      <c r="AB111" s="1">
        <f t="shared" si="69"/>
        <v>2.2999999999999998</v>
      </c>
      <c r="AC111" s="9">
        <f>IFERROR((SUMIF($J$2:J111,K111,$L$2:L111))/(COUNTIF($J$2:J111,K111)),0)</f>
        <v>0</v>
      </c>
      <c r="AD111" s="9">
        <f>IFERROR((SUMIF($J$2:J111,K111,$M$2:M111))/(COUNTIF($J$2:J111,K111)),0)</f>
        <v>0</v>
      </c>
      <c r="AE111" s="9">
        <f t="shared" si="70"/>
        <v>0</v>
      </c>
      <c r="AF111" s="1">
        <f>IFERROR((SUMIF(K$2:K111,K111,M$2:M111)-M111)/(COUNTIF($K$2:K111,K111)-1),0)</f>
        <v>0</v>
      </c>
      <c r="AG111" s="1">
        <f>IFERROR((SUMIF(K$2:K111,K111,L$2:L111)-L111)/(COUNTIF($K$2:K111,K111)-1),0)</f>
        <v>0</v>
      </c>
      <c r="AH111" s="1">
        <f t="shared" si="71"/>
        <v>0</v>
      </c>
      <c r="AI111" s="1">
        <f t="shared" si="72"/>
        <v>3</v>
      </c>
      <c r="AJ111" s="1">
        <f t="shared" si="73"/>
        <v>0</v>
      </c>
      <c r="AK111" s="1">
        <f>SUMIF($J$2:K111,J111,AI$2:AJ111)-AI111</f>
        <v>51</v>
      </c>
      <c r="AL111" s="1">
        <f>SUMIF($AY$2:AZ111,AY111,$BI$2:BJ111)-BI111</f>
        <v>0</v>
      </c>
      <c r="AM111" s="1">
        <f>IFERROR((AK111)/(COUNTIF($J$2:K111,J111)-1),0)</f>
        <v>2.6842105263157894</v>
      </c>
      <c r="AN111" s="1">
        <f>IFERROR((AL111)/(COUNTIF($J$2:K111,K111)-1),0)</f>
        <v>0</v>
      </c>
      <c r="AP111" t="str">
        <f t="shared" si="59"/>
        <v>LASK</v>
      </c>
      <c r="AQ111">
        <f>COUNTIF($J$2:J111,J111)</f>
        <v>10</v>
      </c>
      <c r="AR111">
        <f>COUNTIF($K$2:K111,K111)</f>
        <v>1</v>
      </c>
      <c r="AT111" s="1" t="str">
        <f t="shared" si="60"/>
        <v>Red Bull Salzburg</v>
      </c>
      <c r="AU111" s="1" t="str">
        <f t="shared" si="61"/>
        <v>Rosenborg BK</v>
      </c>
      <c r="AV111">
        <f t="shared" si="62"/>
        <v>0</v>
      </c>
      <c r="AW111" s="1">
        <f t="shared" si="63"/>
        <v>3</v>
      </c>
      <c r="AY111" t="str">
        <f t="shared" si="32"/>
        <v>Rosenborg BK</v>
      </c>
      <c r="AZ111" t="str">
        <f t="shared" si="33"/>
        <v>Red Bull Salzburg</v>
      </c>
      <c r="BA111">
        <f t="shared" si="34"/>
        <v>0</v>
      </c>
      <c r="BB111">
        <f t="shared" si="35"/>
        <v>3</v>
      </c>
      <c r="BD111" t="str">
        <f t="shared" si="36"/>
        <v>Rosenborg BK</v>
      </c>
      <c r="BE111" t="str">
        <f t="shared" si="37"/>
        <v>Red Bull Salzburg</v>
      </c>
      <c r="BF111">
        <f t="shared" si="64"/>
        <v>3</v>
      </c>
      <c r="BG111">
        <f t="shared" si="65"/>
        <v>0</v>
      </c>
      <c r="BI111">
        <f t="shared" si="38"/>
        <v>0</v>
      </c>
      <c r="BJ111">
        <f t="shared" si="39"/>
        <v>3</v>
      </c>
    </row>
    <row r="112" spans="1:62" x14ac:dyDescent="0.3">
      <c r="A112" t="s">
        <v>72</v>
      </c>
      <c r="B112" t="s">
        <v>316</v>
      </c>
      <c r="C112" t="s">
        <v>105</v>
      </c>
      <c r="D112" t="s">
        <v>84</v>
      </c>
      <c r="E112" t="s">
        <v>61</v>
      </c>
      <c r="F112" s="15">
        <v>0.875</v>
      </c>
      <c r="G112" s="16">
        <v>14158</v>
      </c>
      <c r="H112" s="17">
        <v>5</v>
      </c>
      <c r="I112" s="17">
        <v>0</v>
      </c>
      <c r="J112" s="1" t="s">
        <v>355</v>
      </c>
      <c r="K112" s="1" t="s">
        <v>71</v>
      </c>
      <c r="L112" s="20">
        <v>5</v>
      </c>
      <c r="M112" s="20">
        <v>0</v>
      </c>
      <c r="N112" s="1" t="str">
        <f t="shared" si="48"/>
        <v>S</v>
      </c>
      <c r="O112" s="1" t="str">
        <f t="shared" si="49"/>
        <v>N</v>
      </c>
      <c r="P112" s="1">
        <f t="shared" si="50"/>
        <v>5</v>
      </c>
      <c r="Q112" s="4">
        <f>IFERROR((SUMIF($J$2:K112,J112,$L$2:M112)-L112)/(COUNTIF($J$2:K112,J112)-1),0)</f>
        <v>0</v>
      </c>
      <c r="R112" s="4">
        <f>IFERROR((SUMIF($AT$2:AT112,AT112,$AV$2:AW112)-AV112)/(COUNTIF($J$2:K112,J112)-1),0)</f>
        <v>0</v>
      </c>
      <c r="S112" s="4">
        <f t="shared" si="66"/>
        <v>0</v>
      </c>
      <c r="T112" s="5">
        <f>IFERROR((SUMIF($AY$2:AZ112,AY112,$BA$2:BB112)-BA112)/(COUNTIF($J$2:K112,K112)-1),0)</f>
        <v>1.4736842105263157</v>
      </c>
      <c r="U112" s="5">
        <f>IFERROR((SUMIF($BD$2:BE112,BD112,$BF$2:BG112)-BF112)/(COUNTIF($J$2:K112,K112)-1),0)</f>
        <v>1.1578947368421053</v>
      </c>
      <c r="V112" s="5">
        <f t="shared" si="67"/>
        <v>0.3157894736842104</v>
      </c>
      <c r="W112" s="9">
        <f>IFERROR((SUMIF($J$2:J112,J112,L$2:L112)-L112)/(COUNTIF($J$2:J112,J112)-1),0)</f>
        <v>0</v>
      </c>
      <c r="X112" s="9">
        <f>IFERROR((SUMIF($J$2:J112,J112,M$2:M112)-M112)/(COUNTIF($J$2:J112,J112)-1),0)</f>
        <v>0</v>
      </c>
      <c r="Y112" s="9">
        <f t="shared" si="68"/>
        <v>0</v>
      </c>
      <c r="Z112" s="1">
        <f>IFERROR((SUMIF($K$2:K112,J112,$M$2:M112))/(COUNTIF($K$2:K112,J112)),0)</f>
        <v>0</v>
      </c>
      <c r="AA112" s="1">
        <f>IFERROR((SUMIF($K$2:K112,J112,$L$2:L112))/(COUNTIF($K$2:K112,J112)),0)</f>
        <v>0</v>
      </c>
      <c r="AB112" s="1">
        <f t="shared" si="69"/>
        <v>0</v>
      </c>
      <c r="AC112" s="9">
        <f>IFERROR((SUMIF($J$2:J112,K112,$L$2:L112))/(COUNTIF($J$2:J112,K112)),0)</f>
        <v>1.4444444444444444</v>
      </c>
      <c r="AD112" s="9">
        <f>IFERROR((SUMIF($J$2:J112,K112,$M$2:M112))/(COUNTIF($J$2:J112,K112)),0)</f>
        <v>0.66666666666666663</v>
      </c>
      <c r="AE112" s="9">
        <f t="shared" si="70"/>
        <v>0.77777777777777779</v>
      </c>
      <c r="AF112" s="1">
        <f>IFERROR((SUMIF(K$2:K112,K112,M$2:M112)-M112)/(COUNTIF($K$2:K112,K112)-1),0)</f>
        <v>1.5</v>
      </c>
      <c r="AG112" s="1">
        <f>IFERROR((SUMIF(K$2:K112,K112,L$2:L112)-L112)/(COUNTIF($K$2:K112,K112)-1),0)</f>
        <v>1.6</v>
      </c>
      <c r="AH112" s="1">
        <f t="shared" si="71"/>
        <v>-0.10000000000000009</v>
      </c>
      <c r="AI112" s="1">
        <f t="shared" si="72"/>
        <v>3</v>
      </c>
      <c r="AJ112" s="1">
        <f t="shared" si="73"/>
        <v>0</v>
      </c>
      <c r="AK112" s="1">
        <f>SUMIF($J$2:K112,J112,AI$2:AJ112)-AI112</f>
        <v>0</v>
      </c>
      <c r="AL112" s="1">
        <f>SUMIF($AY$2:AZ112,AY112,$BI$2:BJ112)-BI112</f>
        <v>25</v>
      </c>
      <c r="AM112" s="1">
        <f>IFERROR((AK112)/(COUNTIF($J$2:K112,J112)-1),0)</f>
        <v>0</v>
      </c>
      <c r="AN112" s="1">
        <f>IFERROR((AL112)/(COUNTIF($J$2:K112,K112)-1),0)</f>
        <v>1.3157894736842106</v>
      </c>
      <c r="AP112" t="e">
        <f t="shared" si="59"/>
        <v>#N/A</v>
      </c>
      <c r="AQ112">
        <f>COUNTIF($J$2:J112,J112)</f>
        <v>1</v>
      </c>
      <c r="AR112">
        <f>COUNTIF($K$2:K112,K112)</f>
        <v>11</v>
      </c>
      <c r="AT112" s="1" t="str">
        <f t="shared" si="60"/>
        <v>FC Villarreal</v>
      </c>
      <c r="AU112" s="1" t="str">
        <f t="shared" si="61"/>
        <v>SK Rapid Wien</v>
      </c>
      <c r="AV112">
        <f t="shared" si="62"/>
        <v>0</v>
      </c>
      <c r="AW112" s="1">
        <f t="shared" si="63"/>
        <v>5</v>
      </c>
      <c r="AY112" t="str">
        <f t="shared" si="32"/>
        <v>SK Rapid Wien</v>
      </c>
      <c r="AZ112" t="str">
        <f t="shared" si="33"/>
        <v>FC Villarreal</v>
      </c>
      <c r="BA112">
        <f t="shared" si="34"/>
        <v>0</v>
      </c>
      <c r="BB112">
        <f t="shared" si="35"/>
        <v>5</v>
      </c>
      <c r="BD112" t="str">
        <f t="shared" si="36"/>
        <v>SK Rapid Wien</v>
      </c>
      <c r="BE112" t="str">
        <f t="shared" si="37"/>
        <v>FC Villarreal</v>
      </c>
      <c r="BF112">
        <f t="shared" si="64"/>
        <v>5</v>
      </c>
      <c r="BG112">
        <f t="shared" si="65"/>
        <v>0</v>
      </c>
      <c r="BI112">
        <f t="shared" si="38"/>
        <v>0</v>
      </c>
      <c r="BJ112">
        <f t="shared" si="39"/>
        <v>3</v>
      </c>
    </row>
    <row r="113" spans="1:62" x14ac:dyDescent="0.3">
      <c r="A113" t="s">
        <v>47</v>
      </c>
      <c r="B113" t="s">
        <v>257</v>
      </c>
      <c r="C113" t="s">
        <v>105</v>
      </c>
      <c r="D113" t="s">
        <v>84</v>
      </c>
      <c r="E113" t="s">
        <v>43</v>
      </c>
      <c r="F113" s="15">
        <v>0.70833333333333337</v>
      </c>
      <c r="G113" s="16">
        <v>5532</v>
      </c>
      <c r="H113" s="17">
        <v>6</v>
      </c>
      <c r="I113" s="17">
        <v>0</v>
      </c>
      <c r="J113" s="1" t="s">
        <v>245</v>
      </c>
      <c r="K113" s="1" t="s">
        <v>80</v>
      </c>
      <c r="L113" s="20">
        <v>0</v>
      </c>
      <c r="M113" s="20">
        <v>0</v>
      </c>
      <c r="N113" s="1" t="str">
        <f t="shared" si="48"/>
        <v>U</v>
      </c>
      <c r="O113" s="1" t="str">
        <f t="shared" si="49"/>
        <v>U</v>
      </c>
      <c r="P113" s="1">
        <f t="shared" si="50"/>
        <v>0</v>
      </c>
      <c r="Q113" s="4">
        <f>IFERROR((SUMIF($J$2:K113,J113,$L$2:M113)-L113)/(COUNTIF($J$2:K113,J113)-1),0)</f>
        <v>1.4615384615384615</v>
      </c>
      <c r="R113" s="4">
        <f>IFERROR((SUMIF($AT$2:AT113,AT113,$AV$2:AW113)-AV113)/(COUNTIF($J$2:K113,J113)-1),0)</f>
        <v>0.69230769230769229</v>
      </c>
      <c r="S113" s="4">
        <f t="shared" si="66"/>
        <v>0.76923076923076916</v>
      </c>
      <c r="T113" s="5">
        <f>IFERROR((SUMIF($AY$2:AZ113,AY113,$BA$2:BB113)-BA113)/(COUNTIF($J$2:K113,K113)-1),0)</f>
        <v>1.3076923076923077</v>
      </c>
      <c r="U113" s="5">
        <f>IFERROR((SUMIF($BD$2:BE113,BD113,$BF$2:BG113)-BF113)/(COUNTIF($J$2:K113,K113)-1),0)</f>
        <v>0.84615384615384615</v>
      </c>
      <c r="V113" s="5">
        <f t="shared" si="67"/>
        <v>0.46153846153846156</v>
      </c>
      <c r="W113" s="9">
        <f>IFERROR((SUMIF($J$2:J113,J113,L$2:L113)-L113)/(COUNTIF($J$2:J113,J113)-1),0)</f>
        <v>1.2</v>
      </c>
      <c r="X113" s="9">
        <f>IFERROR((SUMIF($J$2:J113,J113,M$2:M113)-M113)/(COUNTIF($J$2:J113,J113)-1),0)</f>
        <v>1.8</v>
      </c>
      <c r="Y113" s="9">
        <f t="shared" si="68"/>
        <v>-0.60000000000000009</v>
      </c>
      <c r="Z113" s="1">
        <f>IFERROR((SUMIF($K$2:K113,J113,$M$2:M113))/(COUNTIF($K$2:K113,J113)),0)</f>
        <v>1.625</v>
      </c>
      <c r="AA113" s="1">
        <f>IFERROR((SUMIF($K$2:K113,J113,$L$2:L113))/(COUNTIF($K$2:K113,J113)),0)</f>
        <v>1.75</v>
      </c>
      <c r="AB113" s="1">
        <f t="shared" si="69"/>
        <v>-0.125</v>
      </c>
      <c r="AC113" s="9">
        <f>IFERROR((SUMIF($J$2:J113,K113,$L$2:L113))/(COUNTIF($J$2:J113,K113)),0)</f>
        <v>1.8333333333333333</v>
      </c>
      <c r="AD113" s="9">
        <f>IFERROR((SUMIF($J$2:J113,K113,$M$2:M113))/(COUNTIF($J$2:J113,K113)),0)</f>
        <v>1</v>
      </c>
      <c r="AE113" s="9">
        <f t="shared" si="70"/>
        <v>0.83333333333333326</v>
      </c>
      <c r="AF113" s="1">
        <f>IFERROR((SUMIF(K$2:K113,K113,M$2:M113)-M113)/(COUNTIF($K$2:K113,K113)-1),0)</f>
        <v>0.8571428571428571</v>
      </c>
      <c r="AG113" s="1">
        <f>IFERROR((SUMIF(K$2:K113,K113,L$2:L113)-L113)/(COUNTIF($K$2:K113,K113)-1),0)</f>
        <v>0.7142857142857143</v>
      </c>
      <c r="AH113" s="1">
        <f t="shared" si="71"/>
        <v>0.14285714285714279</v>
      </c>
      <c r="AI113" s="1">
        <f t="shared" si="72"/>
        <v>1</v>
      </c>
      <c r="AJ113" s="1">
        <f t="shared" si="73"/>
        <v>1</v>
      </c>
      <c r="AK113" s="1">
        <f>SUMIF($J$2:K113,J113,AI$2:AJ113)-AI113</f>
        <v>16</v>
      </c>
      <c r="AL113" s="1">
        <f>SUMIF($AY$2:AZ113,AY113,$BI$2:BJ113)-BI113</f>
        <v>23</v>
      </c>
      <c r="AM113" s="1">
        <f>IFERROR((AK113)/(COUNTIF($J$2:K113,J113)-1),0)</f>
        <v>1.2307692307692308</v>
      </c>
      <c r="AN113" s="1">
        <f>IFERROR((AL113)/(COUNTIF($J$2:K113,K113)-1),0)</f>
        <v>1.7692307692307692</v>
      </c>
      <c r="AP113" t="str">
        <f t="shared" si="59"/>
        <v>SK Sturm Graz</v>
      </c>
      <c r="AQ113">
        <f>COUNTIF($J$2:J113,J113)</f>
        <v>6</v>
      </c>
      <c r="AR113">
        <f>COUNTIF($K$2:K113,K113)</f>
        <v>8</v>
      </c>
      <c r="AT113" s="1" t="str">
        <f t="shared" si="60"/>
        <v>FC Wacker Innsbruck</v>
      </c>
      <c r="AU113" s="1" t="str">
        <f t="shared" si="61"/>
        <v>FK Austria Wien</v>
      </c>
      <c r="AV113">
        <f t="shared" si="62"/>
        <v>0</v>
      </c>
      <c r="AW113" s="1">
        <f t="shared" si="63"/>
        <v>0</v>
      </c>
      <c r="AY113" t="str">
        <f t="shared" si="32"/>
        <v>FK Austria Wien</v>
      </c>
      <c r="AZ113" t="str">
        <f t="shared" si="33"/>
        <v>FC Wacker Innsbruck</v>
      </c>
      <c r="BA113">
        <f t="shared" si="34"/>
        <v>0</v>
      </c>
      <c r="BB113">
        <f t="shared" si="35"/>
        <v>0</v>
      </c>
      <c r="BD113" t="str">
        <f t="shared" si="36"/>
        <v>FK Austria Wien</v>
      </c>
      <c r="BE113" t="str">
        <f t="shared" si="37"/>
        <v>FC Wacker Innsbruck</v>
      </c>
      <c r="BF113">
        <f t="shared" si="64"/>
        <v>0</v>
      </c>
      <c r="BG113">
        <f t="shared" si="65"/>
        <v>0</v>
      </c>
      <c r="BI113">
        <f t="shared" si="38"/>
        <v>1</v>
      </c>
      <c r="BJ113">
        <f t="shared" si="39"/>
        <v>1</v>
      </c>
    </row>
    <row r="114" spans="1:62" x14ac:dyDescent="0.3">
      <c r="A114" t="s">
        <v>47</v>
      </c>
      <c r="B114" t="s">
        <v>257</v>
      </c>
      <c r="C114" t="s">
        <v>105</v>
      </c>
      <c r="D114" t="s">
        <v>84</v>
      </c>
      <c r="E114" t="s">
        <v>43</v>
      </c>
      <c r="F114" s="15">
        <v>0.70833333333333337</v>
      </c>
      <c r="G114" s="16">
        <v>5024</v>
      </c>
      <c r="H114" s="17">
        <v>6</v>
      </c>
      <c r="I114" s="17">
        <v>0</v>
      </c>
      <c r="J114" s="1" t="s">
        <v>216</v>
      </c>
      <c r="K114" s="1" t="s">
        <v>68</v>
      </c>
      <c r="L114" s="20">
        <v>2</v>
      </c>
      <c r="M114" s="20">
        <v>0</v>
      </c>
      <c r="N114" s="1" t="str">
        <f t="shared" si="48"/>
        <v>S</v>
      </c>
      <c r="O114" s="1" t="str">
        <f t="shared" si="49"/>
        <v>N</v>
      </c>
      <c r="P114" s="1">
        <f t="shared" si="50"/>
        <v>2</v>
      </c>
      <c r="Q114" s="4">
        <f>IFERROR((SUMIF($J$2:K114,J114,$L$2:M114)-L114)/(COUNTIF($J$2:K114,J114)-1),0)</f>
        <v>1.5384615384615385</v>
      </c>
      <c r="R114" s="4">
        <f>IFERROR((SUMIF($AT$2:AT114,AT114,$AV$2:AW114)-AV114)/(COUNTIF($J$2:K114,J114)-1),0)</f>
        <v>0.46153846153846156</v>
      </c>
      <c r="S114" s="4">
        <f t="shared" si="66"/>
        <v>1.0769230769230771</v>
      </c>
      <c r="T114" s="5">
        <f>IFERROR((SUMIF($AY$2:AZ114,AY114,$BA$2:BB114)-BA114)/(COUNTIF($J$2:K114,K114)-1),0)</f>
        <v>1.0588235294117647</v>
      </c>
      <c r="U114" s="5">
        <f>IFERROR((SUMIF($BD$2:BE114,BD114,$BF$2:BG114)-BF114)/(COUNTIF($J$2:K114,K114)-1),0)</f>
        <v>1.7647058823529411</v>
      </c>
      <c r="V114" s="5">
        <f t="shared" si="67"/>
        <v>-0.70588235294117641</v>
      </c>
      <c r="W114" s="9">
        <f>IFERROR((SUMIF($J$2:J114,J114,L$2:L114)-L114)/(COUNTIF($J$2:J114,J114)-1),0)</f>
        <v>1.7142857142857142</v>
      </c>
      <c r="X114" s="9">
        <f>IFERROR((SUMIF($J$2:J114,J114,M$2:M114)-M114)/(COUNTIF($J$2:J114,J114)-1),0)</f>
        <v>0.8571428571428571</v>
      </c>
      <c r="Y114" s="9">
        <f t="shared" si="68"/>
        <v>0.8571428571428571</v>
      </c>
      <c r="Z114" s="1">
        <f>IFERROR((SUMIF($K$2:K114,J114,$M$2:M114))/(COUNTIF($K$2:K114,J114)),0)</f>
        <v>1.3333333333333333</v>
      </c>
      <c r="AA114" s="1">
        <f>IFERROR((SUMIF($K$2:K114,J114,$L$2:L114))/(COUNTIF($K$2:K114,J114)),0)</f>
        <v>2.3333333333333335</v>
      </c>
      <c r="AB114" s="1">
        <f t="shared" si="69"/>
        <v>-1.0000000000000002</v>
      </c>
      <c r="AC114" s="9">
        <f>IFERROR((SUMIF($J$2:J114,K114,$L$2:L114))/(COUNTIF($J$2:J114,K114)),0)</f>
        <v>1.1428571428571428</v>
      </c>
      <c r="AD114" s="9">
        <f>IFERROR((SUMIF($J$2:J114,K114,$M$2:M114))/(COUNTIF($J$2:J114,K114)),0)</f>
        <v>1.8571428571428572</v>
      </c>
      <c r="AE114" s="9">
        <f t="shared" si="70"/>
        <v>-0.71428571428571441</v>
      </c>
      <c r="AF114" s="1">
        <f>IFERROR((SUMIF(K$2:K114,K114,M$2:M114)-M114)/(COUNTIF($K$2:K114,K114)-1),0)</f>
        <v>1</v>
      </c>
      <c r="AG114" s="1">
        <f>IFERROR((SUMIF(K$2:K114,K114,L$2:L114)-L114)/(COUNTIF($K$2:K114,K114)-1),0)</f>
        <v>1.7</v>
      </c>
      <c r="AH114" s="1">
        <f t="shared" si="71"/>
        <v>-0.7</v>
      </c>
      <c r="AI114" s="1">
        <f t="shared" si="72"/>
        <v>3</v>
      </c>
      <c r="AJ114" s="1">
        <f t="shared" si="73"/>
        <v>0</v>
      </c>
      <c r="AK114" s="1">
        <f>SUMIF($J$2:K114,J114,AI$2:AJ114)-AI114</f>
        <v>16</v>
      </c>
      <c r="AL114" s="1">
        <f>SUMIF($AY$2:AZ114,AY114,$BI$2:BJ114)-BI114</f>
        <v>17</v>
      </c>
      <c r="AM114" s="1">
        <f>IFERROR((AK114)/(COUNTIF($J$2:K114,J114)-1),0)</f>
        <v>1.2307692307692308</v>
      </c>
      <c r="AN114" s="1">
        <f>IFERROR((AL114)/(COUNTIF($J$2:K114,K114)-1),0)</f>
        <v>1</v>
      </c>
      <c r="AP114" t="str">
        <f t="shared" si="59"/>
        <v>FC Admira Wacker Mödling</v>
      </c>
      <c r="AQ114">
        <f>COUNTIF($J$2:J114,J114)</f>
        <v>8</v>
      </c>
      <c r="AR114">
        <f>COUNTIF($K$2:K114,K114)</f>
        <v>11</v>
      </c>
      <c r="AT114" s="1" t="str">
        <f t="shared" si="60"/>
        <v>TSV Hartberg</v>
      </c>
      <c r="AU114" s="1" t="str">
        <f t="shared" si="61"/>
        <v>SK Sturm Graz</v>
      </c>
      <c r="AV114">
        <f t="shared" si="62"/>
        <v>0</v>
      </c>
      <c r="AW114" s="1">
        <f t="shared" si="63"/>
        <v>2</v>
      </c>
      <c r="AY114" t="str">
        <f t="shared" si="32"/>
        <v>SK Sturm Graz</v>
      </c>
      <c r="AZ114" t="str">
        <f t="shared" si="33"/>
        <v>TSV Hartberg</v>
      </c>
      <c r="BA114">
        <f t="shared" si="34"/>
        <v>0</v>
      </c>
      <c r="BB114">
        <f t="shared" si="35"/>
        <v>2</v>
      </c>
      <c r="BD114" t="str">
        <f t="shared" si="36"/>
        <v>SK Sturm Graz</v>
      </c>
      <c r="BE114" t="str">
        <f t="shared" si="37"/>
        <v>TSV Hartberg</v>
      </c>
      <c r="BF114">
        <f t="shared" si="64"/>
        <v>2</v>
      </c>
      <c r="BG114">
        <f t="shared" si="65"/>
        <v>0</v>
      </c>
      <c r="BI114">
        <f t="shared" si="38"/>
        <v>0</v>
      </c>
      <c r="BJ114">
        <f t="shared" si="39"/>
        <v>3</v>
      </c>
    </row>
    <row r="115" spans="1:62" x14ac:dyDescent="0.3">
      <c r="A115" t="s">
        <v>47</v>
      </c>
      <c r="B115" t="s">
        <v>257</v>
      </c>
      <c r="C115" t="s">
        <v>105</v>
      </c>
      <c r="D115" t="s">
        <v>84</v>
      </c>
      <c r="E115" t="s">
        <v>43</v>
      </c>
      <c r="F115" s="15">
        <v>0.70833333333333337</v>
      </c>
      <c r="G115" s="16">
        <v>1600</v>
      </c>
      <c r="H115" s="17">
        <v>6</v>
      </c>
      <c r="I115" s="17">
        <v>0</v>
      </c>
      <c r="J115" s="1" t="s">
        <v>76</v>
      </c>
      <c r="K115" s="1" t="s">
        <v>58</v>
      </c>
      <c r="L115" s="20">
        <v>1</v>
      </c>
      <c r="M115" s="20">
        <v>1</v>
      </c>
      <c r="N115" s="1" t="str">
        <f t="shared" si="48"/>
        <v>U</v>
      </c>
      <c r="O115" s="1" t="str">
        <f t="shared" si="49"/>
        <v>U</v>
      </c>
      <c r="P115" s="1">
        <f t="shared" si="50"/>
        <v>0</v>
      </c>
      <c r="Q115" s="4">
        <f>IFERROR((SUMIF($J$2:K115,J115,$L$2:M115)-L115)/(COUNTIF($J$2:K115,J115)-1),0)</f>
        <v>1.3076923076923077</v>
      </c>
      <c r="R115" s="4">
        <f>IFERROR((SUMIF($AT$2:AT115,AT115,$AV$2:AW115)-AV115)/(COUNTIF($J$2:K115,J115)-1),0)</f>
        <v>1</v>
      </c>
      <c r="S115" s="4">
        <f t="shared" si="66"/>
        <v>0.30769230769230771</v>
      </c>
      <c r="T115" s="5">
        <f>IFERROR((SUMIF($AY$2:AZ115,AY115,$BA$2:BB115)-BA115)/(COUNTIF($J$2:K115,K115)-1),0)</f>
        <v>1.6153846153846154</v>
      </c>
      <c r="U115" s="5">
        <f>IFERROR((SUMIF($BD$2:BE115,BD115,$BF$2:BG115)-BF115)/(COUNTIF($J$2:K115,K115)-1),0)</f>
        <v>1.4615384615384615</v>
      </c>
      <c r="V115" s="5">
        <f t="shared" si="67"/>
        <v>0.15384615384615397</v>
      </c>
      <c r="W115" s="9">
        <f>IFERROR((SUMIF($J$2:J115,J115,L$2:L115)-L115)/(COUNTIF($J$2:J115,J115)-1),0)</f>
        <v>1</v>
      </c>
      <c r="X115" s="9">
        <f>IFERROR((SUMIF($J$2:J115,J115,M$2:M115)-M115)/(COUNTIF($J$2:J115,J115)-1),0)</f>
        <v>2.1666666666666665</v>
      </c>
      <c r="Y115" s="9">
        <f t="shared" si="68"/>
        <v>-1.1666666666666665</v>
      </c>
      <c r="Z115" s="1">
        <f>IFERROR((SUMIF($K$2:K115,J115,$M$2:M115))/(COUNTIF($K$2:K115,J115)),0)</f>
        <v>1.5714285714285714</v>
      </c>
      <c r="AA115" s="1">
        <f>IFERROR((SUMIF($K$2:K115,J115,$L$2:L115))/(COUNTIF($K$2:K115,J115)),0)</f>
        <v>1.5714285714285714</v>
      </c>
      <c r="AB115" s="1">
        <f t="shared" si="69"/>
        <v>0</v>
      </c>
      <c r="AC115" s="9">
        <f>IFERROR((SUMIF($J$2:J115,K115,$L$2:L115))/(COUNTIF($J$2:J115,K115)),0)</f>
        <v>1.3333333333333333</v>
      </c>
      <c r="AD115" s="9">
        <f>IFERROR((SUMIF($J$2:J115,K115,$M$2:M115))/(COUNTIF($J$2:J115,K115)),0)</f>
        <v>1.8333333333333333</v>
      </c>
      <c r="AE115" s="9">
        <f t="shared" si="70"/>
        <v>-0.5</v>
      </c>
      <c r="AF115" s="1">
        <f>IFERROR((SUMIF(K$2:K115,K115,M$2:M115)-M115)/(COUNTIF($K$2:K115,K115)-1),0)</f>
        <v>1.8571428571428572</v>
      </c>
      <c r="AG115" s="1">
        <f>IFERROR((SUMIF(K$2:K115,K115,L$2:L115)-L115)/(COUNTIF($K$2:K115,K115)-1),0)</f>
        <v>1.1428571428571428</v>
      </c>
      <c r="AH115" s="1">
        <f t="shared" si="71"/>
        <v>0.71428571428571441</v>
      </c>
      <c r="AI115" s="1">
        <f t="shared" si="72"/>
        <v>1</v>
      </c>
      <c r="AJ115" s="1">
        <f t="shared" si="73"/>
        <v>1</v>
      </c>
      <c r="AK115" s="1">
        <f>SUMIF($J$2:K115,J115,AI$2:AJ115)-AI115</f>
        <v>17</v>
      </c>
      <c r="AL115" s="1">
        <f>SUMIF($AY$2:AZ115,AY115,$BI$2:BJ115)-BI115</f>
        <v>15</v>
      </c>
      <c r="AM115" s="1">
        <f>IFERROR((AK115)/(COUNTIF($J$2:K115,J115)-1),0)</f>
        <v>1.3076923076923077</v>
      </c>
      <c r="AN115" s="1">
        <f>IFERROR((AL115)/(COUNTIF($J$2:K115,K115)-1),0)</f>
        <v>1.1538461538461537</v>
      </c>
      <c r="AP115" t="str">
        <f t="shared" si="59"/>
        <v>Red Bull Salzburg</v>
      </c>
      <c r="AQ115">
        <f>COUNTIF($J$2:J115,J115)</f>
        <v>7</v>
      </c>
      <c r="AR115">
        <f>COUNTIF($K$2:K115,K115)</f>
        <v>8</v>
      </c>
      <c r="AT115" s="1" t="str">
        <f t="shared" si="60"/>
        <v>SV Mattersburg</v>
      </c>
      <c r="AU115" s="1" t="str">
        <f t="shared" si="61"/>
        <v>SC Rheindorf Altach</v>
      </c>
      <c r="AV115">
        <f t="shared" si="62"/>
        <v>1</v>
      </c>
      <c r="AW115" s="1">
        <f t="shared" si="63"/>
        <v>1</v>
      </c>
      <c r="AY115" t="str">
        <f t="shared" si="32"/>
        <v>SC Rheindorf Altach</v>
      </c>
      <c r="AZ115" t="str">
        <f t="shared" si="33"/>
        <v>SV Mattersburg</v>
      </c>
      <c r="BA115">
        <f t="shared" si="34"/>
        <v>1</v>
      </c>
      <c r="BB115">
        <f t="shared" si="35"/>
        <v>1</v>
      </c>
      <c r="BD115" t="str">
        <f t="shared" si="36"/>
        <v>SC Rheindorf Altach</v>
      </c>
      <c r="BE115" t="str">
        <f t="shared" si="37"/>
        <v>SV Mattersburg</v>
      </c>
      <c r="BF115">
        <f t="shared" si="64"/>
        <v>1</v>
      </c>
      <c r="BG115">
        <f t="shared" si="65"/>
        <v>1</v>
      </c>
      <c r="BI115">
        <f t="shared" si="38"/>
        <v>1</v>
      </c>
      <c r="BJ115">
        <f t="shared" si="39"/>
        <v>1</v>
      </c>
    </row>
    <row r="116" spans="1:62" x14ac:dyDescent="0.3">
      <c r="A116" t="s">
        <v>47</v>
      </c>
      <c r="B116" t="s">
        <v>318</v>
      </c>
      <c r="C116" t="s">
        <v>105</v>
      </c>
      <c r="D116" t="s">
        <v>84</v>
      </c>
      <c r="E116" t="s">
        <v>64</v>
      </c>
      <c r="F116" s="15">
        <v>0.70833333333333337</v>
      </c>
      <c r="G116" s="16">
        <v>6009</v>
      </c>
      <c r="H116" s="17">
        <v>3</v>
      </c>
      <c r="I116" s="17">
        <v>0</v>
      </c>
      <c r="J116" s="1" t="s">
        <v>0</v>
      </c>
      <c r="K116" s="1" t="s">
        <v>40</v>
      </c>
      <c r="L116" s="20">
        <v>3</v>
      </c>
      <c r="M116" s="20">
        <v>3</v>
      </c>
      <c r="N116" s="1" t="str">
        <f t="shared" si="48"/>
        <v>U</v>
      </c>
      <c r="O116" s="1" t="str">
        <f t="shared" si="49"/>
        <v>U</v>
      </c>
      <c r="P116" s="1">
        <f t="shared" si="50"/>
        <v>0</v>
      </c>
      <c r="Q116" s="4">
        <f>IFERROR((SUMIF($J$2:K116,J116,$L$2:M116)-L116)/(COUNTIF($J$2:K116,J116)-1),0)</f>
        <v>1.9411764705882353</v>
      </c>
      <c r="R116" s="4">
        <f>IFERROR((SUMIF($AT$2:AT116,AT116,$AV$2:AW116)-AV116)/(COUNTIF($J$2:K116,J116)-1),0)</f>
        <v>0.17647058823529413</v>
      </c>
      <c r="S116" s="4">
        <f t="shared" si="66"/>
        <v>1.7647058823529411</v>
      </c>
      <c r="T116" s="5">
        <f>IFERROR((SUMIF($AY$2:AZ116,AY116,$BA$2:BB116)-BA116)/(COUNTIF($J$2:K116,K116)-1),0)</f>
        <v>2.7</v>
      </c>
      <c r="U116" s="5">
        <f>IFERROR((SUMIF($BD$2:BE116,BD116,$BF$2:BG116)-BF116)/(COUNTIF($J$2:K116,K116)-1),0)</f>
        <v>0.7</v>
      </c>
      <c r="V116" s="5">
        <f t="shared" si="67"/>
        <v>2</v>
      </c>
      <c r="W116" s="9">
        <f>IFERROR((SUMIF($J$2:J116,J116,L$2:L116)-L116)/(COUNTIF($J$2:J116,J116)-1),0)</f>
        <v>1.5714285714285714</v>
      </c>
      <c r="X116" s="9">
        <f>IFERROR((SUMIF($J$2:J116,J116,M$2:M116)-M116)/(COUNTIF($J$2:J116,J116)-1),0)</f>
        <v>0.42857142857142855</v>
      </c>
      <c r="Y116" s="9">
        <f t="shared" si="68"/>
        <v>1.1428571428571428</v>
      </c>
      <c r="Z116" s="1">
        <f>IFERROR((SUMIF($K$2:K116,J116,$M$2:M116))/(COUNTIF($K$2:K116,J116)),0)</f>
        <v>2.2000000000000002</v>
      </c>
      <c r="AA116" s="1">
        <f>IFERROR((SUMIF($K$2:K116,J116,$L$2:L116))/(COUNTIF($K$2:K116,J116)),0)</f>
        <v>0.7</v>
      </c>
      <c r="AB116" s="1">
        <f t="shared" si="69"/>
        <v>1.5000000000000002</v>
      </c>
      <c r="AC116" s="9">
        <f>IFERROR((SUMIF($J$2:J116,K116,$L$2:L116))/(COUNTIF($J$2:J116,K116)),0)</f>
        <v>2.4</v>
      </c>
      <c r="AD116" s="9">
        <f>IFERROR((SUMIF($J$2:J116,K116,$M$2:M116))/(COUNTIF($J$2:J116,K116)),0)</f>
        <v>0.7</v>
      </c>
      <c r="AE116" s="9">
        <f t="shared" si="70"/>
        <v>1.7</v>
      </c>
      <c r="AF116" s="1">
        <f>IFERROR((SUMIF(K$2:K116,K116,M$2:M116)-M116)/(COUNTIF($K$2:K116,K116)-1),0)</f>
        <v>3</v>
      </c>
      <c r="AG116" s="1">
        <f>IFERROR((SUMIF(K$2:K116,K116,L$2:L116)-L116)/(COUNTIF($K$2:K116,K116)-1),0)</f>
        <v>0.7</v>
      </c>
      <c r="AH116" s="1">
        <f t="shared" si="71"/>
        <v>2.2999999999999998</v>
      </c>
      <c r="AI116" s="1">
        <f t="shared" si="72"/>
        <v>1</v>
      </c>
      <c r="AJ116" s="1">
        <f t="shared" si="73"/>
        <v>1</v>
      </c>
      <c r="AK116" s="1">
        <f>SUMIF($J$2:K116,J116,AI$2:AJ116)-AI116</f>
        <v>36</v>
      </c>
      <c r="AL116" s="1">
        <f>SUMIF($AY$2:AZ116,AY116,$BI$2:BJ116)-BI116</f>
        <v>54</v>
      </c>
      <c r="AM116" s="1">
        <f>IFERROR((AK116)/(COUNTIF($J$2:K116,J116)-1),0)</f>
        <v>2.1176470588235294</v>
      </c>
      <c r="AN116" s="1">
        <f>IFERROR((AL116)/(COUNTIF($J$2:K116,K116)-1),0)</f>
        <v>2.7</v>
      </c>
      <c r="AP116" t="str">
        <f t="shared" si="59"/>
        <v>Lillestrøm SK</v>
      </c>
      <c r="AQ116">
        <f>COUNTIF($J$2:J116,J116)</f>
        <v>8</v>
      </c>
      <c r="AR116">
        <f>COUNTIF($K$2:K116,K116)</f>
        <v>11</v>
      </c>
      <c r="AT116" s="1" t="str">
        <f t="shared" si="60"/>
        <v>LASK</v>
      </c>
      <c r="AU116" s="1" t="str">
        <f t="shared" si="61"/>
        <v>Red Bull Salzburg</v>
      </c>
      <c r="AV116">
        <f t="shared" si="62"/>
        <v>3</v>
      </c>
      <c r="AW116" s="1">
        <f t="shared" si="63"/>
        <v>3</v>
      </c>
      <c r="AY116" t="str">
        <f t="shared" si="32"/>
        <v>Red Bull Salzburg</v>
      </c>
      <c r="AZ116" t="str">
        <f t="shared" si="33"/>
        <v>LASK</v>
      </c>
      <c r="BA116">
        <f t="shared" si="34"/>
        <v>3</v>
      </c>
      <c r="BB116">
        <f t="shared" si="35"/>
        <v>3</v>
      </c>
      <c r="BD116" t="str">
        <f t="shared" si="36"/>
        <v>Red Bull Salzburg</v>
      </c>
      <c r="BE116" t="str">
        <f t="shared" si="37"/>
        <v>LASK</v>
      </c>
      <c r="BF116">
        <f t="shared" si="64"/>
        <v>3</v>
      </c>
      <c r="BG116">
        <f t="shared" si="65"/>
        <v>3</v>
      </c>
      <c r="BI116">
        <f t="shared" si="38"/>
        <v>1</v>
      </c>
      <c r="BJ116">
        <f t="shared" si="39"/>
        <v>1</v>
      </c>
    </row>
    <row r="117" spans="1:62" x14ac:dyDescent="0.3">
      <c r="A117" t="s">
        <v>47</v>
      </c>
      <c r="B117" t="s">
        <v>318</v>
      </c>
      <c r="C117" t="s">
        <v>105</v>
      </c>
      <c r="D117" t="s">
        <v>84</v>
      </c>
      <c r="E117" t="s">
        <v>64</v>
      </c>
      <c r="F117" s="15">
        <v>0.60416666666666663</v>
      </c>
      <c r="G117" s="16">
        <v>2586</v>
      </c>
      <c r="H117" s="17">
        <v>7</v>
      </c>
      <c r="I117" s="17">
        <v>0</v>
      </c>
      <c r="J117" s="1" t="s">
        <v>49</v>
      </c>
      <c r="K117" s="1" t="s">
        <v>65</v>
      </c>
      <c r="L117" s="20">
        <v>1</v>
      </c>
      <c r="M117" s="20">
        <v>0</v>
      </c>
      <c r="N117" s="1" t="str">
        <f t="shared" si="48"/>
        <v>S</v>
      </c>
      <c r="O117" s="1" t="str">
        <f t="shared" si="49"/>
        <v>N</v>
      </c>
      <c r="P117" s="1">
        <f t="shared" si="50"/>
        <v>1</v>
      </c>
      <c r="Q117" s="4">
        <f>IFERROR((SUMIF($J$2:K117,J117,$L$2:M117)-L117)/(COUNTIF($J$2:K117,J117)-1),0)</f>
        <v>1.9230769230769231</v>
      </c>
      <c r="R117" s="4">
        <f>IFERROR((SUMIF($AT$2:AT117,AT117,$AV$2:AW117)-AV117)/(COUNTIF($J$2:K117,J117)-1),0)</f>
        <v>0.76923076923076927</v>
      </c>
      <c r="S117" s="4">
        <f t="shared" si="66"/>
        <v>1.1538461538461537</v>
      </c>
      <c r="T117" s="5">
        <f>IFERROR((SUMIF($AY$2:AZ117,AY117,$BA$2:BB117)-BA117)/(COUNTIF($J$2:K117,K117)-1),0)</f>
        <v>2.0769230769230771</v>
      </c>
      <c r="U117" s="5">
        <f>IFERROR((SUMIF($BD$2:BE117,BD117,$BF$2:BG117)-BF117)/(COUNTIF($J$2:K117,K117)-1),0)</f>
        <v>0.69230769230769229</v>
      </c>
      <c r="V117" s="5">
        <f t="shared" si="67"/>
        <v>1.3846153846153848</v>
      </c>
      <c r="W117" s="9">
        <f>IFERROR((SUMIF($J$2:J117,J117,L$2:L117)-L117)/(COUNTIF($J$2:J117,J117)-1),0)</f>
        <v>2.1666666666666665</v>
      </c>
      <c r="X117" s="9">
        <f>IFERROR((SUMIF($J$2:J117,J117,M$2:M117)-M117)/(COUNTIF($J$2:J117,J117)-1),0)</f>
        <v>1.6666666666666667</v>
      </c>
      <c r="Y117" s="9">
        <f t="shared" si="68"/>
        <v>0.49999999999999978</v>
      </c>
      <c r="Z117" s="1">
        <f>IFERROR((SUMIF($K$2:K117,J117,$M$2:M117))/(COUNTIF($K$2:K117,J117)),0)</f>
        <v>1.7142857142857142</v>
      </c>
      <c r="AA117" s="1">
        <f>IFERROR((SUMIF($K$2:K117,J117,$L$2:L117))/(COUNTIF($K$2:K117,J117)),0)</f>
        <v>1</v>
      </c>
      <c r="AB117" s="1">
        <f t="shared" si="69"/>
        <v>0.71428571428571419</v>
      </c>
      <c r="AC117" s="9">
        <f>IFERROR((SUMIF($J$2:J117,K117,$L$2:L117))/(COUNTIF($J$2:J117,K117)),0)</f>
        <v>1.6666666666666667</v>
      </c>
      <c r="AD117" s="9">
        <f>IFERROR((SUMIF($J$2:J117,K117,$M$2:M117))/(COUNTIF($J$2:J117,K117)),0)</f>
        <v>1</v>
      </c>
      <c r="AE117" s="9">
        <f t="shared" si="70"/>
        <v>0.66666666666666674</v>
      </c>
      <c r="AF117" s="1">
        <f>IFERROR((SUMIF(K$2:K117,K117,M$2:M117)-M117)/(COUNTIF($K$2:K117,K117)-1),0)</f>
        <v>2.4285714285714284</v>
      </c>
      <c r="AG117" s="1">
        <f>IFERROR((SUMIF(K$2:K117,K117,L$2:L117)-L117)/(COUNTIF($K$2:K117,K117)-1),0)</f>
        <v>0.42857142857142855</v>
      </c>
      <c r="AH117" s="1">
        <f t="shared" si="71"/>
        <v>1.9999999999999998</v>
      </c>
      <c r="AI117" s="1">
        <f t="shared" si="72"/>
        <v>3</v>
      </c>
      <c r="AJ117" s="1">
        <f t="shared" si="73"/>
        <v>0</v>
      </c>
      <c r="AK117" s="1">
        <f>SUMIF($J$2:K117,J117,AI$2:AJ117)-AI117</f>
        <v>21</v>
      </c>
      <c r="AL117" s="1">
        <f>SUMIF($AY$2:AZ117,AY117,$BI$2:BJ117)-BI117</f>
        <v>27</v>
      </c>
      <c r="AM117" s="1">
        <f>IFERROR((AK117)/(COUNTIF($J$2:K117,J117)-1),0)</f>
        <v>1.6153846153846154</v>
      </c>
      <c r="AN117" s="1">
        <f>IFERROR((AL117)/(COUNTIF($J$2:K117,K117)-1),0)</f>
        <v>2.0769230769230771</v>
      </c>
      <c r="AP117" t="str">
        <f t="shared" si="59"/>
        <v>FK Austria Wien</v>
      </c>
      <c r="AQ117">
        <f>COUNTIF($J$2:J117,J117)</f>
        <v>7</v>
      </c>
      <c r="AR117">
        <f>COUNTIF($K$2:K117,K117)</f>
        <v>8</v>
      </c>
      <c r="AT117" s="1" t="str">
        <f t="shared" si="60"/>
        <v>Wolfsberger AC</v>
      </c>
      <c r="AU117" s="1" t="str">
        <f t="shared" si="61"/>
        <v>SKN St. Pölten</v>
      </c>
      <c r="AV117">
        <f t="shared" si="62"/>
        <v>0</v>
      </c>
      <c r="AW117" s="1">
        <f t="shared" si="63"/>
        <v>1</v>
      </c>
      <c r="AY117" t="str">
        <f t="shared" si="32"/>
        <v>SKN St. Pölten</v>
      </c>
      <c r="AZ117" t="str">
        <f t="shared" si="33"/>
        <v>Wolfsberger AC</v>
      </c>
      <c r="BA117">
        <f t="shared" si="34"/>
        <v>0</v>
      </c>
      <c r="BB117">
        <f t="shared" si="35"/>
        <v>1</v>
      </c>
      <c r="BD117" t="str">
        <f t="shared" si="36"/>
        <v>SKN St. Pölten</v>
      </c>
      <c r="BE117" t="str">
        <f t="shared" si="37"/>
        <v>Wolfsberger AC</v>
      </c>
      <c r="BF117">
        <f t="shared" si="64"/>
        <v>1</v>
      </c>
      <c r="BG117">
        <f t="shared" si="65"/>
        <v>0</v>
      </c>
      <c r="BI117">
        <f t="shared" si="38"/>
        <v>0</v>
      </c>
      <c r="BJ117">
        <f t="shared" si="39"/>
        <v>3</v>
      </c>
    </row>
    <row r="118" spans="1:62" x14ac:dyDescent="0.3">
      <c r="A118" t="s">
        <v>47</v>
      </c>
      <c r="B118" t="s">
        <v>318</v>
      </c>
      <c r="C118" t="s">
        <v>105</v>
      </c>
      <c r="D118" t="s">
        <v>84</v>
      </c>
      <c r="E118" t="s">
        <v>64</v>
      </c>
      <c r="F118" s="15">
        <v>0.60416666666666663</v>
      </c>
      <c r="G118" s="16">
        <v>14600</v>
      </c>
      <c r="H118" s="17">
        <v>3</v>
      </c>
      <c r="I118" s="17">
        <v>0</v>
      </c>
      <c r="J118" s="1" t="s">
        <v>71</v>
      </c>
      <c r="K118" s="1" t="s">
        <v>56</v>
      </c>
      <c r="L118" s="20">
        <v>2</v>
      </c>
      <c r="M118" s="20">
        <v>0</v>
      </c>
      <c r="N118" s="1" t="str">
        <f t="shared" si="48"/>
        <v>S</v>
      </c>
      <c r="O118" s="1" t="str">
        <f t="shared" si="49"/>
        <v>N</v>
      </c>
      <c r="P118" s="1">
        <f t="shared" si="50"/>
        <v>2</v>
      </c>
      <c r="Q118" s="4">
        <f>IFERROR((SUMIF($J$2:K118,J118,$L$2:M118)-L118)/(COUNTIF($J$2:K118,J118)-1),0)</f>
        <v>1.4</v>
      </c>
      <c r="R118" s="4">
        <f>IFERROR((SUMIF($AT$2:AT118,AT118,$AV$2:AW118)-AV118)/(COUNTIF($J$2:K118,J118)-1),0)</f>
        <v>0.3</v>
      </c>
      <c r="S118" s="4">
        <f t="shared" si="66"/>
        <v>1.0999999999999999</v>
      </c>
      <c r="T118" s="5">
        <f>IFERROR((SUMIF($AY$2:AZ118,AY118,$BA$2:BB118)-BA118)/(COUNTIF($J$2:K118,K118)-1),0)</f>
        <v>0.7142857142857143</v>
      </c>
      <c r="U118" s="5">
        <f>IFERROR((SUMIF($BD$2:BE118,BD118,$BF$2:BG118)-BF118)/(COUNTIF($J$2:K118,K118)-1),0)</f>
        <v>1.8571428571428572</v>
      </c>
      <c r="V118" s="5">
        <f t="shared" si="67"/>
        <v>-1.1428571428571428</v>
      </c>
      <c r="W118" s="9">
        <f>IFERROR((SUMIF($J$2:J118,J118,L$2:L118)-L118)/(COUNTIF($J$2:J118,J118)-1),0)</f>
        <v>1.4444444444444444</v>
      </c>
      <c r="X118" s="9">
        <f>IFERROR((SUMIF($J$2:J118,J118,M$2:M118)-M118)/(COUNTIF($J$2:J118,J118)-1),0)</f>
        <v>0.66666666666666663</v>
      </c>
      <c r="Y118" s="9">
        <f t="shared" si="68"/>
        <v>0.77777777777777779</v>
      </c>
      <c r="Z118" s="1">
        <f>IFERROR((SUMIF($K$2:K118,J118,$M$2:M118))/(COUNTIF($K$2:K118,J118)),0)</f>
        <v>1.3636363636363635</v>
      </c>
      <c r="AA118" s="1">
        <f>IFERROR((SUMIF($K$2:K118,J118,$L$2:L118))/(COUNTIF($K$2:K118,J118)),0)</f>
        <v>1.9090909090909092</v>
      </c>
      <c r="AB118" s="1">
        <f t="shared" si="69"/>
        <v>-0.54545454545454564</v>
      </c>
      <c r="AC118" s="9">
        <f>IFERROR((SUMIF($J$2:J118,K118,$L$2:L118))/(COUNTIF($J$2:J118,K118)),0)</f>
        <v>0.7142857142857143</v>
      </c>
      <c r="AD118" s="9">
        <f>IFERROR((SUMIF($J$2:J118,K118,$M$2:M118))/(COUNTIF($J$2:J118,K118)),0)</f>
        <v>2</v>
      </c>
      <c r="AE118" s="9">
        <f t="shared" si="70"/>
        <v>-1.2857142857142856</v>
      </c>
      <c r="AF118" s="1">
        <f>IFERROR((SUMIF(K$2:K118,K118,M$2:M118)-M118)/(COUNTIF($K$2:K118,K118)-1),0)</f>
        <v>0.7142857142857143</v>
      </c>
      <c r="AG118" s="1">
        <f>IFERROR((SUMIF(K$2:K118,K118,L$2:L118)-L118)/(COUNTIF($K$2:K118,K118)-1),0)</f>
        <v>1.7142857142857142</v>
      </c>
      <c r="AH118" s="1">
        <f t="shared" si="71"/>
        <v>-0.99999999999999989</v>
      </c>
      <c r="AI118" s="1">
        <f t="shared" si="72"/>
        <v>3</v>
      </c>
      <c r="AJ118" s="1">
        <f t="shared" si="73"/>
        <v>0</v>
      </c>
      <c r="AK118" s="1">
        <f>SUMIF($J$2:K118,J118,AI$2:AJ118)-AI118</f>
        <v>25</v>
      </c>
      <c r="AL118" s="1">
        <f>SUMIF($AY$2:AZ118,AY118,$BI$2:BJ118)-BI118</f>
        <v>9</v>
      </c>
      <c r="AM118" s="1">
        <f>IFERROR((AK118)/(COUNTIF($J$2:K118,J118)-1),0)</f>
        <v>1.25</v>
      </c>
      <c r="AN118" s="1">
        <f>IFERROR((AL118)/(COUNTIF($J$2:K118,K118)-1),0)</f>
        <v>0.6428571428571429</v>
      </c>
      <c r="AP118" t="str">
        <f t="shared" si="59"/>
        <v>SC Rheindorf Altach</v>
      </c>
      <c r="AQ118">
        <f>COUNTIF($J$2:J118,J118)</f>
        <v>10</v>
      </c>
      <c r="AR118">
        <f>COUNTIF($K$2:K118,K118)</f>
        <v>8</v>
      </c>
      <c r="AT118" s="1" t="str">
        <f t="shared" si="60"/>
        <v>SK Rapid Wien</v>
      </c>
      <c r="AU118" s="1" t="str">
        <f t="shared" si="61"/>
        <v>FC Admira Wacker Mödling</v>
      </c>
      <c r="AV118">
        <f t="shared" si="62"/>
        <v>0</v>
      </c>
      <c r="AW118" s="1">
        <f t="shared" si="63"/>
        <v>2</v>
      </c>
      <c r="AY118" t="str">
        <f t="shared" si="32"/>
        <v>FC Admira Wacker Mödling</v>
      </c>
      <c r="AZ118" t="str">
        <f t="shared" si="33"/>
        <v>SK Rapid Wien</v>
      </c>
      <c r="BA118">
        <f t="shared" si="34"/>
        <v>0</v>
      </c>
      <c r="BB118">
        <f t="shared" si="35"/>
        <v>2</v>
      </c>
      <c r="BD118" t="str">
        <f t="shared" si="36"/>
        <v>FC Admira Wacker Mödling</v>
      </c>
      <c r="BE118" t="str">
        <f t="shared" si="37"/>
        <v>SK Rapid Wien</v>
      </c>
      <c r="BF118">
        <f t="shared" si="64"/>
        <v>2</v>
      </c>
      <c r="BG118">
        <f t="shared" si="65"/>
        <v>0</v>
      </c>
      <c r="BI118">
        <f t="shared" si="38"/>
        <v>0</v>
      </c>
      <c r="BJ118">
        <f t="shared" si="39"/>
        <v>3</v>
      </c>
    </row>
    <row r="119" spans="1:62" x14ac:dyDescent="0.3">
      <c r="A119" t="s">
        <v>41</v>
      </c>
      <c r="B119" t="s">
        <v>258</v>
      </c>
      <c r="C119" t="s">
        <v>105</v>
      </c>
      <c r="D119" t="s">
        <v>84</v>
      </c>
      <c r="E119" t="s">
        <v>37</v>
      </c>
      <c r="F119" s="15">
        <v>0.84722222222222221</v>
      </c>
      <c r="G119" s="16">
        <v>7212</v>
      </c>
      <c r="H119" s="17">
        <v>3</v>
      </c>
      <c r="I119" s="17">
        <v>0</v>
      </c>
      <c r="J119" s="1" t="s">
        <v>80</v>
      </c>
      <c r="K119" s="1" t="s">
        <v>259</v>
      </c>
      <c r="L119" s="20">
        <v>3</v>
      </c>
      <c r="M119" s="20">
        <v>1</v>
      </c>
      <c r="N119" s="1" t="str">
        <f t="shared" si="48"/>
        <v>S</v>
      </c>
      <c r="O119" s="1" t="str">
        <f t="shared" si="49"/>
        <v>N</v>
      </c>
      <c r="P119" s="1">
        <f t="shared" si="50"/>
        <v>2</v>
      </c>
      <c r="Q119" s="4">
        <f>IFERROR((SUMIF($J$2:K119,J119,$L$2:M119)-L119)/(COUNTIF($J$2:K119,J119)-1),0)</f>
        <v>1.2142857142857142</v>
      </c>
      <c r="R119" s="4">
        <f>IFERROR((SUMIF($AT$2:AT119,AT119,$AV$2:AW119)-AV119)/(COUNTIF($J$2:K119,J119)-1),0)</f>
        <v>0.42857142857142855</v>
      </c>
      <c r="S119" s="4">
        <f t="shared" si="66"/>
        <v>0.78571428571428559</v>
      </c>
      <c r="T119" s="5">
        <f>IFERROR((SUMIF($AY$2:AZ119,AY119,$BA$2:BB119)-BA119)/(COUNTIF($J$2:K119,K119)-1),0)</f>
        <v>0</v>
      </c>
      <c r="U119" s="5">
        <f>IFERROR((SUMIF($BD$2:BE119,BD119,$BF$2:BG119)-BF119)/(COUNTIF($J$2:K119,K119)-1),0)</f>
        <v>0</v>
      </c>
      <c r="V119" s="5">
        <f t="shared" si="67"/>
        <v>0</v>
      </c>
      <c r="W119" s="9">
        <f>IFERROR((SUMIF($J$2:J119,J119,L$2:L119)-L119)/(COUNTIF($J$2:J119,J119)-1),0)</f>
        <v>1.8333333333333333</v>
      </c>
      <c r="X119" s="9">
        <f>IFERROR((SUMIF($J$2:J119,J119,M$2:M119)-M119)/(COUNTIF($J$2:J119,J119)-1),0)</f>
        <v>1</v>
      </c>
      <c r="Y119" s="9">
        <f t="shared" si="68"/>
        <v>0.83333333333333326</v>
      </c>
      <c r="Z119" s="1">
        <f>IFERROR((SUMIF($K$2:K119,J119,$M$2:M119))/(COUNTIF($K$2:K119,J119)),0)</f>
        <v>0.75</v>
      </c>
      <c r="AA119" s="1">
        <f>IFERROR((SUMIF($K$2:K119,J119,$L$2:L119))/(COUNTIF($K$2:K119,J119)),0)</f>
        <v>0.625</v>
      </c>
      <c r="AB119" s="1">
        <f t="shared" si="69"/>
        <v>0.125</v>
      </c>
      <c r="AC119" s="9">
        <f>IFERROR((SUMIF($J$2:J119,K119,$L$2:L119))/(COUNTIF($J$2:J119,K119)),0)</f>
        <v>0</v>
      </c>
      <c r="AD119" s="9">
        <f>IFERROR((SUMIF($J$2:J119,K119,$M$2:M119))/(COUNTIF($J$2:J119,K119)),0)</f>
        <v>0</v>
      </c>
      <c r="AE119" s="9">
        <f t="shared" si="70"/>
        <v>0</v>
      </c>
      <c r="AF119" s="1">
        <f>IFERROR((SUMIF(K$2:K119,K119,M$2:M119)-M119)/(COUNTIF($K$2:K119,K119)-1),0)</f>
        <v>0</v>
      </c>
      <c r="AG119" s="1">
        <f>IFERROR((SUMIF(K$2:K119,K119,L$2:L119)-L119)/(COUNTIF($K$2:K119,K119)-1),0)</f>
        <v>0</v>
      </c>
      <c r="AH119" s="1">
        <f t="shared" si="71"/>
        <v>0</v>
      </c>
      <c r="AI119" s="1">
        <f t="shared" si="72"/>
        <v>3</v>
      </c>
      <c r="AJ119" s="1">
        <f t="shared" si="73"/>
        <v>0</v>
      </c>
      <c r="AK119" s="1">
        <f>SUMIF($J$2:K119,J119,AI$2:AJ119)-AI119</f>
        <v>24</v>
      </c>
      <c r="AL119" s="1">
        <f>SUMIF($AY$2:AZ119,AY119,$BI$2:BJ119)-BI119</f>
        <v>0</v>
      </c>
      <c r="AM119" s="1">
        <f>IFERROR((AK119)/(COUNTIF($J$2:K119,J119)-1),0)</f>
        <v>1.7142857142857142</v>
      </c>
      <c r="AN119" s="1">
        <f>IFERROR((AL119)/(COUNTIF($J$2:K119,K119)-1),0)</f>
        <v>0</v>
      </c>
      <c r="AP119" t="str">
        <f t="shared" si="59"/>
        <v>FC Wacker Innsbruck</v>
      </c>
      <c r="AQ119">
        <f>COUNTIF($J$2:J119,J119)</f>
        <v>7</v>
      </c>
      <c r="AR119">
        <f>COUNTIF($K$2:K119,K119)</f>
        <v>1</v>
      </c>
      <c r="AT119" s="1" t="str">
        <f t="shared" si="60"/>
        <v>FK Austria Wien</v>
      </c>
      <c r="AU119" s="1" t="str">
        <f t="shared" si="61"/>
        <v>Floridsdorfer AC</v>
      </c>
      <c r="AV119">
        <f t="shared" si="62"/>
        <v>1</v>
      </c>
      <c r="AW119" s="1">
        <f t="shared" si="63"/>
        <v>3</v>
      </c>
      <c r="AY119" t="str">
        <f t="shared" si="32"/>
        <v>Floridsdorfer AC</v>
      </c>
      <c r="AZ119" t="str">
        <f t="shared" si="33"/>
        <v>FK Austria Wien</v>
      </c>
      <c r="BA119">
        <f t="shared" si="34"/>
        <v>1</v>
      </c>
      <c r="BB119">
        <f t="shared" si="35"/>
        <v>3</v>
      </c>
      <c r="BD119" t="str">
        <f t="shared" si="36"/>
        <v>Floridsdorfer AC</v>
      </c>
      <c r="BE119" t="str">
        <f t="shared" si="37"/>
        <v>FK Austria Wien</v>
      </c>
      <c r="BF119">
        <f t="shared" si="64"/>
        <v>3</v>
      </c>
      <c r="BG119">
        <f t="shared" si="65"/>
        <v>1</v>
      </c>
      <c r="BI119">
        <f t="shared" si="38"/>
        <v>0</v>
      </c>
      <c r="BJ119">
        <f t="shared" si="39"/>
        <v>3</v>
      </c>
    </row>
    <row r="120" spans="1:62" x14ac:dyDescent="0.3">
      <c r="A120" t="s">
        <v>41</v>
      </c>
      <c r="B120" t="s">
        <v>258</v>
      </c>
      <c r="C120" t="s">
        <v>105</v>
      </c>
      <c r="D120" t="s">
        <v>84</v>
      </c>
      <c r="E120" t="s">
        <v>37</v>
      </c>
      <c r="F120" s="15">
        <v>0.75</v>
      </c>
      <c r="G120" s="16">
        <v>1467</v>
      </c>
      <c r="H120" s="17">
        <v>3</v>
      </c>
      <c r="I120" s="17">
        <v>0</v>
      </c>
      <c r="J120" s="1" t="s">
        <v>216</v>
      </c>
      <c r="K120" s="1" t="s">
        <v>245</v>
      </c>
      <c r="L120" s="20">
        <v>4</v>
      </c>
      <c r="M120" s="20">
        <v>3</v>
      </c>
      <c r="N120" s="1" t="str">
        <f t="shared" si="48"/>
        <v>S</v>
      </c>
      <c r="O120" s="1" t="str">
        <f t="shared" si="49"/>
        <v>N</v>
      </c>
      <c r="P120" s="1">
        <f t="shared" si="50"/>
        <v>1</v>
      </c>
      <c r="Q120" s="4">
        <f>IFERROR((SUMIF($J$2:K120,J120,$L$2:M120)-L120)/(COUNTIF($J$2:K120,J120)-1),0)</f>
        <v>1.5714285714285714</v>
      </c>
      <c r="R120" s="4">
        <f>IFERROR((SUMIF($AT$2:AT120,AT120,$AV$2:AW120)-AV120)/(COUNTIF($J$2:K120,J120)-1),0)</f>
        <v>0.42857142857142855</v>
      </c>
      <c r="S120" s="4">
        <f t="shared" si="66"/>
        <v>1.1428571428571428</v>
      </c>
      <c r="T120" s="5">
        <f>IFERROR((SUMIF($AY$2:AZ120,AY120,$BA$2:BB120)-BA120)/(COUNTIF($J$2:K120,K120)-1),0)</f>
        <v>1.3571428571428572</v>
      </c>
      <c r="U120" s="5">
        <f>IFERROR((SUMIF($BD$2:BE120,BD120,$BF$2:BG120)-BF120)/(COUNTIF($J$2:K120,K120)-1),0)</f>
        <v>1.6428571428571428</v>
      </c>
      <c r="V120" s="5">
        <f t="shared" si="67"/>
        <v>-0.28571428571428559</v>
      </c>
      <c r="W120" s="9">
        <f>IFERROR((SUMIF($J$2:J120,J120,L$2:L120)-L120)/(COUNTIF($J$2:J120,J120)-1),0)</f>
        <v>1.75</v>
      </c>
      <c r="X120" s="9">
        <f>IFERROR((SUMIF($J$2:J120,J120,M$2:M120)-M120)/(COUNTIF($J$2:J120,J120)-1),0)</f>
        <v>0.75</v>
      </c>
      <c r="Y120" s="9">
        <f t="shared" si="68"/>
        <v>1</v>
      </c>
      <c r="Z120" s="1">
        <f>IFERROR((SUMIF($K$2:K120,J120,$M$2:M120))/(COUNTIF($K$2:K120,J120)),0)</f>
        <v>1.3333333333333333</v>
      </c>
      <c r="AA120" s="1">
        <f>IFERROR((SUMIF($K$2:K120,J120,$L$2:L120))/(COUNTIF($K$2:K120,J120)),0)</f>
        <v>2.3333333333333335</v>
      </c>
      <c r="AB120" s="1">
        <f t="shared" si="69"/>
        <v>-1.0000000000000002</v>
      </c>
      <c r="AC120" s="9">
        <f>IFERROR((SUMIF($J$2:J120,K120,$L$2:L120))/(COUNTIF($J$2:J120,K120)),0)</f>
        <v>1</v>
      </c>
      <c r="AD120" s="9">
        <f>IFERROR((SUMIF($J$2:J120,K120,$M$2:M120))/(COUNTIF($J$2:J120,K120)),0)</f>
        <v>1.5</v>
      </c>
      <c r="AE120" s="9">
        <f t="shared" si="70"/>
        <v>-0.5</v>
      </c>
      <c r="AF120" s="1">
        <f>IFERROR((SUMIF(K$2:K120,K120,M$2:M120)-M120)/(COUNTIF($K$2:K120,K120)-1),0)</f>
        <v>1.625</v>
      </c>
      <c r="AG120" s="1">
        <f>IFERROR((SUMIF(K$2:K120,K120,L$2:L120)-L120)/(COUNTIF($K$2:K120,K120)-1),0)</f>
        <v>1.75</v>
      </c>
      <c r="AH120" s="1">
        <f t="shared" si="71"/>
        <v>-0.125</v>
      </c>
      <c r="AI120" s="1">
        <f t="shared" si="72"/>
        <v>3</v>
      </c>
      <c r="AJ120" s="1">
        <f t="shared" si="73"/>
        <v>0</v>
      </c>
      <c r="AK120" s="1">
        <f>SUMIF($J$2:K120,J120,AI$2:AJ120)-AI120</f>
        <v>19</v>
      </c>
      <c r="AL120" s="1">
        <f>SUMIF($AY$2:AZ120,AY120,$BI$2:BJ120)-BI120</f>
        <v>17</v>
      </c>
      <c r="AM120" s="1">
        <f>IFERROR((AK120)/(COUNTIF($J$2:K120,J120)-1),0)</f>
        <v>1.3571428571428572</v>
      </c>
      <c r="AN120" s="1">
        <f>IFERROR((AL120)/(COUNTIF($J$2:K120,K120)-1),0)</f>
        <v>1.2142857142857142</v>
      </c>
      <c r="AP120" t="str">
        <f t="shared" si="59"/>
        <v>FC Admira Wacker Mödling</v>
      </c>
      <c r="AQ120">
        <f>COUNTIF($J$2:J120,J120)</f>
        <v>9</v>
      </c>
      <c r="AR120">
        <f>COUNTIF($K$2:K120,K120)</f>
        <v>9</v>
      </c>
      <c r="AT120" s="1" t="str">
        <f t="shared" si="60"/>
        <v>TSV Hartberg</v>
      </c>
      <c r="AU120" s="1" t="str">
        <f t="shared" si="61"/>
        <v>FC Wacker Innsbruck</v>
      </c>
      <c r="AV120">
        <f t="shared" si="62"/>
        <v>3</v>
      </c>
      <c r="AW120" s="1">
        <f t="shared" si="63"/>
        <v>4</v>
      </c>
      <c r="AY120" t="str">
        <f t="shared" si="32"/>
        <v>FC Wacker Innsbruck</v>
      </c>
      <c r="AZ120" t="str">
        <f t="shared" si="33"/>
        <v>TSV Hartberg</v>
      </c>
      <c r="BA120">
        <f t="shared" si="34"/>
        <v>3</v>
      </c>
      <c r="BB120">
        <f t="shared" si="35"/>
        <v>4</v>
      </c>
      <c r="BD120" t="str">
        <f t="shared" si="36"/>
        <v>FC Wacker Innsbruck</v>
      </c>
      <c r="BE120" t="str">
        <f t="shared" si="37"/>
        <v>TSV Hartberg</v>
      </c>
      <c r="BF120">
        <f t="shared" si="64"/>
        <v>4</v>
      </c>
      <c r="BG120">
        <f t="shared" si="65"/>
        <v>3</v>
      </c>
      <c r="BI120">
        <f t="shared" si="38"/>
        <v>0</v>
      </c>
      <c r="BJ120">
        <f t="shared" si="39"/>
        <v>3</v>
      </c>
    </row>
    <row r="121" spans="1:62" x14ac:dyDescent="0.3">
      <c r="A121" t="s">
        <v>41</v>
      </c>
      <c r="B121" t="s">
        <v>319</v>
      </c>
      <c r="C121" t="s">
        <v>105</v>
      </c>
      <c r="D121" t="s">
        <v>84</v>
      </c>
      <c r="E121" t="s">
        <v>46</v>
      </c>
      <c r="F121" s="15">
        <v>0.77083333333333337</v>
      </c>
      <c r="G121" s="16">
        <v>3500</v>
      </c>
      <c r="H121" s="17">
        <v>3</v>
      </c>
      <c r="I121" s="17">
        <v>0</v>
      </c>
      <c r="J121" s="1" t="s">
        <v>320</v>
      </c>
      <c r="K121" s="1" t="s">
        <v>40</v>
      </c>
      <c r="L121" s="20">
        <v>0</v>
      </c>
      <c r="M121" s="20">
        <v>1</v>
      </c>
      <c r="N121" s="1" t="str">
        <f t="shared" si="48"/>
        <v>N</v>
      </c>
      <c r="O121" s="1" t="str">
        <f t="shared" si="49"/>
        <v>S</v>
      </c>
      <c r="P121" s="1">
        <f t="shared" si="50"/>
        <v>-1</v>
      </c>
      <c r="Q121" s="4">
        <f>IFERROR((SUMIF($J$2:K121,J121,$L$2:M121)-L121)/(COUNTIF($J$2:K121,J121)-1),0)</f>
        <v>0</v>
      </c>
      <c r="R121" s="4">
        <f>IFERROR((SUMIF($AT$2:AT121,AT121,$AV$2:AW121)-AV121)/(COUNTIF($J$2:K121,J121)-1),0)</f>
        <v>0</v>
      </c>
      <c r="S121" s="4">
        <f t="shared" si="66"/>
        <v>0</v>
      </c>
      <c r="T121" s="5">
        <f>IFERROR((SUMIF($AY$2:AZ121,AY121,$BA$2:BB121)-BA121)/(COUNTIF($J$2:K121,K121)-1),0)</f>
        <v>2.7142857142857144</v>
      </c>
      <c r="U121" s="5">
        <f>IFERROR((SUMIF($BD$2:BE121,BD121,$BF$2:BG121)-BF121)/(COUNTIF($J$2:K121,K121)-1),0)</f>
        <v>0.80952380952380953</v>
      </c>
      <c r="V121" s="5">
        <f t="shared" si="67"/>
        <v>1.9047619047619049</v>
      </c>
      <c r="W121" s="9">
        <f>IFERROR((SUMIF($J$2:J121,J121,L$2:L121)-L121)/(COUNTIF($J$2:J121,J121)-1),0)</f>
        <v>0</v>
      </c>
      <c r="X121" s="9">
        <f>IFERROR((SUMIF($J$2:J121,J121,M$2:M121)-M121)/(COUNTIF($J$2:J121,J121)-1),0)</f>
        <v>0</v>
      </c>
      <c r="Y121" s="9">
        <f t="shared" si="68"/>
        <v>0</v>
      </c>
      <c r="Z121" s="1">
        <f>IFERROR((SUMIF($K$2:K121,J121,$M$2:M121))/(COUNTIF($K$2:K121,J121)),0)</f>
        <v>0</v>
      </c>
      <c r="AA121" s="1">
        <f>IFERROR((SUMIF($K$2:K121,J121,$L$2:L121))/(COUNTIF($K$2:K121,J121)),0)</f>
        <v>0</v>
      </c>
      <c r="AB121" s="1">
        <f t="shared" si="69"/>
        <v>0</v>
      </c>
      <c r="AC121" s="9">
        <f>IFERROR((SUMIF($J$2:J121,K121,$L$2:L121))/(COUNTIF($J$2:J121,K121)),0)</f>
        <v>2.4</v>
      </c>
      <c r="AD121" s="9">
        <f>IFERROR((SUMIF($J$2:J121,K121,$M$2:M121))/(COUNTIF($J$2:J121,K121)),0)</f>
        <v>0.7</v>
      </c>
      <c r="AE121" s="9">
        <f t="shared" si="70"/>
        <v>1.7</v>
      </c>
      <c r="AF121" s="1">
        <f>IFERROR((SUMIF(K$2:K121,K121,M$2:M121)-M121)/(COUNTIF($K$2:K121,K121)-1),0)</f>
        <v>3</v>
      </c>
      <c r="AG121" s="1">
        <f>IFERROR((SUMIF(K$2:K121,K121,L$2:L121)-L121)/(COUNTIF($K$2:K121,K121)-1),0)</f>
        <v>0.90909090909090906</v>
      </c>
      <c r="AH121" s="1">
        <f t="shared" si="71"/>
        <v>2.0909090909090908</v>
      </c>
      <c r="AI121" s="1">
        <f t="shared" si="72"/>
        <v>0</v>
      </c>
      <c r="AJ121" s="1">
        <f t="shared" si="73"/>
        <v>3</v>
      </c>
      <c r="AK121" s="1">
        <f>SUMIF($J$2:K121,J121,AI$2:AJ121)-AI121</f>
        <v>0</v>
      </c>
      <c r="AL121" s="1">
        <f>SUMIF($AY$2:AZ121,AY121,$BI$2:BJ121)-BI121</f>
        <v>55</v>
      </c>
      <c r="AM121" s="1">
        <f>IFERROR((AK121)/(COUNTIF($J$2:K121,J121)-1),0)</f>
        <v>0</v>
      </c>
      <c r="AN121" s="1">
        <f>IFERROR((AL121)/(COUNTIF($J$2:K121,K121)-1),0)</f>
        <v>2.6190476190476191</v>
      </c>
      <c r="AP121" t="e">
        <f t="shared" si="59"/>
        <v>#N/A</v>
      </c>
      <c r="AQ121">
        <f>COUNTIF($J$2:J121,J121)</f>
        <v>1</v>
      </c>
      <c r="AR121">
        <f>COUNTIF($K$2:K121,K121)</f>
        <v>12</v>
      </c>
      <c r="AT121" s="1" t="str">
        <f t="shared" si="60"/>
        <v>SC Austria Lustenau</v>
      </c>
      <c r="AU121" s="1" t="str">
        <f t="shared" si="61"/>
        <v>Red Bull Salzburg</v>
      </c>
      <c r="AV121">
        <f t="shared" si="62"/>
        <v>1</v>
      </c>
      <c r="AW121" s="1">
        <f t="shared" si="63"/>
        <v>0</v>
      </c>
      <c r="AY121" t="str">
        <f t="shared" si="32"/>
        <v>Red Bull Salzburg</v>
      </c>
      <c r="AZ121" t="str">
        <f t="shared" si="33"/>
        <v>SC Austria Lustenau</v>
      </c>
      <c r="BA121">
        <f t="shared" si="34"/>
        <v>1</v>
      </c>
      <c r="BB121">
        <f t="shared" si="35"/>
        <v>0</v>
      </c>
      <c r="BD121" t="str">
        <f t="shared" si="36"/>
        <v>Red Bull Salzburg</v>
      </c>
      <c r="BE121" t="str">
        <f t="shared" si="37"/>
        <v>SC Austria Lustenau</v>
      </c>
      <c r="BF121">
        <f t="shared" si="64"/>
        <v>0</v>
      </c>
      <c r="BG121">
        <f t="shared" si="65"/>
        <v>1</v>
      </c>
      <c r="BI121">
        <f t="shared" si="38"/>
        <v>3</v>
      </c>
      <c r="BJ121">
        <f t="shared" si="39"/>
        <v>0</v>
      </c>
    </row>
    <row r="122" spans="1:62" x14ac:dyDescent="0.3">
      <c r="A122" t="s">
        <v>41</v>
      </c>
      <c r="B122" t="s">
        <v>319</v>
      </c>
      <c r="C122" t="s">
        <v>105</v>
      </c>
      <c r="D122" t="s">
        <v>84</v>
      </c>
      <c r="E122" t="s">
        <v>46</v>
      </c>
      <c r="F122" s="15">
        <v>0.77083333333333337</v>
      </c>
      <c r="G122" s="16">
        <v>2243</v>
      </c>
      <c r="H122" s="17">
        <v>3</v>
      </c>
      <c r="I122" s="17">
        <v>0</v>
      </c>
      <c r="J122" s="1" t="s">
        <v>58</v>
      </c>
      <c r="K122" s="1" t="s">
        <v>0</v>
      </c>
      <c r="L122" s="20">
        <v>0</v>
      </c>
      <c r="M122" s="20">
        <v>3</v>
      </c>
      <c r="N122" s="1" t="str">
        <f t="shared" si="48"/>
        <v>N</v>
      </c>
      <c r="O122" s="1" t="str">
        <f t="shared" si="49"/>
        <v>S</v>
      </c>
      <c r="P122" s="1">
        <f t="shared" si="50"/>
        <v>-3</v>
      </c>
      <c r="Q122" s="4">
        <f>IFERROR((SUMIF($J$2:K122,J122,$L$2:M122)-L122)/(COUNTIF($J$2:K122,J122)-1),0)</f>
        <v>1.5714285714285714</v>
      </c>
      <c r="R122" s="4">
        <f>IFERROR((SUMIF($AT$2:AT122,AT122,$AV$2:AW122)-AV122)/(COUNTIF($J$2:K122,J122)-1),0)</f>
        <v>0.7857142857142857</v>
      </c>
      <c r="S122" s="4">
        <f t="shared" si="66"/>
        <v>0.7857142857142857</v>
      </c>
      <c r="T122" s="5">
        <f>IFERROR((SUMIF($AY$2:AZ122,AY122,$BA$2:BB122)-BA122)/(COUNTIF($J$2:K122,K122)-1),0)</f>
        <v>2</v>
      </c>
      <c r="U122" s="5">
        <f>IFERROR((SUMIF($BD$2:BE122,BD122,$BF$2:BG122)-BF122)/(COUNTIF($J$2:K122,K122)-1),0)</f>
        <v>0.72222222222222221</v>
      </c>
      <c r="V122" s="5">
        <f t="shared" si="67"/>
        <v>1.2777777777777777</v>
      </c>
      <c r="W122" s="9">
        <f>IFERROR((SUMIF($J$2:J122,J122,L$2:L122)-L122)/(COUNTIF($J$2:J122,J122)-1),0)</f>
        <v>1.3333333333333333</v>
      </c>
      <c r="X122" s="9">
        <f>IFERROR((SUMIF($J$2:J122,J122,M$2:M122)-M122)/(COUNTIF($J$2:J122,J122)-1),0)</f>
        <v>1.8333333333333333</v>
      </c>
      <c r="Y122" s="9">
        <f t="shared" si="68"/>
        <v>-0.5</v>
      </c>
      <c r="Z122" s="1">
        <f>IFERROR((SUMIF($K$2:K122,J122,$M$2:M122))/(COUNTIF($K$2:K122,J122)),0)</f>
        <v>1.75</v>
      </c>
      <c r="AA122" s="1">
        <f>IFERROR((SUMIF($K$2:K122,J122,$L$2:L122))/(COUNTIF($K$2:K122,J122)),0)</f>
        <v>1.125</v>
      </c>
      <c r="AB122" s="1">
        <f t="shared" si="69"/>
        <v>0.625</v>
      </c>
      <c r="AC122" s="9">
        <f>IFERROR((SUMIF($J$2:J122,K122,$L$2:L122))/(COUNTIF($J$2:J122,K122)),0)</f>
        <v>1.75</v>
      </c>
      <c r="AD122" s="9">
        <f>IFERROR((SUMIF($J$2:J122,K122,$M$2:M122))/(COUNTIF($J$2:J122,K122)),0)</f>
        <v>0.75</v>
      </c>
      <c r="AE122" s="9">
        <f t="shared" si="70"/>
        <v>1</v>
      </c>
      <c r="AF122" s="1">
        <f>IFERROR((SUMIF(K$2:K122,K122,M$2:M122)-M122)/(COUNTIF($K$2:K122,K122)-1),0)</f>
        <v>2.2000000000000002</v>
      </c>
      <c r="AG122" s="1">
        <f>IFERROR((SUMIF(K$2:K122,K122,L$2:L122)-L122)/(COUNTIF($K$2:K122,K122)-1),0)</f>
        <v>0.7</v>
      </c>
      <c r="AH122" s="1">
        <f t="shared" si="71"/>
        <v>1.5000000000000002</v>
      </c>
      <c r="AI122" s="1">
        <f t="shared" si="72"/>
        <v>0</v>
      </c>
      <c r="AJ122" s="1">
        <f t="shared" si="73"/>
        <v>3</v>
      </c>
      <c r="AK122" s="1">
        <f>SUMIF($J$2:K122,J122,AI$2:AJ122)-AI122</f>
        <v>16</v>
      </c>
      <c r="AL122" s="1">
        <f>SUMIF($AY$2:AZ122,AY122,$BI$2:BJ122)-BI122</f>
        <v>37</v>
      </c>
      <c r="AM122" s="1">
        <f>IFERROR((AK122)/(COUNTIF($J$2:K122,J122)-1),0)</f>
        <v>1.1428571428571428</v>
      </c>
      <c r="AN122" s="1">
        <f>IFERROR((AL122)/(COUNTIF($J$2:K122,K122)-1),0)</f>
        <v>2.0555555555555554</v>
      </c>
      <c r="AP122" t="str">
        <f t="shared" si="59"/>
        <v>SV Mattersburg</v>
      </c>
      <c r="AQ122">
        <f>COUNTIF($J$2:J122,J122)</f>
        <v>7</v>
      </c>
      <c r="AR122">
        <f>COUNTIF($K$2:K122,K122)</f>
        <v>11</v>
      </c>
      <c r="AT122" s="1" t="str">
        <f t="shared" si="60"/>
        <v>SC Rheindorf Altach</v>
      </c>
      <c r="AU122" s="1" t="str">
        <f t="shared" si="61"/>
        <v>LASK</v>
      </c>
      <c r="AV122">
        <f t="shared" si="62"/>
        <v>3</v>
      </c>
      <c r="AW122" s="1">
        <f t="shared" si="63"/>
        <v>0</v>
      </c>
      <c r="AY122" t="str">
        <f t="shared" si="32"/>
        <v>LASK</v>
      </c>
      <c r="AZ122" t="str">
        <f t="shared" si="33"/>
        <v>SC Rheindorf Altach</v>
      </c>
      <c r="BA122">
        <f t="shared" si="34"/>
        <v>3</v>
      </c>
      <c r="BB122">
        <f t="shared" si="35"/>
        <v>0</v>
      </c>
      <c r="BD122" t="str">
        <f t="shared" si="36"/>
        <v>LASK</v>
      </c>
      <c r="BE122" t="str">
        <f t="shared" si="37"/>
        <v>SC Rheindorf Altach</v>
      </c>
      <c r="BF122">
        <f t="shared" si="64"/>
        <v>0</v>
      </c>
      <c r="BG122">
        <f t="shared" si="65"/>
        <v>3</v>
      </c>
      <c r="BI122">
        <f t="shared" si="38"/>
        <v>3</v>
      </c>
      <c r="BJ122">
        <f t="shared" si="39"/>
        <v>0</v>
      </c>
    </row>
    <row r="123" spans="1:62" x14ac:dyDescent="0.3">
      <c r="A123" t="s">
        <v>41</v>
      </c>
      <c r="B123" t="s">
        <v>319</v>
      </c>
      <c r="C123" t="s">
        <v>105</v>
      </c>
      <c r="D123" t="s">
        <v>84</v>
      </c>
      <c r="E123" t="s">
        <v>46</v>
      </c>
      <c r="F123" s="15">
        <v>0.79166666666666663</v>
      </c>
      <c r="G123" s="16">
        <v>720</v>
      </c>
      <c r="H123" s="17">
        <v>3</v>
      </c>
      <c r="I123" s="17">
        <v>0</v>
      </c>
      <c r="J123" s="1" t="s">
        <v>345</v>
      </c>
      <c r="K123" s="1" t="s">
        <v>65</v>
      </c>
      <c r="L123" s="20">
        <v>2</v>
      </c>
      <c r="M123" s="20">
        <v>3</v>
      </c>
      <c r="N123" s="1" t="str">
        <f t="shared" si="48"/>
        <v>N</v>
      </c>
      <c r="O123" s="1" t="str">
        <f t="shared" si="49"/>
        <v>S</v>
      </c>
      <c r="P123" s="1">
        <f t="shared" si="50"/>
        <v>-1</v>
      </c>
      <c r="Q123" s="4">
        <f>IFERROR((SUMIF($J$2:K123,J123,$L$2:M123)-L123)/(COUNTIF($J$2:K123,J123)-1),0)</f>
        <v>0</v>
      </c>
      <c r="R123" s="4">
        <f>IFERROR((SUMIF($AT$2:AT123,AT123,$AV$2:AW123)-AV123)/(COUNTIF($J$2:K123,J123)-1),0)</f>
        <v>0</v>
      </c>
      <c r="S123" s="4">
        <f t="shared" si="66"/>
        <v>0</v>
      </c>
      <c r="T123" s="5">
        <f>IFERROR((SUMIF($AY$2:AZ123,AY123,$BA$2:BB123)-BA123)/(COUNTIF($J$2:K123,K123)-1),0)</f>
        <v>1.9285714285714286</v>
      </c>
      <c r="U123" s="5">
        <f>IFERROR((SUMIF($BD$2:BE123,BD123,$BF$2:BG123)-BF123)/(COUNTIF($J$2:K123,K123)-1),0)</f>
        <v>0.7142857142857143</v>
      </c>
      <c r="V123" s="5">
        <f t="shared" si="67"/>
        <v>1.2142857142857144</v>
      </c>
      <c r="W123" s="9">
        <f>IFERROR((SUMIF($J$2:J123,J123,L$2:L123)-L123)/(COUNTIF($J$2:J123,J123)-1),0)</f>
        <v>0</v>
      </c>
      <c r="X123" s="9">
        <f>IFERROR((SUMIF($J$2:J123,J123,M$2:M123)-M123)/(COUNTIF($J$2:J123,J123)-1),0)</f>
        <v>0</v>
      </c>
      <c r="Y123" s="9">
        <f t="shared" si="68"/>
        <v>0</v>
      </c>
      <c r="Z123" s="1">
        <f>IFERROR((SUMIF($K$2:K123,J123,$M$2:M123))/(COUNTIF($K$2:K123,J123)),0)</f>
        <v>0</v>
      </c>
      <c r="AA123" s="1">
        <f>IFERROR((SUMIF($K$2:K123,J123,$L$2:L123))/(COUNTIF($K$2:K123,J123)),0)</f>
        <v>0</v>
      </c>
      <c r="AB123" s="1">
        <f t="shared" si="69"/>
        <v>0</v>
      </c>
      <c r="AC123" s="9">
        <f>IFERROR((SUMIF($J$2:J123,K123,$L$2:L123))/(COUNTIF($J$2:J123,K123)),0)</f>
        <v>1.6666666666666667</v>
      </c>
      <c r="AD123" s="9">
        <f>IFERROR((SUMIF($J$2:J123,K123,$M$2:M123))/(COUNTIF($J$2:J123,K123)),0)</f>
        <v>1</v>
      </c>
      <c r="AE123" s="9">
        <f t="shared" si="70"/>
        <v>0.66666666666666674</v>
      </c>
      <c r="AF123" s="1">
        <f>IFERROR((SUMIF(K$2:K123,K123,M$2:M123)-M123)/(COUNTIF($K$2:K123,K123)-1),0)</f>
        <v>2.125</v>
      </c>
      <c r="AG123" s="1">
        <f>IFERROR((SUMIF(K$2:K123,K123,L$2:L123)-L123)/(COUNTIF($K$2:K123,K123)-1),0)</f>
        <v>0.5</v>
      </c>
      <c r="AH123" s="1">
        <f t="shared" si="71"/>
        <v>1.625</v>
      </c>
      <c r="AI123" s="1">
        <f t="shared" si="72"/>
        <v>0</v>
      </c>
      <c r="AJ123" s="1">
        <f t="shared" si="73"/>
        <v>3</v>
      </c>
      <c r="AK123" s="1">
        <f>SUMIF($J$2:K123,J123,AI$2:AJ123)-AI123</f>
        <v>0</v>
      </c>
      <c r="AL123" s="1">
        <f>SUMIF($AY$2:AZ123,AY123,$BI$2:BJ123)-BI123</f>
        <v>27</v>
      </c>
      <c r="AM123" s="1">
        <f>IFERROR((AK123)/(COUNTIF($J$2:K123,J123)-1),0)</f>
        <v>0</v>
      </c>
      <c r="AN123" s="1">
        <f>IFERROR((AL123)/(COUNTIF($J$2:K123,K123)-1),0)</f>
        <v>1.9285714285714286</v>
      </c>
      <c r="AP123" t="e">
        <f t="shared" si="59"/>
        <v>#N/A</v>
      </c>
      <c r="AQ123">
        <f>COUNTIF($J$2:J123,J123)</f>
        <v>1</v>
      </c>
      <c r="AR123">
        <f>COUNTIF($K$2:K123,K123)</f>
        <v>9</v>
      </c>
      <c r="AT123" s="1" t="str">
        <f t="shared" si="60"/>
        <v>SV Lafnitz</v>
      </c>
      <c r="AU123" s="1" t="str">
        <f t="shared" si="61"/>
        <v>SKN St. Pölten</v>
      </c>
      <c r="AV123">
        <f t="shared" si="62"/>
        <v>3</v>
      </c>
      <c r="AW123" s="1">
        <f t="shared" si="63"/>
        <v>2</v>
      </c>
      <c r="AY123" t="str">
        <f t="shared" si="32"/>
        <v>SKN St. Pölten</v>
      </c>
      <c r="AZ123" t="str">
        <f t="shared" si="33"/>
        <v>SV Lafnitz</v>
      </c>
      <c r="BA123">
        <f t="shared" si="34"/>
        <v>3</v>
      </c>
      <c r="BB123">
        <f t="shared" si="35"/>
        <v>2</v>
      </c>
      <c r="BD123" t="str">
        <f t="shared" si="36"/>
        <v>SKN St. Pölten</v>
      </c>
      <c r="BE123" t="str">
        <f t="shared" si="37"/>
        <v>SV Lafnitz</v>
      </c>
      <c r="BF123">
        <f t="shared" si="64"/>
        <v>2</v>
      </c>
      <c r="BG123">
        <f t="shared" si="65"/>
        <v>3</v>
      </c>
      <c r="BI123">
        <f t="shared" si="38"/>
        <v>3</v>
      </c>
      <c r="BJ123">
        <f t="shared" si="39"/>
        <v>0</v>
      </c>
    </row>
    <row r="124" spans="1:62" x14ac:dyDescent="0.3">
      <c r="A124" t="s">
        <v>41</v>
      </c>
      <c r="B124" t="s">
        <v>319</v>
      </c>
      <c r="C124" t="s">
        <v>105</v>
      </c>
      <c r="D124" t="s">
        <v>84</v>
      </c>
      <c r="E124" t="s">
        <v>46</v>
      </c>
      <c r="F124" s="15">
        <v>0.75</v>
      </c>
      <c r="G124" s="16">
        <v>3755</v>
      </c>
      <c r="H124" s="17">
        <v>3</v>
      </c>
      <c r="I124" s="17">
        <v>0</v>
      </c>
      <c r="J124" s="1" t="s">
        <v>49</v>
      </c>
      <c r="K124" s="1" t="s">
        <v>71</v>
      </c>
      <c r="L124" s="20">
        <v>0</v>
      </c>
      <c r="M124" s="20">
        <v>3</v>
      </c>
      <c r="N124" s="1" t="str">
        <f t="shared" si="48"/>
        <v>N</v>
      </c>
      <c r="O124" s="1" t="str">
        <f t="shared" si="49"/>
        <v>S</v>
      </c>
      <c r="P124" s="1">
        <f t="shared" si="50"/>
        <v>-3</v>
      </c>
      <c r="Q124" s="4">
        <f>IFERROR((SUMIF($J$2:K124,J124,$L$2:M124)-L124)/(COUNTIF($J$2:K124,J124)-1),0)</f>
        <v>1.8571428571428572</v>
      </c>
      <c r="R124" s="4">
        <f>IFERROR((SUMIF($AT$2:AT124,AT124,$AV$2:AW124)-AV124)/(COUNTIF($J$2:K124,J124)-1),0)</f>
        <v>0.7142857142857143</v>
      </c>
      <c r="S124" s="4">
        <f t="shared" si="66"/>
        <v>1.1428571428571428</v>
      </c>
      <c r="T124" s="5">
        <f>IFERROR((SUMIF($AY$2:AZ124,AY124,$BA$2:BB124)-BA124)/(COUNTIF($J$2:K124,K124)-1),0)</f>
        <v>1.4285714285714286</v>
      </c>
      <c r="U124" s="5">
        <f>IFERROR((SUMIF($BD$2:BE124,BD124,$BF$2:BG124)-BF124)/(COUNTIF($J$2:K124,K124)-1),0)</f>
        <v>1.2857142857142858</v>
      </c>
      <c r="V124" s="5">
        <f t="shared" si="67"/>
        <v>0.14285714285714279</v>
      </c>
      <c r="W124" s="9">
        <f>IFERROR((SUMIF($J$2:J124,J124,L$2:L124)-L124)/(COUNTIF($J$2:J124,J124)-1),0)</f>
        <v>2</v>
      </c>
      <c r="X124" s="9">
        <f>IFERROR((SUMIF($J$2:J124,J124,M$2:M124)-M124)/(COUNTIF($J$2:J124,J124)-1),0)</f>
        <v>1.4285714285714286</v>
      </c>
      <c r="Y124" s="9">
        <f t="shared" si="68"/>
        <v>0.5714285714285714</v>
      </c>
      <c r="Z124" s="1">
        <f>IFERROR((SUMIF($K$2:K124,J124,$M$2:M124))/(COUNTIF($K$2:K124,J124)),0)</f>
        <v>1.7142857142857142</v>
      </c>
      <c r="AA124" s="1">
        <f>IFERROR((SUMIF($K$2:K124,J124,$L$2:L124))/(COUNTIF($K$2:K124,J124)),0)</f>
        <v>1</v>
      </c>
      <c r="AB124" s="1">
        <f t="shared" si="69"/>
        <v>0.71428571428571419</v>
      </c>
      <c r="AC124" s="9">
        <f>IFERROR((SUMIF($J$2:J124,K124,$L$2:L124))/(COUNTIF($J$2:J124,K124)),0)</f>
        <v>1.5</v>
      </c>
      <c r="AD124" s="9">
        <f>IFERROR((SUMIF($J$2:J124,K124,$M$2:M124))/(COUNTIF($J$2:J124,K124)),0)</f>
        <v>0.6</v>
      </c>
      <c r="AE124" s="9">
        <f t="shared" si="70"/>
        <v>0.9</v>
      </c>
      <c r="AF124" s="1">
        <f>IFERROR((SUMIF(K$2:K124,K124,M$2:M124)-M124)/(COUNTIF($K$2:K124,K124)-1),0)</f>
        <v>1.3636363636363635</v>
      </c>
      <c r="AG124" s="1">
        <f>IFERROR((SUMIF(K$2:K124,K124,L$2:L124)-L124)/(COUNTIF($K$2:K124,K124)-1),0)</f>
        <v>1.9090909090909092</v>
      </c>
      <c r="AH124" s="1">
        <f t="shared" si="71"/>
        <v>-0.54545454545454564</v>
      </c>
      <c r="AI124" s="1">
        <f t="shared" si="72"/>
        <v>0</v>
      </c>
      <c r="AJ124" s="1">
        <f t="shared" si="73"/>
        <v>3</v>
      </c>
      <c r="AK124" s="1">
        <f>SUMIF($J$2:K124,J124,AI$2:AJ124)-AI124</f>
        <v>24</v>
      </c>
      <c r="AL124" s="1">
        <f>SUMIF($AY$2:AZ124,AY124,$BI$2:BJ124)-BI124</f>
        <v>28</v>
      </c>
      <c r="AM124" s="1">
        <f>IFERROR((AK124)/(COUNTIF($J$2:K124,J124)-1),0)</f>
        <v>1.7142857142857142</v>
      </c>
      <c r="AN124" s="1">
        <f>IFERROR((AL124)/(COUNTIF($J$2:K124,K124)-1),0)</f>
        <v>1.3333333333333333</v>
      </c>
      <c r="AP124" t="str">
        <f t="shared" si="59"/>
        <v>FK Austria Wien</v>
      </c>
      <c r="AQ124">
        <f>COUNTIF($J$2:J124,J124)</f>
        <v>8</v>
      </c>
      <c r="AR124">
        <f>COUNTIF($K$2:K124,K124)</f>
        <v>12</v>
      </c>
      <c r="AT124" s="1" t="str">
        <f t="shared" si="60"/>
        <v>Wolfsberger AC</v>
      </c>
      <c r="AU124" s="1" t="str">
        <f t="shared" si="61"/>
        <v>SK Rapid Wien</v>
      </c>
      <c r="AV124">
        <f t="shared" si="62"/>
        <v>3</v>
      </c>
      <c r="AW124" s="1">
        <f t="shared" si="63"/>
        <v>0</v>
      </c>
      <c r="AY124" t="str">
        <f t="shared" si="32"/>
        <v>SK Rapid Wien</v>
      </c>
      <c r="AZ124" t="str">
        <f t="shared" si="33"/>
        <v>Wolfsberger AC</v>
      </c>
      <c r="BA124">
        <f t="shared" si="34"/>
        <v>3</v>
      </c>
      <c r="BB124">
        <f t="shared" si="35"/>
        <v>0</v>
      </c>
      <c r="BD124" t="str">
        <f t="shared" si="36"/>
        <v>SK Rapid Wien</v>
      </c>
      <c r="BE124" t="str">
        <f t="shared" si="37"/>
        <v>Wolfsberger AC</v>
      </c>
      <c r="BF124">
        <f t="shared" si="64"/>
        <v>0</v>
      </c>
      <c r="BG124">
        <f t="shared" si="65"/>
        <v>3</v>
      </c>
      <c r="BI124">
        <f t="shared" si="38"/>
        <v>3</v>
      </c>
      <c r="BJ124">
        <f t="shared" si="39"/>
        <v>0</v>
      </c>
    </row>
    <row r="125" spans="1:62" x14ac:dyDescent="0.3">
      <c r="A125" t="s">
        <v>47</v>
      </c>
      <c r="B125" t="s">
        <v>296</v>
      </c>
      <c r="C125" t="s">
        <v>105</v>
      </c>
      <c r="D125" t="s">
        <v>93</v>
      </c>
      <c r="E125" t="s">
        <v>43</v>
      </c>
      <c r="F125" s="15">
        <v>0.70833333333333337</v>
      </c>
      <c r="G125" s="16">
        <v>7867</v>
      </c>
      <c r="H125" s="17">
        <v>7</v>
      </c>
      <c r="I125" s="17">
        <v>0</v>
      </c>
      <c r="J125" s="1" t="s">
        <v>68</v>
      </c>
      <c r="K125" s="1" t="s">
        <v>245</v>
      </c>
      <c r="L125" s="20">
        <v>1</v>
      </c>
      <c r="M125" s="20">
        <v>1</v>
      </c>
      <c r="N125" s="1" t="str">
        <f t="shared" si="48"/>
        <v>U</v>
      </c>
      <c r="O125" s="1" t="str">
        <f t="shared" si="49"/>
        <v>U</v>
      </c>
      <c r="P125" s="1">
        <f t="shared" si="50"/>
        <v>0</v>
      </c>
      <c r="Q125" s="4">
        <f>IFERROR((SUMIF($J$2:K125,J125,$L$2:M125)-L125)/(COUNTIF($J$2:K125,J125)-1),0)</f>
        <v>1</v>
      </c>
      <c r="R125" s="4">
        <f>IFERROR((SUMIF($AT$2:AT125,AT125,$AV$2:AW125)-AV125)/(COUNTIF($J$2:K125,J125)-1),0)</f>
        <v>0.72222222222222221</v>
      </c>
      <c r="S125" s="4">
        <f t="shared" si="66"/>
        <v>0.27777777777777779</v>
      </c>
      <c r="T125" s="5">
        <f>IFERROR((SUMIF($AY$2:AZ125,AY125,$BA$2:BB125)-BA125)/(COUNTIF($J$2:K125,K125)-1),0)</f>
        <v>1.4666666666666666</v>
      </c>
      <c r="U125" s="5">
        <f>IFERROR((SUMIF($BD$2:BE125,BD125,$BF$2:BG125)-BF125)/(COUNTIF($J$2:K125,K125)-1),0)</f>
        <v>1.8</v>
      </c>
      <c r="V125" s="5">
        <f t="shared" si="67"/>
        <v>-0.33333333333333348</v>
      </c>
      <c r="W125" s="9">
        <f>IFERROR((SUMIF($J$2:J125,J125,L$2:L125)-L125)/(COUNTIF($J$2:J125,J125)-1),0)</f>
        <v>1.1428571428571428</v>
      </c>
      <c r="X125" s="9">
        <f>IFERROR((SUMIF($J$2:J125,J125,M$2:M125)-M125)/(COUNTIF($J$2:J125,J125)-1),0)</f>
        <v>1.8571428571428572</v>
      </c>
      <c r="Y125" s="9">
        <f t="shared" si="68"/>
        <v>-0.71428571428571441</v>
      </c>
      <c r="Z125" s="1">
        <f>IFERROR((SUMIF($K$2:K125,J125,$M$2:M125))/(COUNTIF($K$2:K125,J125)),0)</f>
        <v>0.90909090909090906</v>
      </c>
      <c r="AA125" s="1">
        <f>IFERROR((SUMIF($K$2:K125,J125,$L$2:L125))/(COUNTIF($K$2:K125,J125)),0)</f>
        <v>1.7272727272727273</v>
      </c>
      <c r="AB125" s="1">
        <f t="shared" si="69"/>
        <v>-0.81818181818181823</v>
      </c>
      <c r="AC125" s="9">
        <f>IFERROR((SUMIF($J$2:J125,K125,$L$2:L125))/(COUNTIF($J$2:J125,K125)),0)</f>
        <v>1</v>
      </c>
      <c r="AD125" s="9">
        <f>IFERROR((SUMIF($J$2:J125,K125,$M$2:M125))/(COUNTIF($J$2:J125,K125)),0)</f>
        <v>1.5</v>
      </c>
      <c r="AE125" s="9">
        <f t="shared" si="70"/>
        <v>-0.5</v>
      </c>
      <c r="AF125" s="1">
        <f>IFERROR((SUMIF(K$2:K125,K125,M$2:M125)-M125)/(COUNTIF($K$2:K125,K125)-1),0)</f>
        <v>1.7777777777777777</v>
      </c>
      <c r="AG125" s="1">
        <f>IFERROR((SUMIF(K$2:K125,K125,L$2:L125)-L125)/(COUNTIF($K$2:K125,K125)-1),0)</f>
        <v>2</v>
      </c>
      <c r="AH125" s="1">
        <f t="shared" si="71"/>
        <v>-0.22222222222222232</v>
      </c>
      <c r="AI125" s="1">
        <f t="shared" si="72"/>
        <v>1</v>
      </c>
      <c r="AJ125" s="1">
        <f t="shared" si="73"/>
        <v>1</v>
      </c>
      <c r="AK125" s="1">
        <f>SUMIF($J$2:K125,J125,AI$2:AJ125)-AI125</f>
        <v>17</v>
      </c>
      <c r="AL125" s="1">
        <f>SUMIF($AY$2:AZ125,AY125,$BI$2:BJ125)-BI125</f>
        <v>17</v>
      </c>
      <c r="AM125" s="1">
        <f>IFERROR((AK125)/(COUNTIF($J$2:K125,J125)-1),0)</f>
        <v>0.94444444444444442</v>
      </c>
      <c r="AN125" s="1">
        <f>IFERROR((AL125)/(COUNTIF($J$2:K125,K125)-1),0)</f>
        <v>1.1333333333333333</v>
      </c>
      <c r="AP125" t="str">
        <f t="shared" si="59"/>
        <v>TSV Hartberg</v>
      </c>
      <c r="AQ125">
        <f>COUNTIF($J$2:J125,J125)</f>
        <v>8</v>
      </c>
      <c r="AR125">
        <f>COUNTIF($K$2:K125,K125)</f>
        <v>10</v>
      </c>
      <c r="AT125" s="1" t="str">
        <f t="shared" si="60"/>
        <v>SK Sturm Graz</v>
      </c>
      <c r="AU125" s="1" t="str">
        <f t="shared" si="61"/>
        <v>FC Wacker Innsbruck</v>
      </c>
      <c r="AV125">
        <f t="shared" si="62"/>
        <v>1</v>
      </c>
      <c r="AW125" s="1">
        <f t="shared" si="63"/>
        <v>1</v>
      </c>
      <c r="AY125" t="str">
        <f t="shared" si="32"/>
        <v>FC Wacker Innsbruck</v>
      </c>
      <c r="AZ125" t="str">
        <f t="shared" si="33"/>
        <v>SK Sturm Graz</v>
      </c>
      <c r="BA125">
        <f t="shared" si="34"/>
        <v>1</v>
      </c>
      <c r="BB125">
        <f t="shared" si="35"/>
        <v>1</v>
      </c>
      <c r="BD125" t="str">
        <f t="shared" si="36"/>
        <v>FC Wacker Innsbruck</v>
      </c>
      <c r="BE125" t="str">
        <f t="shared" si="37"/>
        <v>SK Sturm Graz</v>
      </c>
      <c r="BF125">
        <f t="shared" si="64"/>
        <v>1</v>
      </c>
      <c r="BG125">
        <f t="shared" si="65"/>
        <v>1</v>
      </c>
      <c r="BI125">
        <f t="shared" si="38"/>
        <v>1</v>
      </c>
      <c r="BJ125">
        <f t="shared" si="39"/>
        <v>1</v>
      </c>
    </row>
    <row r="126" spans="1:62" x14ac:dyDescent="0.3">
      <c r="A126" t="s">
        <v>47</v>
      </c>
      <c r="B126" t="s">
        <v>296</v>
      </c>
      <c r="C126" t="s">
        <v>105</v>
      </c>
      <c r="D126" t="s">
        <v>93</v>
      </c>
      <c r="E126" t="s">
        <v>43</v>
      </c>
      <c r="F126" s="15">
        <v>0.70833333333333337</v>
      </c>
      <c r="G126" s="16">
        <v>4070.9999999999995</v>
      </c>
      <c r="H126" s="17">
        <v>3</v>
      </c>
      <c r="I126" s="17">
        <v>0</v>
      </c>
      <c r="J126" s="1" t="s">
        <v>65</v>
      </c>
      <c r="K126" s="1" t="s">
        <v>0</v>
      </c>
      <c r="L126" s="20">
        <v>2</v>
      </c>
      <c r="M126" s="20">
        <v>2</v>
      </c>
      <c r="N126" s="1" t="str">
        <f t="shared" si="48"/>
        <v>U</v>
      </c>
      <c r="O126" s="1" t="str">
        <f t="shared" si="49"/>
        <v>U</v>
      </c>
      <c r="P126" s="1">
        <f t="shared" si="50"/>
        <v>0</v>
      </c>
      <c r="Q126" s="4">
        <f>IFERROR((SUMIF($J$2:K126,J126,$L$2:M126)-L126)/(COUNTIF($J$2:K126,J126)-1),0)</f>
        <v>2</v>
      </c>
      <c r="R126" s="4">
        <f>IFERROR((SUMIF($AT$2:AT126,AT126,$AV$2:AW126)-AV126)/(COUNTIF($J$2:K126,J126)-1),0)</f>
        <v>0.4</v>
      </c>
      <c r="S126" s="4">
        <f t="shared" si="66"/>
        <v>1.6</v>
      </c>
      <c r="T126" s="5">
        <f>IFERROR((SUMIF($AY$2:AZ126,AY126,$BA$2:BB126)-BA126)/(COUNTIF($J$2:K126,K126)-1),0)</f>
        <v>2.0526315789473686</v>
      </c>
      <c r="U126" s="5">
        <f>IFERROR((SUMIF($BD$2:BE126,BD126,$BF$2:BG126)-BF126)/(COUNTIF($J$2:K126,K126)-1),0)</f>
        <v>0.68421052631578949</v>
      </c>
      <c r="V126" s="5">
        <f t="shared" si="67"/>
        <v>1.3684210526315792</v>
      </c>
      <c r="W126" s="9">
        <f>IFERROR((SUMIF($J$2:J126,J126,L$2:L126)-L126)/(COUNTIF($J$2:J126,J126)-1),0)</f>
        <v>1.6666666666666667</v>
      </c>
      <c r="X126" s="9">
        <f>IFERROR((SUMIF($J$2:J126,J126,M$2:M126)-M126)/(COUNTIF($J$2:J126,J126)-1),0)</f>
        <v>1</v>
      </c>
      <c r="Y126" s="9">
        <f t="shared" si="68"/>
        <v>0.66666666666666674</v>
      </c>
      <c r="Z126" s="1">
        <f>IFERROR((SUMIF($K$2:K126,J126,$M$2:M126))/(COUNTIF($K$2:K126,J126)),0)</f>
        <v>2.2222222222222223</v>
      </c>
      <c r="AA126" s="1">
        <f>IFERROR((SUMIF($K$2:K126,J126,$L$2:L126))/(COUNTIF($K$2:K126,J126)),0)</f>
        <v>0.66666666666666663</v>
      </c>
      <c r="AB126" s="1">
        <f t="shared" si="69"/>
        <v>1.5555555555555558</v>
      </c>
      <c r="AC126" s="9">
        <f>IFERROR((SUMIF($J$2:J126,K126,$L$2:L126))/(COUNTIF($J$2:J126,K126)),0)</f>
        <v>1.75</v>
      </c>
      <c r="AD126" s="9">
        <f>IFERROR((SUMIF($J$2:J126,K126,$M$2:M126))/(COUNTIF($J$2:J126,K126)),0)</f>
        <v>0.75</v>
      </c>
      <c r="AE126" s="9">
        <f t="shared" si="70"/>
        <v>1</v>
      </c>
      <c r="AF126" s="1">
        <f>IFERROR((SUMIF(K$2:K126,K126,M$2:M126)-M126)/(COUNTIF($K$2:K126,K126)-1),0)</f>
        <v>2.2727272727272729</v>
      </c>
      <c r="AG126" s="1">
        <f>IFERROR((SUMIF(K$2:K126,K126,L$2:L126)-L126)/(COUNTIF($K$2:K126,K126)-1),0)</f>
        <v>0.63636363636363635</v>
      </c>
      <c r="AH126" s="1">
        <f t="shared" si="71"/>
        <v>1.6363636363636367</v>
      </c>
      <c r="AI126" s="1">
        <f t="shared" si="72"/>
        <v>1</v>
      </c>
      <c r="AJ126" s="1">
        <f t="shared" si="73"/>
        <v>1</v>
      </c>
      <c r="AK126" s="1">
        <f>SUMIF($J$2:K126,J126,AI$2:AJ126)-AI126</f>
        <v>30</v>
      </c>
      <c r="AL126" s="1">
        <f>SUMIF($AY$2:AZ126,AY126,$BI$2:BJ126)-BI126</f>
        <v>40</v>
      </c>
      <c r="AM126" s="1">
        <f>IFERROR((AK126)/(COUNTIF($J$2:K126,J126)-1),0)</f>
        <v>2</v>
      </c>
      <c r="AN126" s="1">
        <f>IFERROR((AL126)/(COUNTIF($J$2:K126,K126)-1),0)</f>
        <v>2.1052631578947367</v>
      </c>
      <c r="AP126" t="str">
        <f t="shared" si="59"/>
        <v>Wolfsberger AC</v>
      </c>
      <c r="AQ126">
        <f>COUNTIF($J$2:J126,J126)</f>
        <v>7</v>
      </c>
      <c r="AR126">
        <f>COUNTIF($K$2:K126,K126)</f>
        <v>12</v>
      </c>
      <c r="AT126" s="1" t="str">
        <f t="shared" si="60"/>
        <v>SKN St. Pölten</v>
      </c>
      <c r="AU126" s="1" t="str">
        <f t="shared" si="61"/>
        <v>LASK</v>
      </c>
      <c r="AV126">
        <f t="shared" si="62"/>
        <v>2</v>
      </c>
      <c r="AW126" s="1">
        <f t="shared" si="63"/>
        <v>2</v>
      </c>
      <c r="AY126" t="str">
        <f t="shared" si="32"/>
        <v>LASK</v>
      </c>
      <c r="AZ126" t="str">
        <f t="shared" si="33"/>
        <v>SKN St. Pölten</v>
      </c>
      <c r="BA126">
        <f t="shared" si="34"/>
        <v>2</v>
      </c>
      <c r="BB126">
        <f t="shared" si="35"/>
        <v>2</v>
      </c>
      <c r="BD126" t="str">
        <f t="shared" si="36"/>
        <v>LASK</v>
      </c>
      <c r="BE126" t="str">
        <f t="shared" si="37"/>
        <v>SKN St. Pölten</v>
      </c>
      <c r="BF126">
        <f t="shared" si="64"/>
        <v>2</v>
      </c>
      <c r="BG126">
        <f t="shared" si="65"/>
        <v>2</v>
      </c>
      <c r="BI126">
        <f t="shared" si="38"/>
        <v>1</v>
      </c>
      <c r="BJ126">
        <f t="shared" si="39"/>
        <v>1</v>
      </c>
    </row>
    <row r="127" spans="1:62" x14ac:dyDescent="0.3">
      <c r="A127" t="s">
        <v>47</v>
      </c>
      <c r="B127" t="s">
        <v>296</v>
      </c>
      <c r="C127" t="s">
        <v>105</v>
      </c>
      <c r="D127" t="s">
        <v>93</v>
      </c>
      <c r="E127" t="s">
        <v>43</v>
      </c>
      <c r="F127" s="15">
        <v>0.70833333333333337</v>
      </c>
      <c r="G127" s="16">
        <v>1900</v>
      </c>
      <c r="H127" s="17">
        <v>6</v>
      </c>
      <c r="I127" s="17">
        <v>0</v>
      </c>
      <c r="J127" s="1" t="s">
        <v>56</v>
      </c>
      <c r="K127" s="1" t="s">
        <v>216</v>
      </c>
      <c r="L127" s="20">
        <v>2</v>
      </c>
      <c r="M127" s="20">
        <v>3</v>
      </c>
      <c r="N127" s="1" t="str">
        <f t="shared" si="48"/>
        <v>N</v>
      </c>
      <c r="O127" s="1" t="str">
        <f t="shared" si="49"/>
        <v>S</v>
      </c>
      <c r="P127" s="1">
        <f t="shared" si="50"/>
        <v>-1</v>
      </c>
      <c r="Q127" s="4">
        <f>IFERROR((SUMIF($J$2:K127,J127,$L$2:M127)-L127)/(COUNTIF($J$2:K127,J127)-1),0)</f>
        <v>0.66666666666666663</v>
      </c>
      <c r="R127" s="4">
        <f>IFERROR((SUMIF($AT$2:AT127,AT127,$AV$2:AW127)-AV127)/(COUNTIF($J$2:K127,J127)-1),0)</f>
        <v>0.93333333333333335</v>
      </c>
      <c r="S127" s="4">
        <f t="shared" si="66"/>
        <v>-0.26666666666666672</v>
      </c>
      <c r="T127" s="5">
        <f>IFERROR((SUMIF($AY$2:AZ127,AY127,$BA$2:BB127)-BA127)/(COUNTIF($J$2:K127,K127)-1),0)</f>
        <v>1.7333333333333334</v>
      </c>
      <c r="U127" s="5">
        <f>IFERROR((SUMIF($BD$2:BE127,BD127,$BF$2:BG127)-BF127)/(COUNTIF($J$2:K127,K127)-1),0)</f>
        <v>1.5333333333333334</v>
      </c>
      <c r="V127" s="5">
        <f t="shared" si="67"/>
        <v>0.19999999999999996</v>
      </c>
      <c r="W127" s="9">
        <f>IFERROR((SUMIF($J$2:J127,J127,L$2:L127)-L127)/(COUNTIF($J$2:J127,J127)-1),0)</f>
        <v>0.7142857142857143</v>
      </c>
      <c r="X127" s="9">
        <f>IFERROR((SUMIF($J$2:J127,J127,M$2:M127)-M127)/(COUNTIF($J$2:J127,J127)-1),0)</f>
        <v>2</v>
      </c>
      <c r="Y127" s="9">
        <f t="shared" si="68"/>
        <v>-1.2857142857142856</v>
      </c>
      <c r="Z127" s="1">
        <f>IFERROR((SUMIF($K$2:K127,J127,$M$2:M127))/(COUNTIF($K$2:K127,J127)),0)</f>
        <v>0.625</v>
      </c>
      <c r="AA127" s="1">
        <f>IFERROR((SUMIF($K$2:K127,J127,$L$2:L127))/(COUNTIF($K$2:K127,J127)),0)</f>
        <v>1.75</v>
      </c>
      <c r="AB127" s="1">
        <f t="shared" si="69"/>
        <v>-1.125</v>
      </c>
      <c r="AC127" s="9">
        <f>IFERROR((SUMIF($J$2:J127,K127,$L$2:L127))/(COUNTIF($J$2:J127,K127)),0)</f>
        <v>2</v>
      </c>
      <c r="AD127" s="9">
        <f>IFERROR((SUMIF($J$2:J127,K127,$M$2:M127))/(COUNTIF($J$2:J127,K127)),0)</f>
        <v>1</v>
      </c>
      <c r="AE127" s="9">
        <f t="shared" si="70"/>
        <v>1</v>
      </c>
      <c r="AF127" s="1">
        <f>IFERROR((SUMIF(K$2:K127,K127,M$2:M127)-M127)/(COUNTIF($K$2:K127,K127)-1),0)</f>
        <v>1.3333333333333333</v>
      </c>
      <c r="AG127" s="1">
        <f>IFERROR((SUMIF(K$2:K127,K127,L$2:L127)-L127)/(COUNTIF($K$2:K127,K127)-1),0)</f>
        <v>2.3333333333333335</v>
      </c>
      <c r="AH127" s="1">
        <f t="shared" si="71"/>
        <v>-1.0000000000000002</v>
      </c>
      <c r="AI127" s="1">
        <f t="shared" si="72"/>
        <v>0</v>
      </c>
      <c r="AJ127" s="1">
        <f t="shared" si="73"/>
        <v>3</v>
      </c>
      <c r="AK127" s="1">
        <f>SUMIF($J$2:K127,J127,AI$2:AJ127)-AI127</f>
        <v>9</v>
      </c>
      <c r="AL127" s="1">
        <f>SUMIF($AY$2:AZ127,AY127,$BI$2:BJ127)-BI127</f>
        <v>22</v>
      </c>
      <c r="AM127" s="1">
        <f>IFERROR((AK127)/(COUNTIF($J$2:K127,J127)-1),0)</f>
        <v>0.6</v>
      </c>
      <c r="AN127" s="1">
        <f>IFERROR((AL127)/(COUNTIF($J$2:K127,K127)-1),0)</f>
        <v>1.4666666666666666</v>
      </c>
      <c r="AP127" t="str">
        <f t="shared" si="59"/>
        <v>SK Rapid Wien</v>
      </c>
      <c r="AQ127">
        <f>COUNTIF($J$2:J127,J127)</f>
        <v>8</v>
      </c>
      <c r="AR127">
        <f>COUNTIF($K$2:K127,K127)</f>
        <v>7</v>
      </c>
      <c r="AT127" s="1" t="str">
        <f t="shared" si="60"/>
        <v>FC Admira Wacker Mödling</v>
      </c>
      <c r="AU127" s="1" t="str">
        <f t="shared" si="61"/>
        <v>TSV Hartberg</v>
      </c>
      <c r="AV127">
        <f t="shared" si="62"/>
        <v>3</v>
      </c>
      <c r="AW127" s="1">
        <f t="shared" si="63"/>
        <v>2</v>
      </c>
      <c r="AY127" t="str">
        <f t="shared" si="32"/>
        <v>TSV Hartberg</v>
      </c>
      <c r="AZ127" t="str">
        <f t="shared" si="33"/>
        <v>FC Admira Wacker Mödling</v>
      </c>
      <c r="BA127">
        <f t="shared" si="34"/>
        <v>3</v>
      </c>
      <c r="BB127">
        <f t="shared" si="35"/>
        <v>2</v>
      </c>
      <c r="BD127" t="str">
        <f t="shared" si="36"/>
        <v>TSV Hartberg</v>
      </c>
      <c r="BE127" t="str">
        <f t="shared" si="37"/>
        <v>FC Admira Wacker Mödling</v>
      </c>
      <c r="BF127">
        <f t="shared" si="64"/>
        <v>2</v>
      </c>
      <c r="BG127">
        <f t="shared" si="65"/>
        <v>3</v>
      </c>
      <c r="BI127">
        <f t="shared" si="38"/>
        <v>3</v>
      </c>
      <c r="BJ127">
        <f t="shared" si="39"/>
        <v>0</v>
      </c>
    </row>
    <row r="128" spans="1:62" x14ac:dyDescent="0.3">
      <c r="A128" t="s">
        <v>47</v>
      </c>
      <c r="B128" t="s">
        <v>260</v>
      </c>
      <c r="C128" t="s">
        <v>105</v>
      </c>
      <c r="D128" t="s">
        <v>93</v>
      </c>
      <c r="E128" t="s">
        <v>64</v>
      </c>
      <c r="F128" s="15">
        <v>0.60416666666666663</v>
      </c>
      <c r="G128" s="16">
        <v>8540</v>
      </c>
      <c r="H128" s="17">
        <v>5</v>
      </c>
      <c r="I128" s="17">
        <v>0</v>
      </c>
      <c r="J128" s="1" t="s">
        <v>80</v>
      </c>
      <c r="K128" s="1" t="s">
        <v>49</v>
      </c>
      <c r="L128" s="20">
        <v>2</v>
      </c>
      <c r="M128" s="20">
        <v>3</v>
      </c>
      <c r="N128" s="1" t="str">
        <f t="shared" si="48"/>
        <v>N</v>
      </c>
      <c r="O128" s="1" t="str">
        <f t="shared" si="49"/>
        <v>S</v>
      </c>
      <c r="P128" s="1">
        <f t="shared" si="50"/>
        <v>-1</v>
      </c>
      <c r="Q128" s="4">
        <f>IFERROR((SUMIF($J$2:K128,J128,$L$2:M128)-L128)/(COUNTIF($J$2:K128,J128)-1),0)</f>
        <v>1.3333333333333333</v>
      </c>
      <c r="R128" s="4">
        <f>IFERROR((SUMIF($AT$2:AT128,AT128,$AV$2:AW128)-AV128)/(COUNTIF($J$2:K128,J128)-1),0)</f>
        <v>0.46666666666666667</v>
      </c>
      <c r="S128" s="4">
        <f t="shared" si="66"/>
        <v>0.86666666666666659</v>
      </c>
      <c r="T128" s="5">
        <f>IFERROR((SUMIF($AY$2:AZ128,AY128,$BA$2:BB128)-BA128)/(COUNTIF($J$2:K128,K128)-1),0)</f>
        <v>1.7333333333333334</v>
      </c>
      <c r="U128" s="5">
        <f>IFERROR((SUMIF($BD$2:BE128,BD128,$BF$2:BG128)-BF128)/(COUNTIF($J$2:K128,K128)-1),0)</f>
        <v>1.3333333333333333</v>
      </c>
      <c r="V128" s="5">
        <f t="shared" si="67"/>
        <v>0.40000000000000013</v>
      </c>
      <c r="W128" s="9">
        <f>IFERROR((SUMIF($J$2:J128,J128,L$2:L128)-L128)/(COUNTIF($J$2:J128,J128)-1),0)</f>
        <v>2</v>
      </c>
      <c r="X128" s="9">
        <f>IFERROR((SUMIF($J$2:J128,J128,M$2:M128)-M128)/(COUNTIF($J$2:J128,J128)-1),0)</f>
        <v>1</v>
      </c>
      <c r="Y128" s="9">
        <f t="shared" si="68"/>
        <v>1</v>
      </c>
      <c r="Z128" s="1">
        <f>IFERROR((SUMIF($K$2:K128,J128,$M$2:M128))/(COUNTIF($K$2:K128,J128)),0)</f>
        <v>0.75</v>
      </c>
      <c r="AA128" s="1">
        <f>IFERROR((SUMIF($K$2:K128,J128,$L$2:L128))/(COUNTIF($K$2:K128,J128)),0)</f>
        <v>0.625</v>
      </c>
      <c r="AB128" s="1">
        <f t="shared" si="69"/>
        <v>0.125</v>
      </c>
      <c r="AC128" s="9">
        <f>IFERROR((SUMIF($J$2:J128,K128,$L$2:L128))/(COUNTIF($J$2:J128,K128)),0)</f>
        <v>1.75</v>
      </c>
      <c r="AD128" s="9">
        <f>IFERROR((SUMIF($J$2:J128,K128,$M$2:M128))/(COUNTIF($J$2:J128,K128)),0)</f>
        <v>1.625</v>
      </c>
      <c r="AE128" s="9">
        <f t="shared" si="70"/>
        <v>0.125</v>
      </c>
      <c r="AF128" s="1">
        <f>IFERROR((SUMIF(K$2:K128,K128,M$2:M128)-M128)/(COUNTIF($K$2:K128,K128)-1),0)</f>
        <v>1.7142857142857142</v>
      </c>
      <c r="AG128" s="1">
        <f>IFERROR((SUMIF(K$2:K128,K128,L$2:L128)-L128)/(COUNTIF($K$2:K128,K128)-1),0)</f>
        <v>1</v>
      </c>
      <c r="AH128" s="1">
        <f t="shared" si="71"/>
        <v>0.71428571428571419</v>
      </c>
      <c r="AI128" s="1">
        <f t="shared" si="72"/>
        <v>0</v>
      </c>
      <c r="AJ128" s="1">
        <f t="shared" si="73"/>
        <v>3</v>
      </c>
      <c r="AK128" s="1">
        <f>SUMIF($J$2:K128,J128,AI$2:AJ128)-AI128</f>
        <v>27</v>
      </c>
      <c r="AL128" s="1">
        <f>SUMIF($AY$2:AZ128,AY128,$BI$2:BJ128)-BI128</f>
        <v>24</v>
      </c>
      <c r="AM128" s="1">
        <f>IFERROR((AK128)/(COUNTIF($J$2:K128,J128)-1),0)</f>
        <v>1.8</v>
      </c>
      <c r="AN128" s="1">
        <f>IFERROR((AL128)/(COUNTIF($J$2:K128,K128)-1),0)</f>
        <v>1.6</v>
      </c>
      <c r="AP128" t="str">
        <f t="shared" si="59"/>
        <v>FC Wacker Innsbruck</v>
      </c>
      <c r="AQ128">
        <f>COUNTIF($J$2:J128,J128)</f>
        <v>8</v>
      </c>
      <c r="AR128">
        <f>COUNTIF($K$2:K128,K128)</f>
        <v>8</v>
      </c>
      <c r="AT128" s="1" t="str">
        <f t="shared" si="60"/>
        <v>FK Austria Wien</v>
      </c>
      <c r="AU128" s="1" t="str">
        <f t="shared" si="61"/>
        <v>Wolfsberger AC</v>
      </c>
      <c r="AV128">
        <f t="shared" si="62"/>
        <v>3</v>
      </c>
      <c r="AW128" s="1">
        <f t="shared" si="63"/>
        <v>2</v>
      </c>
      <c r="AY128" t="str">
        <f t="shared" si="32"/>
        <v>Wolfsberger AC</v>
      </c>
      <c r="AZ128" t="str">
        <f t="shared" si="33"/>
        <v>FK Austria Wien</v>
      </c>
      <c r="BA128">
        <f t="shared" si="34"/>
        <v>3</v>
      </c>
      <c r="BB128">
        <f t="shared" si="35"/>
        <v>2</v>
      </c>
      <c r="BD128" t="str">
        <f t="shared" si="36"/>
        <v>Wolfsberger AC</v>
      </c>
      <c r="BE128" t="str">
        <f t="shared" si="37"/>
        <v>FK Austria Wien</v>
      </c>
      <c r="BF128">
        <f t="shared" si="64"/>
        <v>2</v>
      </c>
      <c r="BG128">
        <f t="shared" si="65"/>
        <v>3</v>
      </c>
      <c r="BI128">
        <f t="shared" si="38"/>
        <v>3</v>
      </c>
      <c r="BJ128">
        <f t="shared" si="39"/>
        <v>0</v>
      </c>
    </row>
    <row r="129" spans="1:62" x14ac:dyDescent="0.3">
      <c r="A129" t="s">
        <v>47</v>
      </c>
      <c r="B129" t="s">
        <v>260</v>
      </c>
      <c r="C129" t="s">
        <v>105</v>
      </c>
      <c r="D129" t="s">
        <v>93</v>
      </c>
      <c r="E129" t="s">
        <v>64</v>
      </c>
      <c r="F129" s="15">
        <v>0.60416666666666663</v>
      </c>
      <c r="G129" s="16">
        <v>8652</v>
      </c>
      <c r="H129" s="17">
        <v>4</v>
      </c>
      <c r="I129" s="17">
        <v>0</v>
      </c>
      <c r="J129" s="1" t="s">
        <v>40</v>
      </c>
      <c r="K129" s="1" t="s">
        <v>76</v>
      </c>
      <c r="L129" s="20">
        <v>2</v>
      </c>
      <c r="M129" s="20">
        <v>1</v>
      </c>
      <c r="N129" s="1" t="str">
        <f t="shared" si="48"/>
        <v>S</v>
      </c>
      <c r="O129" s="1" t="str">
        <f t="shared" si="49"/>
        <v>N</v>
      </c>
      <c r="P129" s="1">
        <f t="shared" si="50"/>
        <v>1</v>
      </c>
      <c r="Q129" s="4">
        <f>IFERROR((SUMIF($J$2:K129,J129,$L$2:M129)-L129)/(COUNTIF($J$2:K129,J129)-1),0)</f>
        <v>2.6363636363636362</v>
      </c>
      <c r="R129" s="4">
        <f>IFERROR((SUMIF($AT$2:AT129,AT129,$AV$2:AW129)-AV129)/(COUNTIF($J$2:K129,J129)-1),0)</f>
        <v>0.31818181818181818</v>
      </c>
      <c r="S129" s="4">
        <f t="shared" si="66"/>
        <v>2.3181818181818179</v>
      </c>
      <c r="T129" s="5">
        <f>IFERROR((SUMIF($AY$2:AZ129,AY129,$BA$2:BB129)-BA129)/(COUNTIF($J$2:K129,K129)-1),0)</f>
        <v>1.2857142857142858</v>
      </c>
      <c r="U129" s="5">
        <f>IFERROR((SUMIF($BD$2:BE129,BD129,$BF$2:BG129)-BF129)/(COUNTIF($J$2:K129,K129)-1),0)</f>
        <v>1.7857142857142858</v>
      </c>
      <c r="V129" s="5">
        <f t="shared" si="67"/>
        <v>-0.5</v>
      </c>
      <c r="W129" s="9">
        <f>IFERROR((SUMIF($J$2:J129,J129,L$2:L129)-L129)/(COUNTIF($J$2:J129,J129)-1),0)</f>
        <v>2.4</v>
      </c>
      <c r="X129" s="9">
        <f>IFERROR((SUMIF($J$2:J129,J129,M$2:M129)-M129)/(COUNTIF($J$2:J129,J129)-1),0)</f>
        <v>0.7</v>
      </c>
      <c r="Y129" s="9">
        <f t="shared" si="68"/>
        <v>1.7</v>
      </c>
      <c r="Z129" s="1">
        <f>IFERROR((SUMIF($K$2:K129,J129,$M$2:M129))/(COUNTIF($K$2:K129,J129)),0)</f>
        <v>2.8333333333333335</v>
      </c>
      <c r="AA129" s="1">
        <f>IFERROR((SUMIF($K$2:K129,J129,$L$2:L129))/(COUNTIF($K$2:K129,J129)),0)</f>
        <v>0.83333333333333337</v>
      </c>
      <c r="AB129" s="1">
        <f t="shared" si="69"/>
        <v>2</v>
      </c>
      <c r="AC129" s="9">
        <f>IFERROR((SUMIF($J$2:J129,K129,$L$2:L129))/(COUNTIF($J$2:J129,K129)),0)</f>
        <v>1</v>
      </c>
      <c r="AD129" s="9">
        <f>IFERROR((SUMIF($J$2:J129,K129,$M$2:M129))/(COUNTIF($J$2:J129,K129)),0)</f>
        <v>2</v>
      </c>
      <c r="AE129" s="9">
        <f t="shared" si="70"/>
        <v>-1</v>
      </c>
      <c r="AF129" s="1">
        <f>IFERROR((SUMIF(K$2:K129,K129,M$2:M129)-M129)/(COUNTIF($K$2:K129,K129)-1),0)</f>
        <v>1.5714285714285714</v>
      </c>
      <c r="AG129" s="1">
        <f>IFERROR((SUMIF(K$2:K129,K129,L$2:L129)-L129)/(COUNTIF($K$2:K129,K129)-1),0)</f>
        <v>1.5714285714285714</v>
      </c>
      <c r="AH129" s="1">
        <f t="shared" si="71"/>
        <v>0</v>
      </c>
      <c r="AI129" s="1">
        <f t="shared" si="72"/>
        <v>3</v>
      </c>
      <c r="AJ129" s="1">
        <f t="shared" si="73"/>
        <v>0</v>
      </c>
      <c r="AK129" s="1">
        <f>SUMIF($J$2:K129,J129,AI$2:AJ129)-AI129</f>
        <v>58</v>
      </c>
      <c r="AL129" s="1">
        <f>SUMIF($AY$2:AZ129,AY129,$BI$2:BJ129)-BI129</f>
        <v>18</v>
      </c>
      <c r="AM129" s="1">
        <f>IFERROR((AK129)/(COUNTIF($J$2:K129,J129)-1),0)</f>
        <v>2.6363636363636362</v>
      </c>
      <c r="AN129" s="1">
        <f>IFERROR((AL129)/(COUNTIF($J$2:K129,K129)-1),0)</f>
        <v>1.2857142857142858</v>
      </c>
      <c r="AP129" t="str">
        <f t="shared" si="59"/>
        <v>LASK</v>
      </c>
      <c r="AQ129">
        <f>COUNTIF($J$2:J129,J129)</f>
        <v>11</v>
      </c>
      <c r="AR129">
        <f>COUNTIF($K$2:K129,K129)</f>
        <v>8</v>
      </c>
      <c r="AT129" s="1" t="str">
        <f t="shared" si="60"/>
        <v>Red Bull Salzburg</v>
      </c>
      <c r="AU129" s="1" t="str">
        <f t="shared" si="61"/>
        <v>SV Mattersburg</v>
      </c>
      <c r="AV129">
        <f t="shared" si="62"/>
        <v>1</v>
      </c>
      <c r="AW129" s="1">
        <f t="shared" si="63"/>
        <v>2</v>
      </c>
      <c r="AY129" t="str">
        <f t="shared" si="32"/>
        <v>SV Mattersburg</v>
      </c>
      <c r="AZ129" t="str">
        <f t="shared" si="33"/>
        <v>Red Bull Salzburg</v>
      </c>
      <c r="BA129">
        <f t="shared" si="34"/>
        <v>1</v>
      </c>
      <c r="BB129">
        <f t="shared" si="35"/>
        <v>2</v>
      </c>
      <c r="BD129" t="str">
        <f t="shared" si="36"/>
        <v>SV Mattersburg</v>
      </c>
      <c r="BE129" t="str">
        <f t="shared" si="37"/>
        <v>Red Bull Salzburg</v>
      </c>
      <c r="BF129">
        <f t="shared" si="64"/>
        <v>2</v>
      </c>
      <c r="BG129">
        <f t="shared" si="65"/>
        <v>1</v>
      </c>
      <c r="BI129">
        <f t="shared" si="38"/>
        <v>0</v>
      </c>
      <c r="BJ129">
        <f t="shared" si="39"/>
        <v>3</v>
      </c>
    </row>
    <row r="130" spans="1:62" x14ac:dyDescent="0.3">
      <c r="A130" t="s">
        <v>47</v>
      </c>
      <c r="B130" t="s">
        <v>260</v>
      </c>
      <c r="C130" t="s">
        <v>105</v>
      </c>
      <c r="D130" t="s">
        <v>93</v>
      </c>
      <c r="E130" t="s">
        <v>64</v>
      </c>
      <c r="F130" s="15">
        <v>0.70833333333333337</v>
      </c>
      <c r="G130" s="16">
        <v>5038</v>
      </c>
      <c r="H130" s="17">
        <v>4</v>
      </c>
      <c r="I130" s="17">
        <v>0</v>
      </c>
      <c r="J130" s="1" t="s">
        <v>58</v>
      </c>
      <c r="K130" s="1" t="s">
        <v>71</v>
      </c>
      <c r="L130" s="20">
        <v>2</v>
      </c>
      <c r="M130" s="20">
        <v>2</v>
      </c>
      <c r="N130" s="1" t="str">
        <f t="shared" ref="N130:N193" si="74">IF(L130&gt;M130,"S",IF(L130&lt;M130,"N","U"))</f>
        <v>U</v>
      </c>
      <c r="O130" s="1" t="str">
        <f t="shared" ref="O130:O193" si="75">IF(M130&gt;L130,"S",IF(M130&lt;L130,"N","U"))</f>
        <v>U</v>
      </c>
      <c r="P130" s="1">
        <f t="shared" ref="P130:P193" si="76">L130-M130</f>
        <v>0</v>
      </c>
      <c r="Q130" s="4">
        <f>IFERROR((SUMIF($J$2:K130,J130,$L$2:M130)-L130)/(COUNTIF($J$2:K130,J130)-1),0)</f>
        <v>1.4666666666666666</v>
      </c>
      <c r="R130" s="4">
        <f>IFERROR((SUMIF($AT$2:AT130,AT130,$AV$2:AW130)-AV130)/(COUNTIF($J$2:K130,J130)-1),0)</f>
        <v>0.93333333333333335</v>
      </c>
      <c r="S130" s="4">
        <f t="shared" si="66"/>
        <v>0.53333333333333321</v>
      </c>
      <c r="T130" s="5">
        <f>IFERROR((SUMIF($AY$2:AZ130,AY130,$BA$2:BB130)-BA130)/(COUNTIF($J$2:K130,K130)-1),0)</f>
        <v>1.5</v>
      </c>
      <c r="U130" s="5">
        <f>IFERROR((SUMIF($BD$2:BE130,BD130,$BF$2:BG130)-BF130)/(COUNTIF($J$2:K130,K130)-1),0)</f>
        <v>1.2272727272727273</v>
      </c>
      <c r="V130" s="5">
        <f t="shared" si="67"/>
        <v>0.27272727272727271</v>
      </c>
      <c r="W130" s="9">
        <f>IFERROR((SUMIF($J$2:J130,J130,L$2:L130)-L130)/(COUNTIF($J$2:J130,J130)-1),0)</f>
        <v>1.1428571428571428</v>
      </c>
      <c r="X130" s="9">
        <f>IFERROR((SUMIF($J$2:J130,J130,M$2:M130)-M130)/(COUNTIF($J$2:J130,J130)-1),0)</f>
        <v>2</v>
      </c>
      <c r="Y130" s="9">
        <f t="shared" si="68"/>
        <v>-0.85714285714285721</v>
      </c>
      <c r="Z130" s="1">
        <f>IFERROR((SUMIF($K$2:K130,J130,$M$2:M130))/(COUNTIF($K$2:K130,J130)),0)</f>
        <v>1.75</v>
      </c>
      <c r="AA130" s="1">
        <f>IFERROR((SUMIF($K$2:K130,J130,$L$2:L130))/(COUNTIF($K$2:K130,J130)),0)</f>
        <v>1.125</v>
      </c>
      <c r="AB130" s="1">
        <f t="shared" si="69"/>
        <v>0.625</v>
      </c>
      <c r="AC130" s="9">
        <f>IFERROR((SUMIF($J$2:J130,K130,$L$2:L130))/(COUNTIF($J$2:J130,K130)),0)</f>
        <v>1.5</v>
      </c>
      <c r="AD130" s="9">
        <f>IFERROR((SUMIF($J$2:J130,K130,$M$2:M130))/(COUNTIF($J$2:J130,K130)),0)</f>
        <v>0.6</v>
      </c>
      <c r="AE130" s="9">
        <f t="shared" si="70"/>
        <v>0.9</v>
      </c>
      <c r="AF130" s="1">
        <f>IFERROR((SUMIF(K$2:K130,K130,M$2:M130)-M130)/(COUNTIF($K$2:K130,K130)-1),0)</f>
        <v>1.5</v>
      </c>
      <c r="AG130" s="1">
        <f>IFERROR((SUMIF(K$2:K130,K130,L$2:L130)-L130)/(COUNTIF($K$2:K130,K130)-1),0)</f>
        <v>1.75</v>
      </c>
      <c r="AH130" s="1">
        <f t="shared" si="71"/>
        <v>-0.25</v>
      </c>
      <c r="AI130" s="1">
        <f t="shared" ref="AI130:AI161" si="77">IF(N130="S",3,IF(N130="N",0,1))</f>
        <v>1</v>
      </c>
      <c r="AJ130" s="1">
        <f t="shared" ref="AJ130:AJ161" si="78">IF(O130="S",3,IF(O130="N",0,1))</f>
        <v>1</v>
      </c>
      <c r="AK130" s="1">
        <f>SUMIF($J$2:K130,J130,AI$2:AJ130)-AI130</f>
        <v>16</v>
      </c>
      <c r="AL130" s="1">
        <f>SUMIF($AY$2:AZ130,AY130,$BI$2:BJ130)-BI130</f>
        <v>31</v>
      </c>
      <c r="AM130" s="1">
        <f>IFERROR((AK130)/(COUNTIF($J$2:K130,J130)-1),0)</f>
        <v>1.0666666666666667</v>
      </c>
      <c r="AN130" s="1">
        <f>IFERROR((AL130)/(COUNTIF($J$2:K130,K130)-1),0)</f>
        <v>1.4090909090909092</v>
      </c>
      <c r="AP130" t="str">
        <f t="shared" ref="AP130:AP193" si="79">VLOOKUP(J130,IF($AQ$2:$AQ$251=(AQ130),mat,""),2,FALSE)</f>
        <v>SV Mattersburg</v>
      </c>
      <c r="AQ130">
        <f>COUNTIF($J$2:J130,J130)</f>
        <v>8</v>
      </c>
      <c r="AR130">
        <f>COUNTIF($K$2:K130,K130)</f>
        <v>13</v>
      </c>
      <c r="AT130" s="1" t="str">
        <f t="shared" ref="AT130:AT193" si="80">J130</f>
        <v>SC Rheindorf Altach</v>
      </c>
      <c r="AU130" s="1" t="str">
        <f t="shared" ref="AU130:AU193" si="81">K130</f>
        <v>SK Rapid Wien</v>
      </c>
      <c r="AV130">
        <f t="shared" ref="AV130:AV193" si="82">M130</f>
        <v>2</v>
      </c>
      <c r="AW130" s="1">
        <f t="shared" ref="AW130:AW193" si="83">L130</f>
        <v>2</v>
      </c>
      <c r="AY130" t="str">
        <f t="shared" si="32"/>
        <v>SK Rapid Wien</v>
      </c>
      <c r="AZ130" t="str">
        <f t="shared" si="33"/>
        <v>SC Rheindorf Altach</v>
      </c>
      <c r="BA130">
        <f t="shared" si="34"/>
        <v>2</v>
      </c>
      <c r="BB130">
        <f t="shared" si="35"/>
        <v>2</v>
      </c>
      <c r="BD130" t="str">
        <f t="shared" si="36"/>
        <v>SK Rapid Wien</v>
      </c>
      <c r="BE130" t="str">
        <f t="shared" si="37"/>
        <v>SC Rheindorf Altach</v>
      </c>
      <c r="BF130">
        <f t="shared" ref="BF130:BF193" si="84">L130</f>
        <v>2</v>
      </c>
      <c r="BG130">
        <f t="shared" ref="BG130:BG193" si="85">M130</f>
        <v>2</v>
      </c>
      <c r="BI130">
        <f t="shared" si="38"/>
        <v>1</v>
      </c>
      <c r="BJ130">
        <f t="shared" si="39"/>
        <v>1</v>
      </c>
    </row>
    <row r="131" spans="1:62" x14ac:dyDescent="0.3">
      <c r="A131" t="s">
        <v>72</v>
      </c>
      <c r="B131" t="s">
        <v>321</v>
      </c>
      <c r="C131" t="s">
        <v>105</v>
      </c>
      <c r="D131" t="s">
        <v>93</v>
      </c>
      <c r="E131" t="s">
        <v>61</v>
      </c>
      <c r="F131" s="15">
        <v>0.875</v>
      </c>
      <c r="G131" s="16">
        <v>12386</v>
      </c>
      <c r="H131" s="17">
        <v>4</v>
      </c>
      <c r="I131" s="17">
        <v>0</v>
      </c>
      <c r="J131" s="1" t="s">
        <v>317</v>
      </c>
      <c r="K131" s="1" t="s">
        <v>40</v>
      </c>
      <c r="L131" s="20">
        <v>2</v>
      </c>
      <c r="M131" s="20">
        <v>5</v>
      </c>
      <c r="N131" s="1" t="str">
        <f t="shared" si="74"/>
        <v>N</v>
      </c>
      <c r="O131" s="1" t="str">
        <f t="shared" si="75"/>
        <v>S</v>
      </c>
      <c r="P131" s="1">
        <f t="shared" si="76"/>
        <v>-3</v>
      </c>
      <c r="Q131" s="4">
        <f>IFERROR((SUMIF($J$2:K131,J131,$L$2:M131)-L131)/(COUNTIF($J$2:K131,J131)-1),0)</f>
        <v>0</v>
      </c>
      <c r="R131" s="4">
        <f>IFERROR((SUMIF($AT$2:AT131,AT131,$AV$2:AW131)-AV131)/(COUNTIF($J$2:K131,J131)-1),0)</f>
        <v>0</v>
      </c>
      <c r="S131" s="4">
        <f t="shared" si="66"/>
        <v>0</v>
      </c>
      <c r="T131" s="5">
        <f>IFERROR((SUMIF($AY$2:AZ131,AY131,$BA$2:BB131)-BA131)/(COUNTIF($J$2:K131,K131)-1),0)</f>
        <v>2.6086956521739131</v>
      </c>
      <c r="U131" s="5">
        <f>IFERROR((SUMIF($BD$2:BE131,BD131,$BF$2:BG131)-BF131)/(COUNTIF($J$2:K131,K131)-1),0)</f>
        <v>0.78260869565217395</v>
      </c>
      <c r="V131" s="5">
        <f t="shared" si="67"/>
        <v>1.8260869565217392</v>
      </c>
      <c r="W131" s="9">
        <f>IFERROR((SUMIF($J$2:J131,J131,L$2:L131)-L131)/(COUNTIF($J$2:J131,J131)-1),0)</f>
        <v>0</v>
      </c>
      <c r="X131" s="9">
        <f>IFERROR((SUMIF($J$2:J131,J131,M$2:M131)-M131)/(COUNTIF($J$2:J131,J131)-1),0)</f>
        <v>0</v>
      </c>
      <c r="Y131" s="9">
        <f t="shared" si="68"/>
        <v>0</v>
      </c>
      <c r="Z131" s="1">
        <f>IFERROR((SUMIF($K$2:K131,J131,$M$2:M131))/(COUNTIF($K$2:K131,J131)),0)</f>
        <v>0</v>
      </c>
      <c r="AA131" s="1">
        <f>IFERROR((SUMIF($K$2:K131,J131,$L$2:L131))/(COUNTIF($K$2:K131,J131)),0)</f>
        <v>3</v>
      </c>
      <c r="AB131" s="1">
        <f t="shared" si="69"/>
        <v>-3</v>
      </c>
      <c r="AC131" s="9">
        <f>IFERROR((SUMIF($J$2:J131,K131,$L$2:L131))/(COUNTIF($J$2:J131,K131)),0)</f>
        <v>2.3636363636363638</v>
      </c>
      <c r="AD131" s="9">
        <f>IFERROR((SUMIF($J$2:J131,K131,$M$2:M131))/(COUNTIF($J$2:J131,K131)),0)</f>
        <v>0.72727272727272729</v>
      </c>
      <c r="AE131" s="9">
        <f t="shared" si="70"/>
        <v>1.6363636363636365</v>
      </c>
      <c r="AF131" s="1">
        <f>IFERROR((SUMIF(K$2:K131,K131,M$2:M131)-M131)/(COUNTIF($K$2:K131,K131)-1),0)</f>
        <v>2.8333333333333335</v>
      </c>
      <c r="AG131" s="1">
        <f>IFERROR((SUMIF(K$2:K131,K131,L$2:L131)-L131)/(COUNTIF($K$2:K131,K131)-1),0)</f>
        <v>0.83333333333333337</v>
      </c>
      <c r="AH131" s="1">
        <f t="shared" si="71"/>
        <v>2</v>
      </c>
      <c r="AI131" s="1">
        <f t="shared" si="77"/>
        <v>0</v>
      </c>
      <c r="AJ131" s="1">
        <f t="shared" si="78"/>
        <v>3</v>
      </c>
      <c r="AK131" s="1">
        <f>SUMIF($J$2:K131,J131,AI$2:AJ131)-AI131</f>
        <v>0</v>
      </c>
      <c r="AL131" s="1">
        <f>SUMIF($AY$2:AZ131,AY131,$BI$2:BJ131)-BI131</f>
        <v>61</v>
      </c>
      <c r="AM131" s="1">
        <f>IFERROR((AK131)/(COUNTIF($J$2:K131,J131)-1),0)</f>
        <v>0</v>
      </c>
      <c r="AN131" s="1">
        <f>IFERROR((AL131)/(COUNTIF($J$2:K131,K131)-1),0)</f>
        <v>2.652173913043478</v>
      </c>
      <c r="AP131" t="e">
        <f t="shared" si="79"/>
        <v>#N/A</v>
      </c>
      <c r="AQ131">
        <f>COUNTIF($J$2:J131,J131)</f>
        <v>1</v>
      </c>
      <c r="AR131">
        <f>COUNTIF($K$2:K131,K131)</f>
        <v>13</v>
      </c>
      <c r="AT131" s="1" t="str">
        <f t="shared" si="80"/>
        <v>Rosenborg BK</v>
      </c>
      <c r="AU131" s="1" t="str">
        <f t="shared" si="81"/>
        <v>Red Bull Salzburg</v>
      </c>
      <c r="AV131">
        <f t="shared" si="82"/>
        <v>5</v>
      </c>
      <c r="AW131" s="1">
        <f t="shared" si="83"/>
        <v>2</v>
      </c>
      <c r="AY131" t="str">
        <f t="shared" si="32"/>
        <v>Red Bull Salzburg</v>
      </c>
      <c r="AZ131" t="str">
        <f t="shared" si="33"/>
        <v>Rosenborg BK</v>
      </c>
      <c r="BA131">
        <f t="shared" si="34"/>
        <v>5</v>
      </c>
      <c r="BB131">
        <f t="shared" si="35"/>
        <v>2</v>
      </c>
      <c r="BD131" t="str">
        <f t="shared" si="36"/>
        <v>Red Bull Salzburg</v>
      </c>
      <c r="BE131" t="str">
        <f t="shared" si="37"/>
        <v>Rosenborg BK</v>
      </c>
      <c r="BF131">
        <f t="shared" si="84"/>
        <v>2</v>
      </c>
      <c r="BG131">
        <f t="shared" si="85"/>
        <v>5</v>
      </c>
      <c r="BI131">
        <f t="shared" si="38"/>
        <v>3</v>
      </c>
      <c r="BJ131">
        <f t="shared" si="39"/>
        <v>0</v>
      </c>
    </row>
    <row r="132" spans="1:62" x14ac:dyDescent="0.3">
      <c r="A132" t="s">
        <v>72</v>
      </c>
      <c r="B132" t="s">
        <v>321</v>
      </c>
      <c r="C132" t="s">
        <v>105</v>
      </c>
      <c r="D132" t="s">
        <v>93</v>
      </c>
      <c r="E132" t="s">
        <v>61</v>
      </c>
      <c r="F132" s="15">
        <v>0.78819444444444453</v>
      </c>
      <c r="G132" s="16">
        <v>22100</v>
      </c>
      <c r="H132" s="17">
        <v>4</v>
      </c>
      <c r="I132" s="17">
        <v>0</v>
      </c>
      <c r="J132" s="1" t="s">
        <v>71</v>
      </c>
      <c r="K132" s="1" t="s">
        <v>355</v>
      </c>
      <c r="L132" s="20">
        <v>0</v>
      </c>
      <c r="M132" s="20">
        <v>0</v>
      </c>
      <c r="N132" s="1" t="str">
        <f t="shared" si="74"/>
        <v>U</v>
      </c>
      <c r="O132" s="1" t="str">
        <f t="shared" si="75"/>
        <v>U</v>
      </c>
      <c r="P132" s="1">
        <f t="shared" si="76"/>
        <v>0</v>
      </c>
      <c r="Q132" s="4">
        <f>IFERROR((SUMIF($J$2:K132,J132,$L$2:M132)-L132)/(COUNTIF($J$2:K132,J132)-1),0)</f>
        <v>1.5217391304347827</v>
      </c>
      <c r="R132" s="4">
        <f>IFERROR((SUMIF($AT$2:AT132,AT132,$AV$2:AW132)-AV132)/(COUNTIF($J$2:K132,J132)-1),0)</f>
        <v>0.2608695652173913</v>
      </c>
      <c r="S132" s="4">
        <f t="shared" si="66"/>
        <v>1.2608695652173914</v>
      </c>
      <c r="T132" s="5">
        <f>IFERROR((SUMIF($AY$2:AZ132,AY132,$BA$2:BB132)-BA132)/(COUNTIF($J$2:K132,K132)-1),0)</f>
        <v>5</v>
      </c>
      <c r="U132" s="5">
        <f>IFERROR((SUMIF($BD$2:BE132,BD132,$BF$2:BG132)-BF132)/(COUNTIF($J$2:K132,K132)-1),0)</f>
        <v>0</v>
      </c>
      <c r="V132" s="5">
        <f t="shared" si="67"/>
        <v>5</v>
      </c>
      <c r="W132" s="9">
        <f>IFERROR((SUMIF($J$2:J132,J132,L$2:L132)-L132)/(COUNTIF($J$2:J132,J132)-1),0)</f>
        <v>1.5</v>
      </c>
      <c r="X132" s="9">
        <f>IFERROR((SUMIF($J$2:J132,J132,M$2:M132)-M132)/(COUNTIF($J$2:J132,J132)-1),0)</f>
        <v>0.6</v>
      </c>
      <c r="Y132" s="9">
        <f t="shared" si="68"/>
        <v>0.9</v>
      </c>
      <c r="Z132" s="1">
        <f>IFERROR((SUMIF($K$2:K132,J132,$M$2:M132))/(COUNTIF($K$2:K132,J132)),0)</f>
        <v>1.5384615384615385</v>
      </c>
      <c r="AA132" s="1">
        <f>IFERROR((SUMIF($K$2:K132,J132,$L$2:L132))/(COUNTIF($K$2:K132,J132)),0)</f>
        <v>1.7692307692307692</v>
      </c>
      <c r="AB132" s="1">
        <f t="shared" si="69"/>
        <v>-0.23076923076923062</v>
      </c>
      <c r="AC132" s="9">
        <f>IFERROR((SUMIF($J$2:J132,K132,$L$2:L132))/(COUNTIF($J$2:J132,K132)),0)</f>
        <v>5</v>
      </c>
      <c r="AD132" s="9">
        <f>IFERROR((SUMIF($J$2:J132,K132,$M$2:M132))/(COUNTIF($J$2:J132,K132)),0)</f>
        <v>0</v>
      </c>
      <c r="AE132" s="9">
        <f t="shared" si="70"/>
        <v>5</v>
      </c>
      <c r="AF132" s="1">
        <f>IFERROR((SUMIF(K$2:K132,K132,M$2:M132)-M132)/(COUNTIF($K$2:K132,K132)-1),0)</f>
        <v>0</v>
      </c>
      <c r="AG132" s="1">
        <f>IFERROR((SUMIF(K$2:K132,K132,L$2:L132)-L132)/(COUNTIF($K$2:K132,K132)-1),0)</f>
        <v>0</v>
      </c>
      <c r="AH132" s="1">
        <f t="shared" si="71"/>
        <v>0</v>
      </c>
      <c r="AI132" s="1">
        <f t="shared" si="77"/>
        <v>1</v>
      </c>
      <c r="AJ132" s="1">
        <f t="shared" si="78"/>
        <v>1</v>
      </c>
      <c r="AK132" s="1">
        <f>SUMIF($J$2:K132,J132,AI$2:AJ132)-AI132</f>
        <v>32</v>
      </c>
      <c r="AL132" s="1">
        <f>SUMIF($AY$2:AZ132,AY132,$BI$2:BJ132)-BI132</f>
        <v>3</v>
      </c>
      <c r="AM132" s="1">
        <f>IFERROR((AK132)/(COUNTIF($J$2:K132,J132)-1),0)</f>
        <v>1.3913043478260869</v>
      </c>
      <c r="AN132" s="1">
        <f>IFERROR((AL132)/(COUNTIF($J$2:K132,K132)-1),0)</f>
        <v>3</v>
      </c>
      <c r="AP132" t="str">
        <f t="shared" si="79"/>
        <v>SC Rheindorf Altach</v>
      </c>
      <c r="AQ132">
        <f>COUNTIF($J$2:J132,J132)</f>
        <v>11</v>
      </c>
      <c r="AR132">
        <f>COUNTIF($K$2:K132,K132)</f>
        <v>1</v>
      </c>
      <c r="AT132" s="1" t="str">
        <f t="shared" si="80"/>
        <v>SK Rapid Wien</v>
      </c>
      <c r="AU132" s="1" t="str">
        <f t="shared" si="81"/>
        <v>FC Villarreal</v>
      </c>
      <c r="AV132">
        <f t="shared" si="82"/>
        <v>0</v>
      </c>
      <c r="AW132" s="1">
        <f t="shared" si="83"/>
        <v>0</v>
      </c>
      <c r="AY132" t="str">
        <f t="shared" si="32"/>
        <v>FC Villarreal</v>
      </c>
      <c r="AZ132" t="str">
        <f t="shared" si="33"/>
        <v>SK Rapid Wien</v>
      </c>
      <c r="BA132">
        <f t="shared" si="34"/>
        <v>0</v>
      </c>
      <c r="BB132">
        <f t="shared" si="35"/>
        <v>0</v>
      </c>
      <c r="BD132" t="str">
        <f t="shared" si="36"/>
        <v>FC Villarreal</v>
      </c>
      <c r="BE132" t="str">
        <f t="shared" si="37"/>
        <v>SK Rapid Wien</v>
      </c>
      <c r="BF132">
        <f t="shared" si="84"/>
        <v>0</v>
      </c>
      <c r="BG132">
        <f t="shared" si="85"/>
        <v>0</v>
      </c>
      <c r="BI132">
        <f t="shared" si="38"/>
        <v>1</v>
      </c>
      <c r="BJ132">
        <f t="shared" si="39"/>
        <v>1</v>
      </c>
    </row>
    <row r="133" spans="1:62" x14ac:dyDescent="0.3">
      <c r="A133" t="s">
        <v>47</v>
      </c>
      <c r="B133" t="s">
        <v>297</v>
      </c>
      <c r="C133" t="s">
        <v>105</v>
      </c>
      <c r="D133" t="s">
        <v>93</v>
      </c>
      <c r="E133" t="s">
        <v>43</v>
      </c>
      <c r="F133" s="15">
        <v>0.70833333333333337</v>
      </c>
      <c r="G133" s="16">
        <v>9218</v>
      </c>
      <c r="H133" s="17">
        <v>7</v>
      </c>
      <c r="I133" s="17">
        <v>0</v>
      </c>
      <c r="J133" s="1" t="s">
        <v>68</v>
      </c>
      <c r="K133" s="1" t="s">
        <v>65</v>
      </c>
      <c r="L133" s="20">
        <v>0</v>
      </c>
      <c r="M133" s="20">
        <v>0</v>
      </c>
      <c r="N133" s="1" t="str">
        <f t="shared" si="74"/>
        <v>U</v>
      </c>
      <c r="O133" s="1" t="str">
        <f t="shared" si="75"/>
        <v>U</v>
      </c>
      <c r="P133" s="1">
        <f t="shared" si="76"/>
        <v>0</v>
      </c>
      <c r="Q133" s="4">
        <f>IFERROR((SUMIF($J$2:K133,J133,$L$2:M133)-L133)/(COUNTIF($J$2:K133,J133)-1),0)</f>
        <v>1</v>
      </c>
      <c r="R133" s="4">
        <f>IFERROR((SUMIF($AT$2:AT133,AT133,$AV$2:AW133)-AV133)/(COUNTIF($J$2:K133,J133)-1),0)</f>
        <v>0.73684210526315785</v>
      </c>
      <c r="S133" s="4">
        <f t="shared" si="66"/>
        <v>0.26315789473684215</v>
      </c>
      <c r="T133" s="5">
        <f>IFERROR((SUMIF($AY$2:AZ133,AY133,$BA$2:BB133)-BA133)/(COUNTIF($J$2:K133,K133)-1),0)</f>
        <v>2</v>
      </c>
      <c r="U133" s="5">
        <f>IFERROR((SUMIF($BD$2:BE133,BD133,$BF$2:BG133)-BF133)/(COUNTIF($J$2:K133,K133)-1),0)</f>
        <v>0.875</v>
      </c>
      <c r="V133" s="5">
        <f t="shared" si="67"/>
        <v>1.125</v>
      </c>
      <c r="W133" s="9">
        <f>IFERROR((SUMIF($J$2:J133,J133,L$2:L133)-L133)/(COUNTIF($J$2:J133,J133)-1),0)</f>
        <v>1.125</v>
      </c>
      <c r="X133" s="9">
        <f>IFERROR((SUMIF($J$2:J133,J133,M$2:M133)-M133)/(COUNTIF($J$2:J133,J133)-1),0)</f>
        <v>1.75</v>
      </c>
      <c r="Y133" s="9">
        <f t="shared" si="68"/>
        <v>-0.625</v>
      </c>
      <c r="Z133" s="1">
        <f>IFERROR((SUMIF($K$2:K133,J133,$M$2:M133))/(COUNTIF($K$2:K133,J133)),0)</f>
        <v>0.90909090909090906</v>
      </c>
      <c r="AA133" s="1">
        <f>IFERROR((SUMIF($K$2:K133,J133,$L$2:L133))/(COUNTIF($K$2:K133,J133)),0)</f>
        <v>1.7272727272727273</v>
      </c>
      <c r="AB133" s="1">
        <f t="shared" si="69"/>
        <v>-0.81818181818181823</v>
      </c>
      <c r="AC133" s="9">
        <f>IFERROR((SUMIF($J$2:J133,K133,$L$2:L133))/(COUNTIF($J$2:J133,K133)),0)</f>
        <v>1.7142857142857142</v>
      </c>
      <c r="AD133" s="9">
        <f>IFERROR((SUMIF($J$2:J133,K133,$M$2:M133))/(COUNTIF($J$2:J133,K133)),0)</f>
        <v>1.1428571428571428</v>
      </c>
      <c r="AE133" s="9">
        <f t="shared" si="70"/>
        <v>0.5714285714285714</v>
      </c>
      <c r="AF133" s="1">
        <f>IFERROR((SUMIF(K$2:K133,K133,M$2:M133)-M133)/(COUNTIF($K$2:K133,K133)-1),0)</f>
        <v>2.2222222222222223</v>
      </c>
      <c r="AG133" s="1">
        <f>IFERROR((SUMIF(K$2:K133,K133,L$2:L133)-L133)/(COUNTIF($K$2:K133,K133)-1),0)</f>
        <v>0.66666666666666663</v>
      </c>
      <c r="AH133" s="1">
        <f t="shared" si="71"/>
        <v>1.5555555555555558</v>
      </c>
      <c r="AI133" s="1">
        <f t="shared" si="77"/>
        <v>1</v>
      </c>
      <c r="AJ133" s="1">
        <f t="shared" si="78"/>
        <v>1</v>
      </c>
      <c r="AK133" s="1">
        <f>SUMIF($J$2:K133,J133,AI$2:AJ133)-AI133</f>
        <v>18</v>
      </c>
      <c r="AL133" s="1">
        <f>SUMIF($AY$2:AZ133,AY133,$BI$2:BJ133)-BI133</f>
        <v>31</v>
      </c>
      <c r="AM133" s="1">
        <f>IFERROR((AK133)/(COUNTIF($J$2:K133,J133)-1),0)</f>
        <v>0.94736842105263153</v>
      </c>
      <c r="AN133" s="1">
        <f>IFERROR((AL133)/(COUNTIF($J$2:K133,K133)-1),0)</f>
        <v>1.9375</v>
      </c>
      <c r="AP133" t="str">
        <f t="shared" si="79"/>
        <v>TSV Hartberg</v>
      </c>
      <c r="AQ133">
        <f>COUNTIF($J$2:J133,J133)</f>
        <v>9</v>
      </c>
      <c r="AR133">
        <f>COUNTIF($K$2:K133,K133)</f>
        <v>10</v>
      </c>
      <c r="AT133" s="1" t="str">
        <f t="shared" si="80"/>
        <v>SK Sturm Graz</v>
      </c>
      <c r="AU133" s="1" t="str">
        <f t="shared" si="81"/>
        <v>SKN St. Pölten</v>
      </c>
      <c r="AV133">
        <f t="shared" si="82"/>
        <v>0</v>
      </c>
      <c r="AW133" s="1">
        <f t="shared" si="83"/>
        <v>0</v>
      </c>
      <c r="AY133" t="str">
        <f t="shared" si="32"/>
        <v>SKN St. Pölten</v>
      </c>
      <c r="AZ133" t="str">
        <f t="shared" si="33"/>
        <v>SK Sturm Graz</v>
      </c>
      <c r="BA133">
        <f t="shared" si="34"/>
        <v>0</v>
      </c>
      <c r="BB133">
        <f t="shared" si="35"/>
        <v>0</v>
      </c>
      <c r="BD133" t="str">
        <f t="shared" si="36"/>
        <v>SKN St. Pölten</v>
      </c>
      <c r="BE133" t="str">
        <f t="shared" si="37"/>
        <v>SK Sturm Graz</v>
      </c>
      <c r="BF133">
        <f t="shared" si="84"/>
        <v>0</v>
      </c>
      <c r="BG133">
        <f t="shared" si="85"/>
        <v>0</v>
      </c>
      <c r="BI133">
        <f t="shared" si="38"/>
        <v>1</v>
      </c>
      <c r="BJ133">
        <f t="shared" si="39"/>
        <v>1</v>
      </c>
    </row>
    <row r="134" spans="1:62" x14ac:dyDescent="0.3">
      <c r="A134" t="s">
        <v>47</v>
      </c>
      <c r="B134" t="s">
        <v>297</v>
      </c>
      <c r="C134" t="s">
        <v>105</v>
      </c>
      <c r="D134" t="s">
        <v>93</v>
      </c>
      <c r="E134" t="s">
        <v>43</v>
      </c>
      <c r="F134" s="15">
        <v>0.70833333333333337</v>
      </c>
      <c r="G134" s="16">
        <v>4873</v>
      </c>
      <c r="H134" s="17">
        <v>7</v>
      </c>
      <c r="I134" s="17">
        <v>0</v>
      </c>
      <c r="J134" s="1" t="s">
        <v>0</v>
      </c>
      <c r="K134" s="1" t="s">
        <v>56</v>
      </c>
      <c r="L134" s="20">
        <v>5</v>
      </c>
      <c r="M134" s="20">
        <v>1</v>
      </c>
      <c r="N134" s="1" t="str">
        <f t="shared" si="74"/>
        <v>S</v>
      </c>
      <c r="O134" s="1" t="str">
        <f t="shared" si="75"/>
        <v>N</v>
      </c>
      <c r="P134" s="1">
        <f t="shared" si="76"/>
        <v>4</v>
      </c>
      <c r="Q134" s="4">
        <f>IFERROR((SUMIF($J$2:K134,J134,$L$2:M134)-L134)/(COUNTIF($J$2:K134,J134)-1),0)</f>
        <v>2.0499999999999998</v>
      </c>
      <c r="R134" s="4">
        <f>IFERROR((SUMIF($AT$2:AT134,AT134,$AV$2:AW134)-AV134)/(COUNTIF($J$2:K134,J134)-1),0)</f>
        <v>0.3</v>
      </c>
      <c r="S134" s="4">
        <f t="shared" si="66"/>
        <v>1.7499999999999998</v>
      </c>
      <c r="T134" s="5">
        <f>IFERROR((SUMIF($AY$2:AZ134,AY134,$BA$2:BB134)-BA134)/(COUNTIF($J$2:K134,K134)-1),0)</f>
        <v>0.75</v>
      </c>
      <c r="U134" s="5">
        <f>IFERROR((SUMIF($BD$2:BE134,BD134,$BF$2:BG134)-BF134)/(COUNTIF($J$2:K134,K134)-1),0)</f>
        <v>1.9375</v>
      </c>
      <c r="V134" s="5">
        <f t="shared" si="67"/>
        <v>-1.1875</v>
      </c>
      <c r="W134" s="9">
        <f>IFERROR((SUMIF($J$2:J134,J134,L$2:L134)-L134)/(COUNTIF($J$2:J134,J134)-1),0)</f>
        <v>1.75</v>
      </c>
      <c r="X134" s="9">
        <f>IFERROR((SUMIF($J$2:J134,J134,M$2:M134)-M134)/(COUNTIF($J$2:J134,J134)-1),0)</f>
        <v>0.75</v>
      </c>
      <c r="Y134" s="9">
        <f t="shared" si="68"/>
        <v>1</v>
      </c>
      <c r="Z134" s="1">
        <f>IFERROR((SUMIF($K$2:K134,J134,$M$2:M134))/(COUNTIF($K$2:K134,J134)),0)</f>
        <v>2.25</v>
      </c>
      <c r="AA134" s="1">
        <f>IFERROR((SUMIF($K$2:K134,J134,$L$2:L134))/(COUNTIF($K$2:K134,J134)),0)</f>
        <v>0.75</v>
      </c>
      <c r="AB134" s="1">
        <f t="shared" si="69"/>
        <v>1.5</v>
      </c>
      <c r="AC134" s="9">
        <f>IFERROR((SUMIF($J$2:J134,K134,$L$2:L134))/(COUNTIF($J$2:J134,K134)),0)</f>
        <v>0.875</v>
      </c>
      <c r="AD134" s="9">
        <f>IFERROR((SUMIF($J$2:J134,K134,$M$2:M134))/(COUNTIF($J$2:J134,K134)),0)</f>
        <v>2.125</v>
      </c>
      <c r="AE134" s="9">
        <f t="shared" si="70"/>
        <v>-1.25</v>
      </c>
      <c r="AF134" s="1">
        <f>IFERROR((SUMIF(K$2:K134,K134,M$2:M134)-M134)/(COUNTIF($K$2:K134,K134)-1),0)</f>
        <v>0.625</v>
      </c>
      <c r="AG134" s="1">
        <f>IFERROR((SUMIF(K$2:K134,K134,L$2:L134)-L134)/(COUNTIF($K$2:K134,K134)-1),0)</f>
        <v>1.75</v>
      </c>
      <c r="AH134" s="1">
        <f t="shared" si="71"/>
        <v>-1.125</v>
      </c>
      <c r="AI134" s="1">
        <f t="shared" si="77"/>
        <v>3</v>
      </c>
      <c r="AJ134" s="1">
        <f t="shared" si="78"/>
        <v>0</v>
      </c>
      <c r="AK134" s="1">
        <f>SUMIF($J$2:K134,J134,AI$2:AJ134)-AI134</f>
        <v>41</v>
      </c>
      <c r="AL134" s="1">
        <f>SUMIF($AY$2:AZ134,AY134,$BI$2:BJ134)-BI134</f>
        <v>9</v>
      </c>
      <c r="AM134" s="1">
        <f>IFERROR((AK134)/(COUNTIF($J$2:K134,J134)-1),0)</f>
        <v>2.0499999999999998</v>
      </c>
      <c r="AN134" s="1">
        <f>IFERROR((AL134)/(COUNTIF($J$2:K134,K134)-1),0)</f>
        <v>0.5625</v>
      </c>
      <c r="AP134" t="str">
        <f t="shared" si="79"/>
        <v>Lillestrøm SK</v>
      </c>
      <c r="AQ134">
        <f>COUNTIF($J$2:J134,J134)</f>
        <v>9</v>
      </c>
      <c r="AR134">
        <f>COUNTIF($K$2:K134,K134)</f>
        <v>9</v>
      </c>
      <c r="AT134" s="1" t="str">
        <f t="shared" si="80"/>
        <v>LASK</v>
      </c>
      <c r="AU134" s="1" t="str">
        <f t="shared" si="81"/>
        <v>FC Admira Wacker Mödling</v>
      </c>
      <c r="AV134">
        <f t="shared" si="82"/>
        <v>1</v>
      </c>
      <c r="AW134" s="1">
        <f t="shared" si="83"/>
        <v>5</v>
      </c>
      <c r="AY134" t="str">
        <f t="shared" si="32"/>
        <v>FC Admira Wacker Mödling</v>
      </c>
      <c r="AZ134" t="str">
        <f t="shared" si="33"/>
        <v>LASK</v>
      </c>
      <c r="BA134">
        <f t="shared" si="34"/>
        <v>1</v>
      </c>
      <c r="BB134">
        <f t="shared" si="35"/>
        <v>5</v>
      </c>
      <c r="BD134" t="str">
        <f t="shared" si="36"/>
        <v>FC Admira Wacker Mödling</v>
      </c>
      <c r="BE134" t="str">
        <f t="shared" si="37"/>
        <v>LASK</v>
      </c>
      <c r="BF134">
        <f t="shared" si="84"/>
        <v>5</v>
      </c>
      <c r="BG134">
        <f t="shared" si="85"/>
        <v>1</v>
      </c>
      <c r="BI134">
        <f t="shared" si="38"/>
        <v>0</v>
      </c>
      <c r="BJ134">
        <f t="shared" si="39"/>
        <v>3</v>
      </c>
    </row>
    <row r="135" spans="1:62" x14ac:dyDescent="0.3">
      <c r="A135" t="s">
        <v>47</v>
      </c>
      <c r="B135" t="s">
        <v>297</v>
      </c>
      <c r="C135" t="s">
        <v>105</v>
      </c>
      <c r="D135" t="s">
        <v>93</v>
      </c>
      <c r="E135" t="s">
        <v>43</v>
      </c>
      <c r="F135" s="15">
        <v>0.70833333333333337</v>
      </c>
      <c r="G135" s="16">
        <v>5343</v>
      </c>
      <c r="H135" s="17">
        <v>7</v>
      </c>
      <c r="I135" s="17">
        <v>0</v>
      </c>
      <c r="J135" s="1" t="s">
        <v>245</v>
      </c>
      <c r="K135" s="1" t="s">
        <v>58</v>
      </c>
      <c r="L135" s="20">
        <v>1</v>
      </c>
      <c r="M135" s="20">
        <v>0</v>
      </c>
      <c r="N135" s="1" t="str">
        <f t="shared" si="74"/>
        <v>S</v>
      </c>
      <c r="O135" s="1" t="str">
        <f t="shared" si="75"/>
        <v>N</v>
      </c>
      <c r="P135" s="1">
        <f t="shared" si="76"/>
        <v>1</v>
      </c>
      <c r="Q135" s="4">
        <f>IFERROR((SUMIF($J$2:K135,J135,$L$2:M135)-L135)/(COUNTIF($J$2:K135,J135)-1),0)</f>
        <v>1.4375</v>
      </c>
      <c r="R135" s="4">
        <f>IFERROR((SUMIF($AT$2:AT135,AT135,$AV$2:AW135)-AV135)/(COUNTIF($J$2:K135,J135)-1),0)</f>
        <v>0.5625</v>
      </c>
      <c r="S135" s="4">
        <f t="shared" si="66"/>
        <v>0.875</v>
      </c>
      <c r="T135" s="5">
        <f>IFERROR((SUMIF($AY$2:AZ135,AY135,$BA$2:BB135)-BA135)/(COUNTIF($J$2:K135,K135)-1),0)</f>
        <v>1.5</v>
      </c>
      <c r="U135" s="5">
        <f>IFERROR((SUMIF($BD$2:BE135,BD135,$BF$2:BG135)-BF135)/(COUNTIF($J$2:K135,K135)-1),0)</f>
        <v>1.5625</v>
      </c>
      <c r="V135" s="5">
        <f t="shared" si="67"/>
        <v>-6.25E-2</v>
      </c>
      <c r="W135" s="9">
        <f>IFERROR((SUMIF($J$2:J135,J135,L$2:L135)-L135)/(COUNTIF($J$2:J135,J135)-1),0)</f>
        <v>1</v>
      </c>
      <c r="X135" s="9">
        <f>IFERROR((SUMIF($J$2:J135,J135,M$2:M135)-M135)/(COUNTIF($J$2:J135,J135)-1),0)</f>
        <v>1.5</v>
      </c>
      <c r="Y135" s="9">
        <f t="shared" si="68"/>
        <v>-0.5</v>
      </c>
      <c r="Z135" s="1">
        <f>IFERROR((SUMIF($K$2:K135,J135,$M$2:M135))/(COUNTIF($K$2:K135,J135)),0)</f>
        <v>1.7</v>
      </c>
      <c r="AA135" s="1">
        <f>IFERROR((SUMIF($K$2:K135,J135,$L$2:L135))/(COUNTIF($K$2:K135,J135)),0)</f>
        <v>1.9</v>
      </c>
      <c r="AB135" s="1">
        <f t="shared" si="69"/>
        <v>-0.19999999999999996</v>
      </c>
      <c r="AC135" s="9">
        <f>IFERROR((SUMIF($J$2:J135,K135,$L$2:L135))/(COUNTIF($J$2:J135,K135)),0)</f>
        <v>1.25</v>
      </c>
      <c r="AD135" s="9">
        <f>IFERROR((SUMIF($J$2:J135,K135,$M$2:M135))/(COUNTIF($J$2:J135,K135)),0)</f>
        <v>2</v>
      </c>
      <c r="AE135" s="9">
        <f t="shared" si="70"/>
        <v>-0.75</v>
      </c>
      <c r="AF135" s="1">
        <f>IFERROR((SUMIF(K$2:K135,K135,M$2:M135)-M135)/(COUNTIF($K$2:K135,K135)-1),0)</f>
        <v>1.75</v>
      </c>
      <c r="AG135" s="1">
        <f>IFERROR((SUMIF(K$2:K135,K135,L$2:L135)-L135)/(COUNTIF($K$2:K135,K135)-1),0)</f>
        <v>1.125</v>
      </c>
      <c r="AH135" s="1">
        <f t="shared" si="71"/>
        <v>0.625</v>
      </c>
      <c r="AI135" s="1">
        <f t="shared" si="77"/>
        <v>3</v>
      </c>
      <c r="AJ135" s="1">
        <f t="shared" si="78"/>
        <v>0</v>
      </c>
      <c r="AK135" s="1">
        <f>SUMIF($J$2:K135,J135,AI$2:AJ135)-AI135</f>
        <v>18</v>
      </c>
      <c r="AL135" s="1">
        <f>SUMIF($AY$2:AZ135,AY135,$BI$2:BJ135)-BI135</f>
        <v>17</v>
      </c>
      <c r="AM135" s="1">
        <f>IFERROR((AK135)/(COUNTIF($J$2:K135,J135)-1),0)</f>
        <v>1.125</v>
      </c>
      <c r="AN135" s="1">
        <f>IFERROR((AL135)/(COUNTIF($J$2:K135,K135)-1),0)</f>
        <v>1.0625</v>
      </c>
      <c r="AP135" t="str">
        <f t="shared" si="79"/>
        <v>SK Sturm Graz</v>
      </c>
      <c r="AQ135">
        <f>COUNTIF($J$2:J135,J135)</f>
        <v>7</v>
      </c>
      <c r="AR135">
        <f>COUNTIF($K$2:K135,K135)</f>
        <v>9</v>
      </c>
      <c r="AT135" s="1" t="str">
        <f t="shared" si="80"/>
        <v>FC Wacker Innsbruck</v>
      </c>
      <c r="AU135" s="1" t="str">
        <f t="shared" si="81"/>
        <v>SC Rheindorf Altach</v>
      </c>
      <c r="AV135">
        <f t="shared" si="82"/>
        <v>0</v>
      </c>
      <c r="AW135" s="1">
        <f t="shared" si="83"/>
        <v>1</v>
      </c>
      <c r="AY135" t="str">
        <f t="shared" si="32"/>
        <v>SC Rheindorf Altach</v>
      </c>
      <c r="AZ135" t="str">
        <f t="shared" si="33"/>
        <v>FC Wacker Innsbruck</v>
      </c>
      <c r="BA135">
        <f t="shared" si="34"/>
        <v>0</v>
      </c>
      <c r="BB135">
        <f t="shared" si="35"/>
        <v>1</v>
      </c>
      <c r="BD135" t="str">
        <f t="shared" si="36"/>
        <v>SC Rheindorf Altach</v>
      </c>
      <c r="BE135" t="str">
        <f t="shared" si="37"/>
        <v>FC Wacker Innsbruck</v>
      </c>
      <c r="BF135">
        <f t="shared" si="84"/>
        <v>1</v>
      </c>
      <c r="BG135">
        <f t="shared" si="85"/>
        <v>0</v>
      </c>
      <c r="BI135">
        <f t="shared" si="38"/>
        <v>0</v>
      </c>
      <c r="BJ135">
        <f t="shared" si="39"/>
        <v>3</v>
      </c>
    </row>
    <row r="136" spans="1:62" x14ac:dyDescent="0.3">
      <c r="A136" t="s">
        <v>47</v>
      </c>
      <c r="B136" t="s">
        <v>261</v>
      </c>
      <c r="C136" t="s">
        <v>105</v>
      </c>
      <c r="D136" t="s">
        <v>93</v>
      </c>
      <c r="E136" t="s">
        <v>64</v>
      </c>
      <c r="F136" s="15">
        <v>0.70833333333333337</v>
      </c>
      <c r="G136" s="16">
        <v>10507</v>
      </c>
      <c r="H136" s="17">
        <v>7</v>
      </c>
      <c r="I136" s="17">
        <v>0</v>
      </c>
      <c r="J136" s="1" t="s">
        <v>80</v>
      </c>
      <c r="K136" s="1" t="s">
        <v>40</v>
      </c>
      <c r="L136" s="20">
        <v>0</v>
      </c>
      <c r="M136" s="20">
        <v>2</v>
      </c>
      <c r="N136" s="1" t="str">
        <f t="shared" si="74"/>
        <v>N</v>
      </c>
      <c r="O136" s="1" t="str">
        <f t="shared" si="75"/>
        <v>S</v>
      </c>
      <c r="P136" s="1">
        <f t="shared" si="76"/>
        <v>-2</v>
      </c>
      <c r="Q136" s="4">
        <f>IFERROR((SUMIF($J$2:K136,J136,$L$2:M136)-L136)/(COUNTIF($J$2:K136,J136)-1),0)</f>
        <v>1.375</v>
      </c>
      <c r="R136" s="4">
        <f>IFERROR((SUMIF($AT$2:AT136,AT136,$AV$2:AW136)-AV136)/(COUNTIF($J$2:K136,J136)-1),0)</f>
        <v>0.625</v>
      </c>
      <c r="S136" s="4">
        <f t="shared" si="66"/>
        <v>0.75</v>
      </c>
      <c r="T136" s="5">
        <f>IFERROR((SUMIF($AY$2:AZ136,AY136,$BA$2:BB136)-BA136)/(COUNTIF($J$2:K136,K136)-1),0)</f>
        <v>2.7083333333333335</v>
      </c>
      <c r="U136" s="5">
        <f>IFERROR((SUMIF($BD$2:BE136,BD136,$BF$2:BG136)-BF136)/(COUNTIF($J$2:K136,K136)-1),0)</f>
        <v>0.83333333333333337</v>
      </c>
      <c r="V136" s="5">
        <f t="shared" si="67"/>
        <v>1.875</v>
      </c>
      <c r="W136" s="9">
        <f>IFERROR((SUMIF($J$2:J136,J136,L$2:L136)-L136)/(COUNTIF($J$2:J136,J136)-1),0)</f>
        <v>2</v>
      </c>
      <c r="X136" s="9">
        <f>IFERROR((SUMIF($J$2:J136,J136,M$2:M136)-M136)/(COUNTIF($J$2:J136,J136)-1),0)</f>
        <v>1.25</v>
      </c>
      <c r="Y136" s="9">
        <f t="shared" si="68"/>
        <v>0.75</v>
      </c>
      <c r="Z136" s="1">
        <f>IFERROR((SUMIF($K$2:K136,J136,$M$2:M136))/(COUNTIF($K$2:K136,J136)),0)</f>
        <v>0.75</v>
      </c>
      <c r="AA136" s="1">
        <f>IFERROR((SUMIF($K$2:K136,J136,$L$2:L136))/(COUNTIF($K$2:K136,J136)),0)</f>
        <v>0.625</v>
      </c>
      <c r="AB136" s="1">
        <f t="shared" si="69"/>
        <v>0.125</v>
      </c>
      <c r="AC136" s="9">
        <f>IFERROR((SUMIF($J$2:J136,K136,$L$2:L136))/(COUNTIF($J$2:J136,K136)),0)</f>
        <v>2.3636363636363638</v>
      </c>
      <c r="AD136" s="9">
        <f>IFERROR((SUMIF($J$2:J136,K136,$M$2:M136))/(COUNTIF($J$2:J136,K136)),0)</f>
        <v>0.72727272727272729</v>
      </c>
      <c r="AE136" s="9">
        <f t="shared" si="70"/>
        <v>1.6363636363636365</v>
      </c>
      <c r="AF136" s="1">
        <f>IFERROR((SUMIF(K$2:K136,K136,M$2:M136)-M136)/(COUNTIF($K$2:K136,K136)-1),0)</f>
        <v>3</v>
      </c>
      <c r="AG136" s="1">
        <f>IFERROR((SUMIF(K$2:K136,K136,L$2:L136)-L136)/(COUNTIF($K$2:K136,K136)-1),0)</f>
        <v>0.92307692307692313</v>
      </c>
      <c r="AH136" s="1">
        <f t="shared" si="71"/>
        <v>2.0769230769230766</v>
      </c>
      <c r="AI136" s="1">
        <f t="shared" si="77"/>
        <v>0</v>
      </c>
      <c r="AJ136" s="1">
        <f t="shared" si="78"/>
        <v>3</v>
      </c>
      <c r="AK136" s="1">
        <f>SUMIF($J$2:K136,J136,AI$2:AJ136)-AI136</f>
        <v>27</v>
      </c>
      <c r="AL136" s="1">
        <f>SUMIF($AY$2:AZ136,AY136,$BI$2:BJ136)-BI136</f>
        <v>64</v>
      </c>
      <c r="AM136" s="1">
        <f>IFERROR((AK136)/(COUNTIF($J$2:K136,J136)-1),0)</f>
        <v>1.6875</v>
      </c>
      <c r="AN136" s="1">
        <f>IFERROR((AL136)/(COUNTIF($J$2:K136,K136)-1),0)</f>
        <v>2.6666666666666665</v>
      </c>
      <c r="AP136" t="str">
        <f t="shared" si="79"/>
        <v>FC Wacker Innsbruck</v>
      </c>
      <c r="AQ136">
        <f>COUNTIF($J$2:J136,J136)</f>
        <v>9</v>
      </c>
      <c r="AR136">
        <f>COUNTIF($K$2:K136,K136)</f>
        <v>14</v>
      </c>
      <c r="AT136" s="1" t="str">
        <f t="shared" si="80"/>
        <v>FK Austria Wien</v>
      </c>
      <c r="AU136" s="1" t="str">
        <f t="shared" si="81"/>
        <v>Red Bull Salzburg</v>
      </c>
      <c r="AV136">
        <f t="shared" si="82"/>
        <v>2</v>
      </c>
      <c r="AW136" s="1">
        <f t="shared" si="83"/>
        <v>0</v>
      </c>
      <c r="AY136" t="str">
        <f t="shared" si="32"/>
        <v>Red Bull Salzburg</v>
      </c>
      <c r="AZ136" t="str">
        <f t="shared" si="33"/>
        <v>FK Austria Wien</v>
      </c>
      <c r="BA136">
        <f t="shared" si="34"/>
        <v>2</v>
      </c>
      <c r="BB136">
        <f t="shared" si="35"/>
        <v>0</v>
      </c>
      <c r="BD136" t="str">
        <f t="shared" si="36"/>
        <v>Red Bull Salzburg</v>
      </c>
      <c r="BE136" t="str">
        <f t="shared" si="37"/>
        <v>FK Austria Wien</v>
      </c>
      <c r="BF136">
        <f t="shared" si="84"/>
        <v>0</v>
      </c>
      <c r="BG136">
        <f t="shared" si="85"/>
        <v>2</v>
      </c>
      <c r="BI136">
        <f t="shared" si="38"/>
        <v>3</v>
      </c>
      <c r="BJ136">
        <f t="shared" si="39"/>
        <v>0</v>
      </c>
    </row>
    <row r="137" spans="1:62" x14ac:dyDescent="0.3">
      <c r="A137" t="s">
        <v>47</v>
      </c>
      <c r="B137" t="s">
        <v>261</v>
      </c>
      <c r="C137" t="s">
        <v>105</v>
      </c>
      <c r="D137" t="s">
        <v>93</v>
      </c>
      <c r="E137" t="s">
        <v>64</v>
      </c>
      <c r="F137" s="15">
        <v>0.60416666666666663</v>
      </c>
      <c r="G137" s="16">
        <v>5444</v>
      </c>
      <c r="H137" s="17">
        <v>7</v>
      </c>
      <c r="I137" s="17">
        <v>0</v>
      </c>
      <c r="J137" s="1" t="s">
        <v>49</v>
      </c>
      <c r="K137" s="1" t="s">
        <v>71</v>
      </c>
      <c r="L137" s="20">
        <v>3</v>
      </c>
      <c r="M137" s="20">
        <v>1</v>
      </c>
      <c r="N137" s="1" t="str">
        <f t="shared" si="74"/>
        <v>S</v>
      </c>
      <c r="O137" s="1" t="str">
        <f t="shared" si="75"/>
        <v>N</v>
      </c>
      <c r="P137" s="1">
        <f t="shared" si="76"/>
        <v>2</v>
      </c>
      <c r="Q137" s="4">
        <f>IFERROR((SUMIF($J$2:K137,J137,$L$2:M137)-L137)/(COUNTIF($J$2:K137,J137)-1),0)</f>
        <v>1.8125</v>
      </c>
      <c r="R137" s="4">
        <f>IFERROR((SUMIF($AT$2:AT137,AT137,$AV$2:AW137)-AV137)/(COUNTIF($J$2:K137,J137)-1),0)</f>
        <v>0.8125</v>
      </c>
      <c r="S137" s="4">
        <f t="shared" si="66"/>
        <v>1</v>
      </c>
      <c r="T137" s="5">
        <f>IFERROR((SUMIF($AY$2:AZ137,AY137,$BA$2:BB137)-BA137)/(COUNTIF($J$2:K137,K137)-1),0)</f>
        <v>1.4583333333333333</v>
      </c>
      <c r="U137" s="5">
        <f>IFERROR((SUMIF($BD$2:BE137,BD137,$BF$2:BG137)-BF137)/(COUNTIF($J$2:K137,K137)-1),0)</f>
        <v>1.2083333333333333</v>
      </c>
      <c r="V137" s="5">
        <f t="shared" si="67"/>
        <v>0.25</v>
      </c>
      <c r="W137" s="9">
        <f>IFERROR((SUMIF($J$2:J137,J137,L$2:L137)-L137)/(COUNTIF($J$2:J137,J137)-1),0)</f>
        <v>1.75</v>
      </c>
      <c r="X137" s="9">
        <f>IFERROR((SUMIF($J$2:J137,J137,M$2:M137)-M137)/(COUNTIF($J$2:J137,J137)-1),0)</f>
        <v>1.625</v>
      </c>
      <c r="Y137" s="9">
        <f t="shared" si="68"/>
        <v>0.125</v>
      </c>
      <c r="Z137" s="1">
        <f>IFERROR((SUMIF($K$2:K137,J137,$M$2:M137))/(COUNTIF($K$2:K137,J137)),0)</f>
        <v>1.875</v>
      </c>
      <c r="AA137" s="1">
        <f>IFERROR((SUMIF($K$2:K137,J137,$L$2:L137))/(COUNTIF($K$2:K137,J137)),0)</f>
        <v>1.125</v>
      </c>
      <c r="AB137" s="1">
        <f t="shared" si="69"/>
        <v>0.75</v>
      </c>
      <c r="AC137" s="9">
        <f>IFERROR((SUMIF($J$2:J137,K137,$L$2:L137))/(COUNTIF($J$2:J137,K137)),0)</f>
        <v>1.3636363636363635</v>
      </c>
      <c r="AD137" s="9">
        <f>IFERROR((SUMIF($J$2:J137,K137,$M$2:M137))/(COUNTIF($J$2:J137,K137)),0)</f>
        <v>0.54545454545454541</v>
      </c>
      <c r="AE137" s="9">
        <f t="shared" si="70"/>
        <v>0.81818181818181812</v>
      </c>
      <c r="AF137" s="1">
        <f>IFERROR((SUMIF(K$2:K137,K137,M$2:M137)-M137)/(COUNTIF($K$2:K137,K137)-1),0)</f>
        <v>1.5384615384615385</v>
      </c>
      <c r="AG137" s="1">
        <f>IFERROR((SUMIF(K$2:K137,K137,L$2:L137)-L137)/(COUNTIF($K$2:K137,K137)-1),0)</f>
        <v>1.7692307692307692</v>
      </c>
      <c r="AH137" s="1">
        <f t="shared" si="71"/>
        <v>-0.23076923076923062</v>
      </c>
      <c r="AI137" s="1">
        <f t="shared" si="77"/>
        <v>3</v>
      </c>
      <c r="AJ137" s="1">
        <f t="shared" si="78"/>
        <v>0</v>
      </c>
      <c r="AK137" s="1">
        <f>SUMIF($J$2:K137,J137,AI$2:AJ137)-AI137</f>
        <v>27</v>
      </c>
      <c r="AL137" s="1">
        <f>SUMIF($AY$2:AZ137,AY137,$BI$2:BJ137)-BI137</f>
        <v>33</v>
      </c>
      <c r="AM137" s="1">
        <f>IFERROR((AK137)/(COUNTIF($J$2:K137,J137)-1),0)</f>
        <v>1.6875</v>
      </c>
      <c r="AN137" s="1">
        <f>IFERROR((AL137)/(COUNTIF($J$2:K137,K137)-1),0)</f>
        <v>1.375</v>
      </c>
      <c r="AP137" t="str">
        <f t="shared" si="79"/>
        <v>FK Austria Wien</v>
      </c>
      <c r="AQ137">
        <f>COUNTIF($J$2:J137,J137)</f>
        <v>9</v>
      </c>
      <c r="AR137">
        <f>COUNTIF($K$2:K137,K137)</f>
        <v>14</v>
      </c>
      <c r="AT137" s="1" t="str">
        <f t="shared" si="80"/>
        <v>Wolfsberger AC</v>
      </c>
      <c r="AU137" s="1" t="str">
        <f t="shared" si="81"/>
        <v>SK Rapid Wien</v>
      </c>
      <c r="AV137">
        <f t="shared" si="82"/>
        <v>1</v>
      </c>
      <c r="AW137" s="1">
        <f t="shared" si="83"/>
        <v>3</v>
      </c>
      <c r="AY137" t="str">
        <f t="shared" si="32"/>
        <v>SK Rapid Wien</v>
      </c>
      <c r="AZ137" t="str">
        <f t="shared" si="33"/>
        <v>Wolfsberger AC</v>
      </c>
      <c r="BA137">
        <f t="shared" si="34"/>
        <v>1</v>
      </c>
      <c r="BB137">
        <f t="shared" si="35"/>
        <v>3</v>
      </c>
      <c r="BD137" t="str">
        <f t="shared" si="36"/>
        <v>SK Rapid Wien</v>
      </c>
      <c r="BE137" t="str">
        <f t="shared" si="37"/>
        <v>Wolfsberger AC</v>
      </c>
      <c r="BF137">
        <f t="shared" si="84"/>
        <v>3</v>
      </c>
      <c r="BG137">
        <f t="shared" si="85"/>
        <v>1</v>
      </c>
      <c r="BI137">
        <f t="shared" si="38"/>
        <v>0</v>
      </c>
      <c r="BJ137">
        <f t="shared" si="39"/>
        <v>3</v>
      </c>
    </row>
    <row r="138" spans="1:62" x14ac:dyDescent="0.3">
      <c r="A138" t="s">
        <v>47</v>
      </c>
      <c r="B138" t="s">
        <v>261</v>
      </c>
      <c r="C138" t="s">
        <v>105</v>
      </c>
      <c r="D138" t="s">
        <v>93</v>
      </c>
      <c r="E138" t="s">
        <v>64</v>
      </c>
      <c r="F138" s="15">
        <v>0.60416666666666663</v>
      </c>
      <c r="G138" s="16">
        <v>2800</v>
      </c>
      <c r="H138" s="17">
        <v>7</v>
      </c>
      <c r="I138" s="17">
        <v>0</v>
      </c>
      <c r="J138" s="1" t="s">
        <v>76</v>
      </c>
      <c r="K138" s="1" t="s">
        <v>216</v>
      </c>
      <c r="L138" s="20">
        <v>1</v>
      </c>
      <c r="M138" s="20">
        <v>2</v>
      </c>
      <c r="N138" s="1" t="str">
        <f t="shared" si="74"/>
        <v>N</v>
      </c>
      <c r="O138" s="1" t="str">
        <f t="shared" si="75"/>
        <v>S</v>
      </c>
      <c r="P138" s="1">
        <f t="shared" si="76"/>
        <v>-1</v>
      </c>
      <c r="Q138" s="4">
        <f>IFERROR((SUMIF($J$2:K138,J138,$L$2:M138)-L138)/(COUNTIF($J$2:K138,J138)-1),0)</f>
        <v>1.2666666666666666</v>
      </c>
      <c r="R138" s="4">
        <f>IFERROR((SUMIF($AT$2:AT138,AT138,$AV$2:AW138)-AV138)/(COUNTIF($J$2:K138,J138)-1),0)</f>
        <v>0.93333333333333335</v>
      </c>
      <c r="S138" s="4">
        <f t="shared" si="66"/>
        <v>0.33333333333333326</v>
      </c>
      <c r="T138" s="5">
        <f>IFERROR((SUMIF($AY$2:AZ138,AY138,$BA$2:BB138)-BA138)/(COUNTIF($J$2:K138,K138)-1),0)</f>
        <v>1.8125</v>
      </c>
      <c r="U138" s="5">
        <f>IFERROR((SUMIF($BD$2:BE138,BD138,$BF$2:BG138)-BF138)/(COUNTIF($J$2:K138,K138)-1),0)</f>
        <v>1.5625</v>
      </c>
      <c r="V138" s="5">
        <f t="shared" si="67"/>
        <v>0.25</v>
      </c>
      <c r="W138" s="9">
        <f>IFERROR((SUMIF($J$2:J138,J138,L$2:L138)-L138)/(COUNTIF($J$2:J138,J138)-1),0)</f>
        <v>1</v>
      </c>
      <c r="X138" s="9">
        <f>IFERROR((SUMIF($J$2:J138,J138,M$2:M138)-M138)/(COUNTIF($J$2:J138,J138)-1),0)</f>
        <v>2</v>
      </c>
      <c r="Y138" s="9">
        <f t="shared" si="68"/>
        <v>-1</v>
      </c>
      <c r="Z138" s="1">
        <f>IFERROR((SUMIF($K$2:K138,J138,$M$2:M138))/(COUNTIF($K$2:K138,J138)),0)</f>
        <v>1.5</v>
      </c>
      <c r="AA138" s="1">
        <f>IFERROR((SUMIF($K$2:K138,J138,$L$2:L138))/(COUNTIF($K$2:K138,J138)),0)</f>
        <v>1.625</v>
      </c>
      <c r="AB138" s="1">
        <f t="shared" si="69"/>
        <v>-0.125</v>
      </c>
      <c r="AC138" s="9">
        <f>IFERROR((SUMIF($J$2:J138,K138,$L$2:L138))/(COUNTIF($J$2:J138,K138)),0)</f>
        <v>2</v>
      </c>
      <c r="AD138" s="9">
        <f>IFERROR((SUMIF($J$2:J138,K138,$M$2:M138))/(COUNTIF($J$2:J138,K138)),0)</f>
        <v>1</v>
      </c>
      <c r="AE138" s="9">
        <f t="shared" si="70"/>
        <v>1</v>
      </c>
      <c r="AF138" s="1">
        <f>IFERROR((SUMIF(K$2:K138,K138,M$2:M138)-M138)/(COUNTIF($K$2:K138,K138)-1),0)</f>
        <v>1.5714285714285714</v>
      </c>
      <c r="AG138" s="1">
        <f>IFERROR((SUMIF(K$2:K138,K138,L$2:L138)-L138)/(COUNTIF($K$2:K138,K138)-1),0)</f>
        <v>2.2857142857142856</v>
      </c>
      <c r="AH138" s="1">
        <f t="shared" si="71"/>
        <v>-0.71428571428571419</v>
      </c>
      <c r="AI138" s="1">
        <f t="shared" si="77"/>
        <v>0</v>
      </c>
      <c r="AJ138" s="1">
        <f t="shared" si="78"/>
        <v>3</v>
      </c>
      <c r="AK138" s="1">
        <f>SUMIF($J$2:K138,J138,AI$2:AJ138)-AI138</f>
        <v>18</v>
      </c>
      <c r="AL138" s="1">
        <f>SUMIF($AY$2:AZ138,AY138,$BI$2:BJ138)-BI138</f>
        <v>25</v>
      </c>
      <c r="AM138" s="1">
        <f>IFERROR((AK138)/(COUNTIF($J$2:K138,J138)-1),0)</f>
        <v>1.2</v>
      </c>
      <c r="AN138" s="1">
        <f>IFERROR((AL138)/(COUNTIF($J$2:K138,K138)-1),0)</f>
        <v>1.5625</v>
      </c>
      <c r="AP138" t="str">
        <f t="shared" si="79"/>
        <v>Red Bull Salzburg</v>
      </c>
      <c r="AQ138">
        <f>COUNTIF($J$2:J138,J138)</f>
        <v>8</v>
      </c>
      <c r="AR138">
        <f>COUNTIF($K$2:K138,K138)</f>
        <v>8</v>
      </c>
      <c r="AT138" s="1" t="str">
        <f t="shared" si="80"/>
        <v>SV Mattersburg</v>
      </c>
      <c r="AU138" s="1" t="str">
        <f t="shared" si="81"/>
        <v>TSV Hartberg</v>
      </c>
      <c r="AV138">
        <f t="shared" si="82"/>
        <v>2</v>
      </c>
      <c r="AW138" s="1">
        <f t="shared" si="83"/>
        <v>1</v>
      </c>
      <c r="AY138" t="str">
        <f t="shared" si="32"/>
        <v>TSV Hartberg</v>
      </c>
      <c r="AZ138" t="str">
        <f t="shared" si="33"/>
        <v>SV Mattersburg</v>
      </c>
      <c r="BA138">
        <f t="shared" si="34"/>
        <v>2</v>
      </c>
      <c r="BB138">
        <f t="shared" si="35"/>
        <v>1</v>
      </c>
      <c r="BD138" t="str">
        <f t="shared" si="36"/>
        <v>TSV Hartberg</v>
      </c>
      <c r="BE138" t="str">
        <f t="shared" si="37"/>
        <v>SV Mattersburg</v>
      </c>
      <c r="BF138">
        <f t="shared" si="84"/>
        <v>1</v>
      </c>
      <c r="BG138">
        <f t="shared" si="85"/>
        <v>2</v>
      </c>
      <c r="BI138">
        <f t="shared" si="38"/>
        <v>3</v>
      </c>
      <c r="BJ138">
        <f t="shared" si="39"/>
        <v>0</v>
      </c>
    </row>
    <row r="139" spans="1:62" x14ac:dyDescent="0.3">
      <c r="A139" t="s">
        <v>47</v>
      </c>
      <c r="B139" t="s">
        <v>262</v>
      </c>
      <c r="C139" t="s">
        <v>105</v>
      </c>
      <c r="D139" t="s">
        <v>93</v>
      </c>
      <c r="E139" t="s">
        <v>43</v>
      </c>
      <c r="F139" s="15">
        <v>0.70833333333333337</v>
      </c>
      <c r="G139" s="16">
        <v>2857</v>
      </c>
      <c r="H139" s="17">
        <v>13</v>
      </c>
      <c r="I139" s="17">
        <v>0</v>
      </c>
      <c r="J139" s="1" t="s">
        <v>56</v>
      </c>
      <c r="K139" s="1" t="s">
        <v>80</v>
      </c>
      <c r="L139" s="20">
        <v>1</v>
      </c>
      <c r="M139" s="20">
        <v>2</v>
      </c>
      <c r="N139" s="1" t="str">
        <f t="shared" si="74"/>
        <v>N</v>
      </c>
      <c r="O139" s="1" t="str">
        <f t="shared" si="75"/>
        <v>S</v>
      </c>
      <c r="P139" s="1">
        <f t="shared" si="76"/>
        <v>-1</v>
      </c>
      <c r="Q139" s="4">
        <f>IFERROR((SUMIF($J$2:K139,J139,$L$2:M139)-L139)/(COUNTIF($J$2:K139,J139)-1),0)</f>
        <v>0.76470588235294112</v>
      </c>
      <c r="R139" s="4">
        <f>IFERROR((SUMIF($AT$2:AT139,AT139,$AV$2:AW139)-AV139)/(COUNTIF($J$2:K139,J139)-1),0)</f>
        <v>1</v>
      </c>
      <c r="S139" s="4">
        <f t="shared" si="66"/>
        <v>-0.23529411764705888</v>
      </c>
      <c r="T139" s="5">
        <f>IFERROR((SUMIF($AY$2:AZ139,AY139,$BA$2:BB139)-BA139)/(COUNTIF($J$2:K139,K139)-1),0)</f>
        <v>1.2941176470588236</v>
      </c>
      <c r="U139" s="5">
        <f>IFERROR((SUMIF($BD$2:BE139,BD139,$BF$2:BG139)-BF139)/(COUNTIF($J$2:K139,K139)-1),0)</f>
        <v>1</v>
      </c>
      <c r="V139" s="5">
        <f t="shared" si="67"/>
        <v>0.29411764705882359</v>
      </c>
      <c r="W139" s="9">
        <f>IFERROR((SUMIF($J$2:J139,J139,L$2:L139)-L139)/(COUNTIF($J$2:J139,J139)-1),0)</f>
        <v>0.875</v>
      </c>
      <c r="X139" s="9">
        <f>IFERROR((SUMIF($J$2:J139,J139,M$2:M139)-M139)/(COUNTIF($J$2:J139,J139)-1),0)</f>
        <v>2.125</v>
      </c>
      <c r="Y139" s="9">
        <f t="shared" si="68"/>
        <v>-1.25</v>
      </c>
      <c r="Z139" s="1">
        <f>IFERROR((SUMIF($K$2:K139,J139,$M$2:M139))/(COUNTIF($K$2:K139,J139)),0)</f>
        <v>0.66666666666666663</v>
      </c>
      <c r="AA139" s="1">
        <f>IFERROR((SUMIF($K$2:K139,J139,$L$2:L139))/(COUNTIF($K$2:K139,J139)),0)</f>
        <v>2.1111111111111112</v>
      </c>
      <c r="AB139" s="1">
        <f t="shared" si="69"/>
        <v>-1.4444444444444446</v>
      </c>
      <c r="AC139" s="9">
        <f>IFERROR((SUMIF($J$2:J139,K139,$L$2:L139))/(COUNTIF($J$2:J139,K139)),0)</f>
        <v>1.7777777777777777</v>
      </c>
      <c r="AD139" s="9">
        <f>IFERROR((SUMIF($J$2:J139,K139,$M$2:M139))/(COUNTIF($J$2:J139,K139)),0)</f>
        <v>1.3333333333333333</v>
      </c>
      <c r="AE139" s="9">
        <f t="shared" si="70"/>
        <v>0.44444444444444442</v>
      </c>
      <c r="AF139" s="1">
        <f>IFERROR((SUMIF(K$2:K139,K139,M$2:M139)-M139)/(COUNTIF($K$2:K139,K139)-1),0)</f>
        <v>0.75</v>
      </c>
      <c r="AG139" s="1">
        <f>IFERROR((SUMIF(K$2:K139,K139,L$2:L139)-L139)/(COUNTIF($K$2:K139,K139)-1),0)</f>
        <v>0.625</v>
      </c>
      <c r="AH139" s="1">
        <f t="shared" si="71"/>
        <v>0.125</v>
      </c>
      <c r="AI139" s="1">
        <f t="shared" si="77"/>
        <v>0</v>
      </c>
      <c r="AJ139" s="1">
        <f t="shared" si="78"/>
        <v>3</v>
      </c>
      <c r="AK139" s="1">
        <f>SUMIF($J$2:K139,J139,AI$2:AJ139)-AI139</f>
        <v>9</v>
      </c>
      <c r="AL139" s="1">
        <f>SUMIF($AY$2:AZ139,AY139,$BI$2:BJ139)-BI139</f>
        <v>27</v>
      </c>
      <c r="AM139" s="1">
        <f>IFERROR((AK139)/(COUNTIF($J$2:K139,J139)-1),0)</f>
        <v>0.52941176470588236</v>
      </c>
      <c r="AN139" s="1">
        <f>IFERROR((AL139)/(COUNTIF($J$2:K139,K139)-1),0)</f>
        <v>1.588235294117647</v>
      </c>
      <c r="AP139" t="str">
        <f t="shared" si="79"/>
        <v>SK Rapid Wien</v>
      </c>
      <c r="AQ139">
        <f>COUNTIF($J$2:J139,J139)</f>
        <v>9</v>
      </c>
      <c r="AR139">
        <f>COUNTIF($K$2:K139,K139)</f>
        <v>9</v>
      </c>
      <c r="AT139" s="1" t="str">
        <f t="shared" si="80"/>
        <v>FC Admira Wacker Mödling</v>
      </c>
      <c r="AU139" s="1" t="str">
        <f t="shared" si="81"/>
        <v>FK Austria Wien</v>
      </c>
      <c r="AV139">
        <f t="shared" si="82"/>
        <v>2</v>
      </c>
      <c r="AW139" s="1">
        <f t="shared" si="83"/>
        <v>1</v>
      </c>
      <c r="AY139" t="str">
        <f t="shared" si="32"/>
        <v>FK Austria Wien</v>
      </c>
      <c r="AZ139" t="str">
        <f t="shared" si="33"/>
        <v>FC Admira Wacker Mödling</v>
      </c>
      <c r="BA139">
        <f t="shared" si="34"/>
        <v>2</v>
      </c>
      <c r="BB139">
        <f t="shared" si="35"/>
        <v>1</v>
      </c>
      <c r="BD139" t="str">
        <f t="shared" si="36"/>
        <v>FK Austria Wien</v>
      </c>
      <c r="BE139" t="str">
        <f t="shared" si="37"/>
        <v>FC Admira Wacker Mödling</v>
      </c>
      <c r="BF139">
        <f t="shared" si="84"/>
        <v>1</v>
      </c>
      <c r="BG139">
        <f t="shared" si="85"/>
        <v>2</v>
      </c>
      <c r="BI139">
        <f t="shared" si="38"/>
        <v>3</v>
      </c>
      <c r="BJ139">
        <f t="shared" si="39"/>
        <v>0</v>
      </c>
    </row>
    <row r="140" spans="1:62" x14ac:dyDescent="0.3">
      <c r="A140" t="s">
        <v>47</v>
      </c>
      <c r="B140" t="s">
        <v>262</v>
      </c>
      <c r="C140" t="s">
        <v>105</v>
      </c>
      <c r="D140" t="s">
        <v>93</v>
      </c>
      <c r="E140" t="s">
        <v>43</v>
      </c>
      <c r="F140" s="15">
        <v>0.70833333333333337</v>
      </c>
      <c r="G140" s="16">
        <v>4870</v>
      </c>
      <c r="H140" s="17">
        <v>13</v>
      </c>
      <c r="I140" s="17">
        <v>0</v>
      </c>
      <c r="J140" s="1" t="s">
        <v>216</v>
      </c>
      <c r="K140" s="1" t="s">
        <v>40</v>
      </c>
      <c r="L140" s="20">
        <v>0</v>
      </c>
      <c r="M140" s="20">
        <v>4</v>
      </c>
      <c r="N140" s="1" t="str">
        <f t="shared" si="74"/>
        <v>N</v>
      </c>
      <c r="O140" s="1" t="str">
        <f t="shared" si="75"/>
        <v>S</v>
      </c>
      <c r="P140" s="1">
        <f t="shared" si="76"/>
        <v>-4</v>
      </c>
      <c r="Q140" s="4">
        <f>IFERROR((SUMIF($J$2:K140,J140,$L$2:M140)-L140)/(COUNTIF($J$2:K140,J140)-1),0)</f>
        <v>1.8235294117647058</v>
      </c>
      <c r="R140" s="4">
        <f>IFERROR((SUMIF($AT$2:AT140,AT140,$AV$2:AW140)-AV140)/(COUNTIF($J$2:K140,J140)-1),0)</f>
        <v>0.52941176470588236</v>
      </c>
      <c r="S140" s="4">
        <f t="shared" si="66"/>
        <v>1.2941176470588234</v>
      </c>
      <c r="T140" s="5">
        <f>IFERROR((SUMIF($AY$2:AZ140,AY140,$BA$2:BB140)-BA140)/(COUNTIF($J$2:K140,K140)-1),0)</f>
        <v>2.68</v>
      </c>
      <c r="U140" s="5">
        <f>IFERROR((SUMIF($BD$2:BE140,BD140,$BF$2:BG140)-BF140)/(COUNTIF($J$2:K140,K140)-1),0)</f>
        <v>0.8</v>
      </c>
      <c r="V140" s="5">
        <f t="shared" si="67"/>
        <v>1.8800000000000001</v>
      </c>
      <c r="W140" s="9">
        <f>IFERROR((SUMIF($J$2:J140,J140,L$2:L140)-L140)/(COUNTIF($J$2:J140,J140)-1),0)</f>
        <v>2</v>
      </c>
      <c r="X140" s="9">
        <f>IFERROR((SUMIF($J$2:J140,J140,M$2:M140)-M140)/(COUNTIF($J$2:J140,J140)-1),0)</f>
        <v>1</v>
      </c>
      <c r="Y140" s="9">
        <f t="shared" si="68"/>
        <v>1</v>
      </c>
      <c r="Z140" s="1">
        <f>IFERROR((SUMIF($K$2:K140,J140,$M$2:M140))/(COUNTIF($K$2:K140,J140)),0)</f>
        <v>1.625</v>
      </c>
      <c r="AA140" s="1">
        <f>IFERROR((SUMIF($K$2:K140,J140,$L$2:L140))/(COUNTIF($K$2:K140,J140)),0)</f>
        <v>2.125</v>
      </c>
      <c r="AB140" s="1">
        <f t="shared" si="69"/>
        <v>-0.5</v>
      </c>
      <c r="AC140" s="9">
        <f>IFERROR((SUMIF($J$2:J140,K140,$L$2:L140))/(COUNTIF($J$2:J140,K140)),0)</f>
        <v>2.3636363636363638</v>
      </c>
      <c r="AD140" s="9">
        <f>IFERROR((SUMIF($J$2:J140,K140,$M$2:M140))/(COUNTIF($J$2:J140,K140)),0)</f>
        <v>0.72727272727272729</v>
      </c>
      <c r="AE140" s="9">
        <f t="shared" si="70"/>
        <v>1.6363636363636365</v>
      </c>
      <c r="AF140" s="1">
        <f>IFERROR((SUMIF(K$2:K140,K140,M$2:M140)-M140)/(COUNTIF($K$2:K140,K140)-1),0)</f>
        <v>2.9285714285714284</v>
      </c>
      <c r="AG140" s="1">
        <f>IFERROR((SUMIF(K$2:K140,K140,L$2:L140)-L140)/(COUNTIF($K$2:K140,K140)-1),0)</f>
        <v>0.8571428571428571</v>
      </c>
      <c r="AH140" s="1">
        <f t="shared" si="71"/>
        <v>2.0714285714285712</v>
      </c>
      <c r="AI140" s="1">
        <f t="shared" si="77"/>
        <v>0</v>
      </c>
      <c r="AJ140" s="1">
        <f t="shared" si="78"/>
        <v>3</v>
      </c>
      <c r="AK140" s="1">
        <f>SUMIF($J$2:K140,J140,AI$2:AJ140)-AI140</f>
        <v>28</v>
      </c>
      <c r="AL140" s="1">
        <f>SUMIF($AY$2:AZ140,AY140,$BI$2:BJ140)-BI140</f>
        <v>67</v>
      </c>
      <c r="AM140" s="1">
        <f>IFERROR((AK140)/(COUNTIF($J$2:K140,J140)-1),0)</f>
        <v>1.6470588235294117</v>
      </c>
      <c r="AN140" s="1">
        <f>IFERROR((AL140)/(COUNTIF($J$2:K140,K140)-1),0)</f>
        <v>2.68</v>
      </c>
      <c r="AP140" t="str">
        <f t="shared" si="79"/>
        <v>FC Admira Wacker Mödling</v>
      </c>
      <c r="AQ140">
        <f>COUNTIF($J$2:J140,J140)</f>
        <v>10</v>
      </c>
      <c r="AR140">
        <f>COUNTIF($K$2:K140,K140)</f>
        <v>15</v>
      </c>
      <c r="AT140" s="1" t="str">
        <f t="shared" si="80"/>
        <v>TSV Hartberg</v>
      </c>
      <c r="AU140" s="1" t="str">
        <f t="shared" si="81"/>
        <v>Red Bull Salzburg</v>
      </c>
      <c r="AV140">
        <f t="shared" si="82"/>
        <v>4</v>
      </c>
      <c r="AW140" s="1">
        <f t="shared" si="83"/>
        <v>0</v>
      </c>
      <c r="AY140" t="str">
        <f t="shared" si="32"/>
        <v>Red Bull Salzburg</v>
      </c>
      <c r="AZ140" t="str">
        <f t="shared" si="33"/>
        <v>TSV Hartberg</v>
      </c>
      <c r="BA140">
        <f t="shared" si="34"/>
        <v>4</v>
      </c>
      <c r="BB140">
        <f t="shared" si="35"/>
        <v>0</v>
      </c>
      <c r="BD140" t="str">
        <f t="shared" si="36"/>
        <v>Red Bull Salzburg</v>
      </c>
      <c r="BE140" t="str">
        <f t="shared" si="37"/>
        <v>TSV Hartberg</v>
      </c>
      <c r="BF140">
        <f t="shared" si="84"/>
        <v>0</v>
      </c>
      <c r="BG140">
        <f t="shared" si="85"/>
        <v>4</v>
      </c>
      <c r="BI140">
        <f t="shared" si="38"/>
        <v>3</v>
      </c>
      <c r="BJ140">
        <f t="shared" si="39"/>
        <v>0</v>
      </c>
    </row>
    <row r="141" spans="1:62" x14ac:dyDescent="0.3">
      <c r="A141" t="s">
        <v>47</v>
      </c>
      <c r="B141" t="s">
        <v>262</v>
      </c>
      <c r="C141" t="s">
        <v>105</v>
      </c>
      <c r="D141" t="s">
        <v>93</v>
      </c>
      <c r="E141" t="s">
        <v>43</v>
      </c>
      <c r="F141" s="15">
        <v>0.70833333333333337</v>
      </c>
      <c r="G141" s="16">
        <v>2766</v>
      </c>
      <c r="H141" s="17">
        <v>13</v>
      </c>
      <c r="I141" s="17">
        <v>0</v>
      </c>
      <c r="J141" s="1" t="s">
        <v>49</v>
      </c>
      <c r="K141" s="1" t="s">
        <v>76</v>
      </c>
      <c r="L141" s="20">
        <v>2</v>
      </c>
      <c r="M141" s="20">
        <v>2</v>
      </c>
      <c r="N141" s="1" t="str">
        <f t="shared" si="74"/>
        <v>U</v>
      </c>
      <c r="O141" s="1" t="str">
        <f t="shared" si="75"/>
        <v>U</v>
      </c>
      <c r="P141" s="1">
        <f t="shared" si="76"/>
        <v>0</v>
      </c>
      <c r="Q141" s="4">
        <f>IFERROR((SUMIF($J$2:K141,J141,$L$2:M141)-L141)/(COUNTIF($J$2:K141,J141)-1),0)</f>
        <v>1.8823529411764706</v>
      </c>
      <c r="R141" s="4">
        <f>IFERROR((SUMIF($AT$2:AT141,AT141,$AV$2:AW141)-AV141)/(COUNTIF($J$2:K141,J141)-1),0)</f>
        <v>0.82352941176470584</v>
      </c>
      <c r="S141" s="4">
        <f t="shared" ref="S141:S181" si="86">Q141-R141</f>
        <v>1.0588235294117647</v>
      </c>
      <c r="T141" s="5">
        <f>IFERROR((SUMIF($AY$2:AZ141,AY141,$BA$2:BB141)-BA141)/(COUNTIF($J$2:K141,K141)-1),0)</f>
        <v>1.25</v>
      </c>
      <c r="U141" s="5">
        <f>IFERROR((SUMIF($BD$2:BE141,BD141,$BF$2:BG141)-BF141)/(COUNTIF($J$2:K141,K141)-1),0)</f>
        <v>1.8125</v>
      </c>
      <c r="V141" s="5">
        <f t="shared" ref="V141:V181" si="87">T141-U141</f>
        <v>-0.5625</v>
      </c>
      <c r="W141" s="9">
        <f>IFERROR((SUMIF($J$2:J141,J141,L$2:L141)-L141)/(COUNTIF($J$2:J141,J141)-1),0)</f>
        <v>1.8888888888888888</v>
      </c>
      <c r="X141" s="9">
        <f>IFERROR((SUMIF($J$2:J141,J141,M$2:M141)-M141)/(COUNTIF($J$2:J141,J141)-1),0)</f>
        <v>1.5555555555555556</v>
      </c>
      <c r="Y141" s="9">
        <f t="shared" ref="Y141:Y181" si="88">W141-X141</f>
        <v>0.33333333333333326</v>
      </c>
      <c r="Z141" s="1">
        <f>IFERROR((SUMIF($K$2:K141,J141,$M$2:M141))/(COUNTIF($K$2:K141,J141)),0)</f>
        <v>1.875</v>
      </c>
      <c r="AA141" s="1">
        <f>IFERROR((SUMIF($K$2:K141,J141,$L$2:L141))/(COUNTIF($K$2:K141,J141)),0)</f>
        <v>1.125</v>
      </c>
      <c r="AB141" s="1">
        <f t="shared" ref="AB141:AB181" si="89">Z141-AA141</f>
        <v>0.75</v>
      </c>
      <c r="AC141" s="9">
        <f>IFERROR((SUMIF($J$2:J141,K141,$L$2:L141))/(COUNTIF($J$2:J141,K141)),0)</f>
        <v>1</v>
      </c>
      <c r="AD141" s="9">
        <f>IFERROR((SUMIF($J$2:J141,K141,$M$2:M141))/(COUNTIF($J$2:J141,K141)),0)</f>
        <v>2</v>
      </c>
      <c r="AE141" s="9">
        <f t="shared" ref="AE141:AE181" si="90">AC141-AD141</f>
        <v>-1</v>
      </c>
      <c r="AF141" s="1">
        <f>IFERROR((SUMIF(K$2:K141,K141,M$2:M141)-M141)/(COUNTIF($K$2:K141,K141)-1),0)</f>
        <v>1.5</v>
      </c>
      <c r="AG141" s="1">
        <f>IFERROR((SUMIF(K$2:K141,K141,L$2:L141)-L141)/(COUNTIF($K$2:K141,K141)-1),0)</f>
        <v>1.625</v>
      </c>
      <c r="AH141" s="1">
        <f t="shared" ref="AH141:AH181" si="91">AF141-AG141</f>
        <v>-0.125</v>
      </c>
      <c r="AI141" s="1">
        <f t="shared" si="77"/>
        <v>1</v>
      </c>
      <c r="AJ141" s="1">
        <f t="shared" si="78"/>
        <v>1</v>
      </c>
      <c r="AK141" s="1">
        <f>SUMIF($J$2:K141,J141,AI$2:AJ141)-AI141</f>
        <v>30</v>
      </c>
      <c r="AL141" s="1">
        <f>SUMIF($AY$2:AZ141,AY141,$BI$2:BJ141)-BI141</f>
        <v>18</v>
      </c>
      <c r="AM141" s="1">
        <f>IFERROR((AK141)/(COUNTIF($J$2:K141,J141)-1),0)</f>
        <v>1.7647058823529411</v>
      </c>
      <c r="AN141" s="1">
        <f>IFERROR((AL141)/(COUNTIF($J$2:K141,K141)-1),0)</f>
        <v>1.125</v>
      </c>
      <c r="AP141" t="str">
        <f t="shared" si="79"/>
        <v>FK Austria Wien</v>
      </c>
      <c r="AQ141">
        <f>COUNTIF($J$2:J141,J141)</f>
        <v>10</v>
      </c>
      <c r="AR141">
        <f>COUNTIF($K$2:K141,K141)</f>
        <v>9</v>
      </c>
      <c r="AT141" s="1" t="str">
        <f t="shared" si="80"/>
        <v>Wolfsberger AC</v>
      </c>
      <c r="AU141" s="1" t="str">
        <f t="shared" si="81"/>
        <v>SV Mattersburg</v>
      </c>
      <c r="AV141">
        <f t="shared" si="82"/>
        <v>2</v>
      </c>
      <c r="AW141" s="1">
        <f t="shared" si="83"/>
        <v>2</v>
      </c>
      <c r="AY141" t="str">
        <f t="shared" si="32"/>
        <v>SV Mattersburg</v>
      </c>
      <c r="AZ141" t="str">
        <f t="shared" si="33"/>
        <v>Wolfsberger AC</v>
      </c>
      <c r="BA141">
        <f t="shared" si="34"/>
        <v>2</v>
      </c>
      <c r="BB141">
        <f t="shared" si="35"/>
        <v>2</v>
      </c>
      <c r="BD141" t="str">
        <f t="shared" si="36"/>
        <v>SV Mattersburg</v>
      </c>
      <c r="BE141" t="str">
        <f t="shared" si="37"/>
        <v>Wolfsberger AC</v>
      </c>
      <c r="BF141">
        <f t="shared" si="84"/>
        <v>2</v>
      </c>
      <c r="BG141">
        <f t="shared" si="85"/>
        <v>2</v>
      </c>
      <c r="BI141">
        <f t="shared" si="38"/>
        <v>1</v>
      </c>
      <c r="BJ141">
        <f t="shared" si="39"/>
        <v>1</v>
      </c>
    </row>
    <row r="142" spans="1:62" x14ac:dyDescent="0.3">
      <c r="A142" t="s">
        <v>47</v>
      </c>
      <c r="B142" t="s">
        <v>298</v>
      </c>
      <c r="C142" t="s">
        <v>105</v>
      </c>
      <c r="D142" t="s">
        <v>93</v>
      </c>
      <c r="E142" t="s">
        <v>64</v>
      </c>
      <c r="F142" s="15">
        <v>0.60416666666666663</v>
      </c>
      <c r="G142" s="16">
        <v>3876</v>
      </c>
      <c r="H142" s="17">
        <v>15</v>
      </c>
      <c r="I142" s="17">
        <v>0</v>
      </c>
      <c r="J142" s="1" t="s">
        <v>58</v>
      </c>
      <c r="K142" s="1" t="s">
        <v>68</v>
      </c>
      <c r="L142" s="20">
        <v>0</v>
      </c>
      <c r="M142" s="20">
        <v>2</v>
      </c>
      <c r="N142" s="1" t="str">
        <f t="shared" si="74"/>
        <v>N</v>
      </c>
      <c r="O142" s="1" t="str">
        <f t="shared" si="75"/>
        <v>S</v>
      </c>
      <c r="P142" s="1">
        <f t="shared" si="76"/>
        <v>-2</v>
      </c>
      <c r="Q142" s="4">
        <f>IFERROR((SUMIF($J$2:K142,J142,$L$2:M142)-L142)/(COUNTIF($J$2:K142,J142)-1),0)</f>
        <v>1.411764705882353</v>
      </c>
      <c r="R142" s="4">
        <f>IFERROR((SUMIF($AT$2:AT142,AT142,$AV$2:AW142)-AV142)/(COUNTIF($J$2:K142,J142)-1),0)</f>
        <v>0.94117647058823528</v>
      </c>
      <c r="S142" s="4">
        <f t="shared" si="86"/>
        <v>0.47058823529411775</v>
      </c>
      <c r="T142" s="5">
        <f>IFERROR((SUMIF($AY$2:AZ142,AY142,$BA$2:BB142)-BA142)/(COUNTIF($J$2:K142,K142)-1),0)</f>
        <v>0.95</v>
      </c>
      <c r="U142" s="5">
        <f>IFERROR((SUMIF($BD$2:BE142,BD142,$BF$2:BG142)-BF142)/(COUNTIF($J$2:K142,K142)-1),0)</f>
        <v>1.65</v>
      </c>
      <c r="V142" s="5">
        <f t="shared" si="87"/>
        <v>-0.7</v>
      </c>
      <c r="W142" s="9">
        <f>IFERROR((SUMIF($J$2:J142,J142,L$2:L142)-L142)/(COUNTIF($J$2:J142,J142)-1),0)</f>
        <v>1.25</v>
      </c>
      <c r="X142" s="9">
        <f>IFERROR((SUMIF($J$2:J142,J142,M$2:M142)-M142)/(COUNTIF($J$2:J142,J142)-1),0)</f>
        <v>2</v>
      </c>
      <c r="Y142" s="9">
        <f t="shared" si="88"/>
        <v>-0.75</v>
      </c>
      <c r="Z142" s="1">
        <f>IFERROR((SUMIF($K$2:K142,J142,$M$2:M142))/(COUNTIF($K$2:K142,J142)),0)</f>
        <v>1.5555555555555556</v>
      </c>
      <c r="AA142" s="1">
        <f>IFERROR((SUMIF($K$2:K142,J142,$L$2:L142))/(COUNTIF($K$2:K142,J142)),0)</f>
        <v>1.1111111111111112</v>
      </c>
      <c r="AB142" s="1">
        <f t="shared" si="89"/>
        <v>0.44444444444444442</v>
      </c>
      <c r="AC142" s="9">
        <f>IFERROR((SUMIF($J$2:J142,K142,$L$2:L142))/(COUNTIF($J$2:J142,K142)),0)</f>
        <v>1</v>
      </c>
      <c r="AD142" s="9">
        <f>IFERROR((SUMIF($J$2:J142,K142,$M$2:M142))/(COUNTIF($J$2:J142,K142)),0)</f>
        <v>1.5555555555555556</v>
      </c>
      <c r="AE142" s="9">
        <f t="shared" si="90"/>
        <v>-0.55555555555555558</v>
      </c>
      <c r="AF142" s="1">
        <f>IFERROR((SUMIF(K$2:K142,K142,M$2:M142)-M142)/(COUNTIF($K$2:K142,K142)-1),0)</f>
        <v>0.90909090909090906</v>
      </c>
      <c r="AG142" s="1">
        <f>IFERROR((SUMIF(K$2:K142,K142,L$2:L142)-L142)/(COUNTIF($K$2:K142,K142)-1),0)</f>
        <v>1.7272727272727273</v>
      </c>
      <c r="AH142" s="1">
        <f t="shared" si="91"/>
        <v>-0.81818181818181823</v>
      </c>
      <c r="AI142" s="1">
        <f t="shared" si="77"/>
        <v>0</v>
      </c>
      <c r="AJ142" s="1">
        <f t="shared" si="78"/>
        <v>3</v>
      </c>
      <c r="AK142" s="1">
        <f>SUMIF($J$2:K142,J142,AI$2:AJ142)-AI142</f>
        <v>17</v>
      </c>
      <c r="AL142" s="1">
        <f>SUMIF($AY$2:AZ142,AY142,$BI$2:BJ142)-BI142</f>
        <v>19</v>
      </c>
      <c r="AM142" s="1">
        <f>IFERROR((AK142)/(COUNTIF($J$2:K142,J142)-1),0)</f>
        <v>1</v>
      </c>
      <c r="AN142" s="1">
        <f>IFERROR((AL142)/(COUNTIF($J$2:K142,K142)-1),0)</f>
        <v>0.95</v>
      </c>
      <c r="AP142" t="str">
        <f t="shared" si="79"/>
        <v>SV Mattersburg</v>
      </c>
      <c r="AQ142">
        <f>COUNTIF($J$2:J142,J142)</f>
        <v>9</v>
      </c>
      <c r="AR142">
        <f>COUNTIF($K$2:K142,K142)</f>
        <v>12</v>
      </c>
      <c r="AT142" s="1" t="str">
        <f t="shared" si="80"/>
        <v>SC Rheindorf Altach</v>
      </c>
      <c r="AU142" s="1" t="str">
        <f t="shared" si="81"/>
        <v>SK Sturm Graz</v>
      </c>
      <c r="AV142">
        <f t="shared" si="82"/>
        <v>2</v>
      </c>
      <c r="AW142" s="1">
        <f t="shared" si="83"/>
        <v>0</v>
      </c>
      <c r="AY142" t="str">
        <f t="shared" si="32"/>
        <v>SK Sturm Graz</v>
      </c>
      <c r="AZ142" t="str">
        <f t="shared" si="33"/>
        <v>SC Rheindorf Altach</v>
      </c>
      <c r="BA142">
        <f t="shared" si="34"/>
        <v>2</v>
      </c>
      <c r="BB142">
        <f t="shared" si="35"/>
        <v>0</v>
      </c>
      <c r="BD142" t="str">
        <f t="shared" si="36"/>
        <v>SK Sturm Graz</v>
      </c>
      <c r="BE142" t="str">
        <f t="shared" si="37"/>
        <v>SC Rheindorf Altach</v>
      </c>
      <c r="BF142">
        <f t="shared" si="84"/>
        <v>0</v>
      </c>
      <c r="BG142">
        <f t="shared" si="85"/>
        <v>2</v>
      </c>
      <c r="BI142">
        <f t="shared" si="38"/>
        <v>3</v>
      </c>
      <c r="BJ142">
        <f t="shared" si="39"/>
        <v>0</v>
      </c>
    </row>
    <row r="143" spans="1:62" x14ac:dyDescent="0.3">
      <c r="A143" t="s">
        <v>47</v>
      </c>
      <c r="B143" t="s">
        <v>298</v>
      </c>
      <c r="C143" t="s">
        <v>105</v>
      </c>
      <c r="D143" t="s">
        <v>93</v>
      </c>
      <c r="E143" t="s">
        <v>64</v>
      </c>
      <c r="F143" s="15">
        <v>0.70833333333333337</v>
      </c>
      <c r="G143" s="16">
        <v>17600</v>
      </c>
      <c r="H143" s="17">
        <v>15</v>
      </c>
      <c r="I143" s="17">
        <v>0</v>
      </c>
      <c r="J143" s="1" t="s">
        <v>71</v>
      </c>
      <c r="K143" s="1" t="s">
        <v>0</v>
      </c>
      <c r="L143" s="20">
        <v>0</v>
      </c>
      <c r="M143" s="20">
        <v>1</v>
      </c>
      <c r="N143" s="1" t="str">
        <f t="shared" si="74"/>
        <v>N</v>
      </c>
      <c r="O143" s="1" t="str">
        <f t="shared" si="75"/>
        <v>S</v>
      </c>
      <c r="P143" s="1">
        <f t="shared" si="76"/>
        <v>-1</v>
      </c>
      <c r="Q143" s="4">
        <f>IFERROR((SUMIF($J$2:K143,J143,$L$2:M143)-L143)/(COUNTIF($J$2:K143,J143)-1),0)</f>
        <v>1.44</v>
      </c>
      <c r="R143" s="4">
        <f>IFERROR((SUMIF($AT$2:AT143,AT143,$AV$2:AW143)-AV143)/(COUNTIF($J$2:K143,J143)-1),0)</f>
        <v>0.24</v>
      </c>
      <c r="S143" s="4">
        <f t="shared" si="86"/>
        <v>1.2</v>
      </c>
      <c r="T143" s="5">
        <f>IFERROR((SUMIF($AY$2:AZ143,AY143,$BA$2:BB143)-BA143)/(COUNTIF($J$2:K143,K143)-1),0)</f>
        <v>2.1904761904761907</v>
      </c>
      <c r="U143" s="5">
        <f>IFERROR((SUMIF($BD$2:BE143,BD143,$BF$2:BG143)-BF143)/(COUNTIF($J$2:K143,K143)-1),0)</f>
        <v>0.76190476190476186</v>
      </c>
      <c r="V143" s="5">
        <f t="shared" si="87"/>
        <v>1.4285714285714288</v>
      </c>
      <c r="W143" s="9">
        <f>IFERROR((SUMIF($J$2:J143,J143,L$2:L143)-L143)/(COUNTIF($J$2:J143,J143)-1),0)</f>
        <v>1.3636363636363635</v>
      </c>
      <c r="X143" s="9">
        <f>IFERROR((SUMIF($J$2:J143,J143,M$2:M143)-M143)/(COUNTIF($J$2:J143,J143)-1),0)</f>
        <v>0.54545454545454541</v>
      </c>
      <c r="Y143" s="9">
        <f t="shared" si="88"/>
        <v>0.81818181818181812</v>
      </c>
      <c r="Z143" s="1">
        <f>IFERROR((SUMIF($K$2:K143,J143,$M$2:M143))/(COUNTIF($K$2:K143,J143)),0)</f>
        <v>1.5</v>
      </c>
      <c r="AA143" s="1">
        <f>IFERROR((SUMIF($K$2:K143,J143,$L$2:L143))/(COUNTIF($K$2:K143,J143)),0)</f>
        <v>1.8571428571428572</v>
      </c>
      <c r="AB143" s="1">
        <f t="shared" si="89"/>
        <v>-0.35714285714285721</v>
      </c>
      <c r="AC143" s="9">
        <f>IFERROR((SUMIF($J$2:J143,K143,$L$2:L143))/(COUNTIF($J$2:J143,K143)),0)</f>
        <v>2.1111111111111112</v>
      </c>
      <c r="AD143" s="9">
        <f>IFERROR((SUMIF($J$2:J143,K143,$M$2:M143))/(COUNTIF($J$2:J143,K143)),0)</f>
        <v>0.77777777777777779</v>
      </c>
      <c r="AE143" s="9">
        <f t="shared" si="90"/>
        <v>1.3333333333333335</v>
      </c>
      <c r="AF143" s="1">
        <f>IFERROR((SUMIF(K$2:K143,K143,M$2:M143)-M143)/(COUNTIF($K$2:K143,K143)-1),0)</f>
        <v>2.25</v>
      </c>
      <c r="AG143" s="1">
        <f>IFERROR((SUMIF(K$2:K143,K143,L$2:L143)-L143)/(COUNTIF($K$2:K143,K143)-1),0)</f>
        <v>0.75</v>
      </c>
      <c r="AH143" s="1">
        <f t="shared" si="91"/>
        <v>1.5</v>
      </c>
      <c r="AI143" s="1">
        <f t="shared" si="77"/>
        <v>0</v>
      </c>
      <c r="AJ143" s="1">
        <f t="shared" si="78"/>
        <v>3</v>
      </c>
      <c r="AK143" s="1">
        <f>SUMIF($J$2:K143,J143,AI$2:AJ143)-AI143</f>
        <v>33</v>
      </c>
      <c r="AL143" s="1">
        <f>SUMIF($AY$2:AZ143,AY143,$BI$2:BJ143)-BI143</f>
        <v>44</v>
      </c>
      <c r="AM143" s="1">
        <f>IFERROR((AK143)/(COUNTIF($J$2:K143,J143)-1),0)</f>
        <v>1.32</v>
      </c>
      <c r="AN143" s="1">
        <f>IFERROR((AL143)/(COUNTIF($J$2:K143,K143)-1),0)</f>
        <v>2.0952380952380953</v>
      </c>
      <c r="AP143" t="str">
        <f t="shared" si="79"/>
        <v>SC Rheindorf Altach</v>
      </c>
      <c r="AQ143">
        <f>COUNTIF($J$2:J143,J143)</f>
        <v>12</v>
      </c>
      <c r="AR143">
        <f>COUNTIF($K$2:K143,K143)</f>
        <v>13</v>
      </c>
      <c r="AT143" s="1" t="str">
        <f t="shared" si="80"/>
        <v>SK Rapid Wien</v>
      </c>
      <c r="AU143" s="1" t="str">
        <f t="shared" si="81"/>
        <v>LASK</v>
      </c>
      <c r="AV143">
        <f t="shared" si="82"/>
        <v>1</v>
      </c>
      <c r="AW143" s="1">
        <f t="shared" si="83"/>
        <v>0</v>
      </c>
      <c r="AY143" t="str">
        <f t="shared" si="32"/>
        <v>LASK</v>
      </c>
      <c r="AZ143" t="str">
        <f t="shared" si="33"/>
        <v>SK Rapid Wien</v>
      </c>
      <c r="BA143">
        <f t="shared" si="34"/>
        <v>1</v>
      </c>
      <c r="BB143">
        <f t="shared" si="35"/>
        <v>0</v>
      </c>
      <c r="BD143" t="str">
        <f t="shared" si="36"/>
        <v>LASK</v>
      </c>
      <c r="BE143" t="str">
        <f t="shared" si="37"/>
        <v>SK Rapid Wien</v>
      </c>
      <c r="BF143">
        <f t="shared" si="84"/>
        <v>0</v>
      </c>
      <c r="BG143">
        <f t="shared" si="85"/>
        <v>1</v>
      </c>
      <c r="BI143">
        <f t="shared" si="38"/>
        <v>3</v>
      </c>
      <c r="BJ143">
        <f t="shared" si="39"/>
        <v>0</v>
      </c>
    </row>
    <row r="144" spans="1:62" x14ac:dyDescent="0.3">
      <c r="A144" t="s">
        <v>47</v>
      </c>
      <c r="B144" t="s">
        <v>298</v>
      </c>
      <c r="C144" t="s">
        <v>105</v>
      </c>
      <c r="D144" t="s">
        <v>93</v>
      </c>
      <c r="E144" t="s">
        <v>64</v>
      </c>
      <c r="F144" s="15">
        <v>0.60416666666666663</v>
      </c>
      <c r="G144" s="16">
        <v>2700</v>
      </c>
      <c r="H144" s="17">
        <v>15</v>
      </c>
      <c r="I144" s="17">
        <v>0</v>
      </c>
      <c r="J144" s="1" t="s">
        <v>65</v>
      </c>
      <c r="K144" s="1" t="s">
        <v>245</v>
      </c>
      <c r="L144" s="20">
        <v>2</v>
      </c>
      <c r="M144" s="20">
        <v>0</v>
      </c>
      <c r="N144" s="1" t="str">
        <f t="shared" si="74"/>
        <v>S</v>
      </c>
      <c r="O144" s="1" t="str">
        <f t="shared" si="75"/>
        <v>N</v>
      </c>
      <c r="P144" s="1">
        <f t="shared" si="76"/>
        <v>2</v>
      </c>
      <c r="Q144" s="4">
        <f>IFERROR((SUMIF($J$2:K144,J144,$L$2:M144)-L144)/(COUNTIF($J$2:K144,J144)-1),0)</f>
        <v>1.8823529411764706</v>
      </c>
      <c r="R144" s="4">
        <f>IFERROR((SUMIF($AT$2:AT144,AT144,$AV$2:AW144)-AV144)/(COUNTIF($J$2:K144,J144)-1),0)</f>
        <v>0.47058823529411764</v>
      </c>
      <c r="S144" s="4">
        <f t="shared" si="86"/>
        <v>1.4117647058823528</v>
      </c>
      <c r="T144" s="5">
        <f>IFERROR((SUMIF($AY$2:AZ144,AY144,$BA$2:BB144)-BA144)/(COUNTIF($J$2:K144,K144)-1),0)</f>
        <v>1.411764705882353</v>
      </c>
      <c r="U144" s="5">
        <f>IFERROR((SUMIF($BD$2:BE144,BD144,$BF$2:BG144)-BF144)/(COUNTIF($J$2:K144,K144)-1),0)</f>
        <v>1.6470588235294117</v>
      </c>
      <c r="V144" s="5">
        <f t="shared" si="87"/>
        <v>-0.23529411764705865</v>
      </c>
      <c r="W144" s="9">
        <f>IFERROR((SUMIF($J$2:J144,J144,L$2:L144)-L144)/(COUNTIF($J$2:J144,J144)-1),0)</f>
        <v>1.7142857142857142</v>
      </c>
      <c r="X144" s="9">
        <f>IFERROR((SUMIF($J$2:J144,J144,M$2:M144)-M144)/(COUNTIF($J$2:J144,J144)-1),0)</f>
        <v>1.1428571428571428</v>
      </c>
      <c r="Y144" s="9">
        <f t="shared" si="88"/>
        <v>0.5714285714285714</v>
      </c>
      <c r="Z144" s="1">
        <f>IFERROR((SUMIF($K$2:K144,J144,$M$2:M144))/(COUNTIF($K$2:K144,J144)),0)</f>
        <v>2</v>
      </c>
      <c r="AA144" s="1">
        <f>IFERROR((SUMIF($K$2:K144,J144,$L$2:L144))/(COUNTIF($K$2:K144,J144)),0)</f>
        <v>0.6</v>
      </c>
      <c r="AB144" s="1">
        <f t="shared" si="89"/>
        <v>1.4</v>
      </c>
      <c r="AC144" s="9">
        <f>IFERROR((SUMIF($J$2:J144,K144,$L$2:L144))/(COUNTIF($J$2:J144,K144)),0)</f>
        <v>1</v>
      </c>
      <c r="AD144" s="9">
        <f>IFERROR((SUMIF($J$2:J144,K144,$M$2:M144))/(COUNTIF($J$2:J144,K144)),0)</f>
        <v>1.2857142857142858</v>
      </c>
      <c r="AE144" s="9">
        <f t="shared" si="90"/>
        <v>-0.28571428571428581</v>
      </c>
      <c r="AF144" s="1">
        <f>IFERROR((SUMIF(K$2:K144,K144,M$2:M144)-M144)/(COUNTIF($K$2:K144,K144)-1),0)</f>
        <v>1.7</v>
      </c>
      <c r="AG144" s="1">
        <f>IFERROR((SUMIF(K$2:K144,K144,L$2:L144)-L144)/(COUNTIF($K$2:K144,K144)-1),0)</f>
        <v>1.9</v>
      </c>
      <c r="AH144" s="1">
        <f t="shared" si="91"/>
        <v>-0.19999999999999996</v>
      </c>
      <c r="AI144" s="1">
        <f t="shared" si="77"/>
        <v>3</v>
      </c>
      <c r="AJ144" s="1">
        <f t="shared" si="78"/>
        <v>0</v>
      </c>
      <c r="AK144" s="1">
        <f>SUMIF($J$2:K144,J144,AI$2:AJ144)-AI144</f>
        <v>32</v>
      </c>
      <c r="AL144" s="1">
        <f>SUMIF($AY$2:AZ144,AY144,$BI$2:BJ144)-BI144</f>
        <v>21</v>
      </c>
      <c r="AM144" s="1">
        <f>IFERROR((AK144)/(COUNTIF($J$2:K144,J144)-1),0)</f>
        <v>1.8823529411764706</v>
      </c>
      <c r="AN144" s="1">
        <f>IFERROR((AL144)/(COUNTIF($J$2:K144,K144)-1),0)</f>
        <v>1.2352941176470589</v>
      </c>
      <c r="AP144" t="str">
        <f t="shared" si="79"/>
        <v>Wolfsberger AC</v>
      </c>
      <c r="AQ144">
        <f>COUNTIF($J$2:J144,J144)</f>
        <v>8</v>
      </c>
      <c r="AR144">
        <f>COUNTIF($K$2:K144,K144)</f>
        <v>11</v>
      </c>
      <c r="AT144" s="1" t="str">
        <f t="shared" si="80"/>
        <v>SKN St. Pölten</v>
      </c>
      <c r="AU144" s="1" t="str">
        <f t="shared" si="81"/>
        <v>FC Wacker Innsbruck</v>
      </c>
      <c r="AV144">
        <f t="shared" si="82"/>
        <v>0</v>
      </c>
      <c r="AW144" s="1">
        <f t="shared" si="83"/>
        <v>2</v>
      </c>
      <c r="AY144" t="str">
        <f t="shared" si="32"/>
        <v>FC Wacker Innsbruck</v>
      </c>
      <c r="AZ144" t="str">
        <f t="shared" si="33"/>
        <v>SKN St. Pölten</v>
      </c>
      <c r="BA144">
        <f t="shared" si="34"/>
        <v>0</v>
      </c>
      <c r="BB144">
        <f t="shared" si="35"/>
        <v>2</v>
      </c>
      <c r="BD144" t="str">
        <f t="shared" si="36"/>
        <v>FC Wacker Innsbruck</v>
      </c>
      <c r="BE144" t="str">
        <f t="shared" si="37"/>
        <v>SKN St. Pölten</v>
      </c>
      <c r="BF144">
        <f t="shared" si="84"/>
        <v>2</v>
      </c>
      <c r="BG144">
        <f t="shared" si="85"/>
        <v>0</v>
      </c>
      <c r="BI144">
        <f t="shared" si="38"/>
        <v>0</v>
      </c>
      <c r="BJ144">
        <f t="shared" si="39"/>
        <v>3</v>
      </c>
    </row>
    <row r="145" spans="1:62" x14ac:dyDescent="0.3">
      <c r="A145" t="s">
        <v>72</v>
      </c>
      <c r="B145" t="s">
        <v>322</v>
      </c>
      <c r="C145" t="s">
        <v>105</v>
      </c>
      <c r="D145" t="s">
        <v>93</v>
      </c>
      <c r="E145" t="s">
        <v>61</v>
      </c>
      <c r="F145" s="15">
        <v>0.78819444444444453</v>
      </c>
      <c r="G145" s="16">
        <v>29520</v>
      </c>
      <c r="H145" s="17">
        <v>5</v>
      </c>
      <c r="I145" s="17">
        <v>0</v>
      </c>
      <c r="J145" s="1" t="s">
        <v>40</v>
      </c>
      <c r="K145" s="1" t="s">
        <v>311</v>
      </c>
      <c r="L145" s="20">
        <v>1</v>
      </c>
      <c r="M145" s="20">
        <v>0</v>
      </c>
      <c r="N145" s="1" t="str">
        <f t="shared" si="74"/>
        <v>S</v>
      </c>
      <c r="O145" s="1" t="str">
        <f t="shared" si="75"/>
        <v>N</v>
      </c>
      <c r="P145" s="1">
        <f t="shared" si="76"/>
        <v>1</v>
      </c>
      <c r="Q145" s="4">
        <f>IFERROR((SUMIF($J$2:K145,J145,$L$2:M145)-L145)/(COUNTIF($J$2:K145,J145)-1),0)</f>
        <v>2.7307692307692308</v>
      </c>
      <c r="R145" s="4">
        <f>IFERROR((SUMIF($AT$2:AT145,AT145,$AV$2:AW145)-AV145)/(COUNTIF($J$2:K145,J145)-1),0)</f>
        <v>0.30769230769230771</v>
      </c>
      <c r="S145" s="4">
        <f t="shared" si="86"/>
        <v>2.4230769230769234</v>
      </c>
      <c r="T145" s="5">
        <f>IFERROR((SUMIF($AY$2:AZ145,AY145,$BA$2:BB145)-BA145)/(COUNTIF($J$2:K145,K145)-1),0)</f>
        <v>2</v>
      </c>
      <c r="U145" s="5">
        <f>IFERROR((SUMIF($BD$2:BE145,BD145,$BF$2:BG145)-BF145)/(COUNTIF($J$2:K145,K145)-1),0)</f>
        <v>3</v>
      </c>
      <c r="V145" s="5">
        <f t="shared" si="87"/>
        <v>-1</v>
      </c>
      <c r="W145" s="9">
        <f>IFERROR((SUMIF($J$2:J145,J145,L$2:L145)-L145)/(COUNTIF($J$2:J145,J145)-1),0)</f>
        <v>2.3636363636363638</v>
      </c>
      <c r="X145" s="9">
        <f>IFERROR((SUMIF($J$2:J145,J145,M$2:M145)-M145)/(COUNTIF($J$2:J145,J145)-1),0)</f>
        <v>0.72727272727272729</v>
      </c>
      <c r="Y145" s="9">
        <f t="shared" si="88"/>
        <v>1.6363636363636365</v>
      </c>
      <c r="Z145" s="1">
        <f>IFERROR((SUMIF($K$2:K145,J145,$M$2:M145))/(COUNTIF($K$2:K145,J145)),0)</f>
        <v>3</v>
      </c>
      <c r="AA145" s="1">
        <f>IFERROR((SUMIF($K$2:K145,J145,$L$2:L145))/(COUNTIF($K$2:K145,J145)),0)</f>
        <v>0.8</v>
      </c>
      <c r="AB145" s="1">
        <f t="shared" si="89"/>
        <v>2.2000000000000002</v>
      </c>
      <c r="AC145" s="9">
        <f>IFERROR((SUMIF($J$2:J145,K145,$L$2:L145))/(COUNTIF($J$2:J145,K145)),0)</f>
        <v>2</v>
      </c>
      <c r="AD145" s="9">
        <f>IFERROR((SUMIF($J$2:J145,K145,$M$2:M145))/(COUNTIF($J$2:J145,K145)),0)</f>
        <v>3</v>
      </c>
      <c r="AE145" s="9">
        <f t="shared" si="90"/>
        <v>-1</v>
      </c>
      <c r="AF145" s="1">
        <f>IFERROR((SUMIF(K$2:K145,K145,M$2:M145)-M145)/(COUNTIF($K$2:K145,K145)-1),0)</f>
        <v>0</v>
      </c>
      <c r="AG145" s="1">
        <f>IFERROR((SUMIF(K$2:K145,K145,L$2:L145)-L145)/(COUNTIF($K$2:K145,K145)-1),0)</f>
        <v>0</v>
      </c>
      <c r="AH145" s="1">
        <f t="shared" si="91"/>
        <v>0</v>
      </c>
      <c r="AI145" s="1">
        <f t="shared" si="77"/>
        <v>3</v>
      </c>
      <c r="AJ145" s="1">
        <f t="shared" si="78"/>
        <v>0</v>
      </c>
      <c r="AK145" s="1">
        <f>SUMIF($J$2:K145,J145,AI$2:AJ145)-AI145</f>
        <v>70</v>
      </c>
      <c r="AL145" s="1">
        <f>SUMIF($AY$2:AZ145,AY145,$BI$2:BJ145)-BI145</f>
        <v>0</v>
      </c>
      <c r="AM145" s="1">
        <f>IFERROR((AK145)/(COUNTIF($J$2:K145,J145)-1),0)</f>
        <v>2.6923076923076925</v>
      </c>
      <c r="AN145" s="1">
        <f>IFERROR((AL145)/(COUNTIF($J$2:K145,K145)-1),0)</f>
        <v>0</v>
      </c>
      <c r="AP145" t="str">
        <f t="shared" si="79"/>
        <v>LASK</v>
      </c>
      <c r="AQ145">
        <f>COUNTIF($J$2:J145,J145)</f>
        <v>12</v>
      </c>
      <c r="AR145">
        <f>COUNTIF($K$2:K145,K145)</f>
        <v>1</v>
      </c>
      <c r="AT145" s="1" t="str">
        <f t="shared" si="80"/>
        <v>Red Bull Salzburg</v>
      </c>
      <c r="AU145" s="1" t="str">
        <f t="shared" si="81"/>
        <v>RasenBallsport Leipzig</v>
      </c>
      <c r="AV145">
        <f t="shared" si="82"/>
        <v>0</v>
      </c>
      <c r="AW145" s="1">
        <f t="shared" si="83"/>
        <v>1</v>
      </c>
      <c r="AY145" t="str">
        <f t="shared" si="32"/>
        <v>RasenBallsport Leipzig</v>
      </c>
      <c r="AZ145" t="str">
        <f t="shared" si="33"/>
        <v>Red Bull Salzburg</v>
      </c>
      <c r="BA145">
        <f t="shared" si="34"/>
        <v>0</v>
      </c>
      <c r="BB145">
        <f t="shared" si="35"/>
        <v>1</v>
      </c>
      <c r="BD145" t="str">
        <f t="shared" si="36"/>
        <v>RasenBallsport Leipzig</v>
      </c>
      <c r="BE145" t="str">
        <f t="shared" si="37"/>
        <v>Red Bull Salzburg</v>
      </c>
      <c r="BF145">
        <f t="shared" si="84"/>
        <v>1</v>
      </c>
      <c r="BG145">
        <f t="shared" si="85"/>
        <v>0</v>
      </c>
      <c r="BI145">
        <f t="shared" si="38"/>
        <v>0</v>
      </c>
      <c r="BJ145">
        <f t="shared" si="39"/>
        <v>3</v>
      </c>
    </row>
    <row r="146" spans="1:62" x14ac:dyDescent="0.3">
      <c r="A146" t="s">
        <v>72</v>
      </c>
      <c r="B146" t="s">
        <v>322</v>
      </c>
      <c r="C146" t="s">
        <v>105</v>
      </c>
      <c r="D146" t="s">
        <v>93</v>
      </c>
      <c r="E146" t="s">
        <v>61</v>
      </c>
      <c r="F146" s="15">
        <v>0.70138888888888884</v>
      </c>
      <c r="G146" s="16">
        <v>20739</v>
      </c>
      <c r="H146" s="17">
        <v>4</v>
      </c>
      <c r="I146" s="17">
        <v>0</v>
      </c>
      <c r="J146" s="1" t="s">
        <v>353</v>
      </c>
      <c r="K146" s="1" t="s">
        <v>71</v>
      </c>
      <c r="L146" s="20">
        <v>1</v>
      </c>
      <c r="M146" s="20">
        <v>2</v>
      </c>
      <c r="N146" s="1" t="str">
        <f t="shared" si="74"/>
        <v>N</v>
      </c>
      <c r="O146" s="1" t="str">
        <f t="shared" si="75"/>
        <v>S</v>
      </c>
      <c r="P146" s="1">
        <f t="shared" si="76"/>
        <v>-1</v>
      </c>
      <c r="Q146" s="4">
        <f>IFERROR((SUMIF($J$2:K146,J146,$L$2:M146)-L146)/(COUNTIF($J$2:K146,J146)-1),0)</f>
        <v>0</v>
      </c>
      <c r="R146" s="4">
        <f>IFERROR((SUMIF($AT$2:AT146,AT146,$AV$2:AW146)-AV146)/(COUNTIF($J$2:K146,J146)-1),0)</f>
        <v>0</v>
      </c>
      <c r="S146" s="4">
        <f t="shared" si="86"/>
        <v>0</v>
      </c>
      <c r="T146" s="5">
        <f>IFERROR((SUMIF($AY$2:AZ146,AY146,$BA$2:BB146)-BA146)/(COUNTIF($J$2:K146,K146)-1),0)</f>
        <v>1.3846153846153846</v>
      </c>
      <c r="U146" s="5">
        <f>IFERROR((SUMIF($BD$2:BE146,BD146,$BF$2:BG146)-BF146)/(COUNTIF($J$2:K146,K146)-1),0)</f>
        <v>1.2692307692307692</v>
      </c>
      <c r="V146" s="5">
        <f t="shared" si="87"/>
        <v>0.11538461538461542</v>
      </c>
      <c r="W146" s="9">
        <f>IFERROR((SUMIF($J$2:J146,J146,L$2:L146)-L146)/(COUNTIF($J$2:J146,J146)-1),0)</f>
        <v>0</v>
      </c>
      <c r="X146" s="9">
        <f>IFERROR((SUMIF($J$2:J146,J146,M$2:M146)-M146)/(COUNTIF($J$2:J146,J146)-1),0)</f>
        <v>0</v>
      </c>
      <c r="Y146" s="9">
        <f t="shared" si="88"/>
        <v>0</v>
      </c>
      <c r="Z146" s="1">
        <f>IFERROR((SUMIF($K$2:K146,J146,$M$2:M146))/(COUNTIF($K$2:K146,J146)),0)</f>
        <v>0</v>
      </c>
      <c r="AA146" s="1">
        <f>IFERROR((SUMIF($K$2:K146,J146,$L$2:L146))/(COUNTIF($K$2:K146,J146)),0)</f>
        <v>2</v>
      </c>
      <c r="AB146" s="1">
        <f t="shared" si="89"/>
        <v>-2</v>
      </c>
      <c r="AC146" s="9">
        <f>IFERROR((SUMIF($J$2:J146,K146,$L$2:L146))/(COUNTIF($J$2:J146,K146)),0)</f>
        <v>1.25</v>
      </c>
      <c r="AD146" s="9">
        <f>IFERROR((SUMIF($J$2:J146,K146,$M$2:M146))/(COUNTIF($J$2:J146,K146)),0)</f>
        <v>0.58333333333333337</v>
      </c>
      <c r="AE146" s="9">
        <f t="shared" si="90"/>
        <v>0.66666666666666663</v>
      </c>
      <c r="AF146" s="1">
        <f>IFERROR((SUMIF(K$2:K146,K146,M$2:M146)-M146)/(COUNTIF($K$2:K146,K146)-1),0)</f>
        <v>1.5</v>
      </c>
      <c r="AG146" s="1">
        <f>IFERROR((SUMIF(K$2:K146,K146,L$2:L146)-L146)/(COUNTIF($K$2:K146,K146)-1),0)</f>
        <v>1.8571428571428572</v>
      </c>
      <c r="AH146" s="1">
        <f t="shared" si="91"/>
        <v>-0.35714285714285721</v>
      </c>
      <c r="AI146" s="1">
        <f t="shared" si="77"/>
        <v>0</v>
      </c>
      <c r="AJ146" s="1">
        <f t="shared" si="78"/>
        <v>3</v>
      </c>
      <c r="AK146" s="1">
        <f>SUMIF($J$2:K146,J146,AI$2:AJ146)-AI146</f>
        <v>0</v>
      </c>
      <c r="AL146" s="1">
        <f>SUMIF($AY$2:AZ146,AY146,$BI$2:BJ146)-BI146</f>
        <v>33</v>
      </c>
      <c r="AM146" s="1">
        <f>IFERROR((AK146)/(COUNTIF($J$2:K146,J146)-1),0)</f>
        <v>0</v>
      </c>
      <c r="AN146" s="1">
        <f>IFERROR((AL146)/(COUNTIF($J$2:K146,K146)-1),0)</f>
        <v>1.2692307692307692</v>
      </c>
      <c r="AP146" t="e">
        <f t="shared" si="79"/>
        <v>#N/A</v>
      </c>
      <c r="AQ146">
        <f>COUNTIF($J$2:J146,J146)</f>
        <v>1</v>
      </c>
      <c r="AR146">
        <f>COUNTIF($K$2:K146,K146)</f>
        <v>15</v>
      </c>
      <c r="AT146" s="1" t="str">
        <f t="shared" si="80"/>
        <v>Spartak Moskau</v>
      </c>
      <c r="AU146" s="1" t="str">
        <f t="shared" si="81"/>
        <v>SK Rapid Wien</v>
      </c>
      <c r="AV146">
        <f t="shared" si="82"/>
        <v>2</v>
      </c>
      <c r="AW146" s="1">
        <f t="shared" si="83"/>
        <v>1</v>
      </c>
      <c r="AY146" t="str">
        <f t="shared" si="32"/>
        <v>SK Rapid Wien</v>
      </c>
      <c r="AZ146" t="str">
        <f t="shared" si="33"/>
        <v>Spartak Moskau</v>
      </c>
      <c r="BA146">
        <f t="shared" si="34"/>
        <v>2</v>
      </c>
      <c r="BB146">
        <f t="shared" si="35"/>
        <v>1</v>
      </c>
      <c r="BD146" t="str">
        <f t="shared" si="36"/>
        <v>SK Rapid Wien</v>
      </c>
      <c r="BE146" t="str">
        <f t="shared" si="37"/>
        <v>Spartak Moskau</v>
      </c>
      <c r="BF146">
        <f t="shared" si="84"/>
        <v>1</v>
      </c>
      <c r="BG146">
        <f t="shared" si="85"/>
        <v>2</v>
      </c>
      <c r="BI146">
        <f t="shared" si="38"/>
        <v>3</v>
      </c>
      <c r="BJ146">
        <f t="shared" si="39"/>
        <v>0</v>
      </c>
    </row>
    <row r="147" spans="1:62" x14ac:dyDescent="0.3">
      <c r="A147" t="s">
        <v>47</v>
      </c>
      <c r="B147" t="s">
        <v>263</v>
      </c>
      <c r="C147" t="s">
        <v>105</v>
      </c>
      <c r="D147" t="s">
        <v>100</v>
      </c>
      <c r="E147" t="s">
        <v>43</v>
      </c>
      <c r="F147" s="15">
        <v>0.70833333333333337</v>
      </c>
      <c r="G147" s="16">
        <v>9025</v>
      </c>
      <c r="H147" s="17">
        <v>7</v>
      </c>
      <c r="I147" s="17">
        <v>0</v>
      </c>
      <c r="J147" s="1" t="s">
        <v>80</v>
      </c>
      <c r="K147" s="1" t="s">
        <v>65</v>
      </c>
      <c r="L147" s="20">
        <v>2</v>
      </c>
      <c r="M147" s="20">
        <v>0</v>
      </c>
      <c r="N147" s="1" t="str">
        <f t="shared" si="74"/>
        <v>S</v>
      </c>
      <c r="O147" s="1" t="str">
        <f t="shared" si="75"/>
        <v>N</v>
      </c>
      <c r="P147" s="1">
        <f t="shared" si="76"/>
        <v>2</v>
      </c>
      <c r="Q147" s="4">
        <f>IFERROR((SUMIF($J$2:K147,J147,$L$2:M147)-L147)/(COUNTIF($J$2:K147,J147)-1),0)</f>
        <v>1.3333333333333333</v>
      </c>
      <c r="R147" s="4">
        <f>IFERROR((SUMIF($AT$2:AT147,AT147,$AV$2:AW147)-AV147)/(COUNTIF($J$2:K147,J147)-1),0)</f>
        <v>0.66666666666666663</v>
      </c>
      <c r="S147" s="4">
        <f t="shared" si="86"/>
        <v>0.66666666666666663</v>
      </c>
      <c r="T147" s="5">
        <f>IFERROR((SUMIF($AY$2:AZ147,AY147,$BA$2:BB147)-BA147)/(COUNTIF($J$2:K147,K147)-1),0)</f>
        <v>1.8888888888888888</v>
      </c>
      <c r="U147" s="5">
        <f>IFERROR((SUMIF($BD$2:BE147,BD147,$BF$2:BG147)-BF147)/(COUNTIF($J$2:K147,K147)-1),0)</f>
        <v>0.77777777777777779</v>
      </c>
      <c r="V147" s="5">
        <f t="shared" si="87"/>
        <v>1.1111111111111112</v>
      </c>
      <c r="W147" s="9">
        <f>IFERROR((SUMIF($J$2:J147,J147,L$2:L147)-L147)/(COUNTIF($J$2:J147,J147)-1),0)</f>
        <v>1.7777777777777777</v>
      </c>
      <c r="X147" s="9">
        <f>IFERROR((SUMIF($J$2:J147,J147,M$2:M147)-M147)/(COUNTIF($J$2:J147,J147)-1),0)</f>
        <v>1.3333333333333333</v>
      </c>
      <c r="Y147" s="9">
        <f t="shared" si="88"/>
        <v>0.44444444444444442</v>
      </c>
      <c r="Z147" s="1">
        <f>IFERROR((SUMIF($K$2:K147,J147,$M$2:M147))/(COUNTIF($K$2:K147,J147)),0)</f>
        <v>0.88888888888888884</v>
      </c>
      <c r="AA147" s="1">
        <f>IFERROR((SUMIF($K$2:K147,J147,$L$2:L147))/(COUNTIF($K$2:K147,J147)),0)</f>
        <v>0.66666666666666663</v>
      </c>
      <c r="AB147" s="1">
        <f t="shared" si="89"/>
        <v>0.22222222222222221</v>
      </c>
      <c r="AC147" s="9">
        <f>IFERROR((SUMIF($J$2:J147,K147,$L$2:L147))/(COUNTIF($J$2:J147,K147)),0)</f>
        <v>1.75</v>
      </c>
      <c r="AD147" s="9">
        <f>IFERROR((SUMIF($J$2:J147,K147,$M$2:M147))/(COUNTIF($J$2:J147,K147)),0)</f>
        <v>1</v>
      </c>
      <c r="AE147" s="9">
        <f t="shared" si="90"/>
        <v>0.75</v>
      </c>
      <c r="AF147" s="1">
        <f>IFERROR((SUMIF(K$2:K147,K147,M$2:M147)-M147)/(COUNTIF($K$2:K147,K147)-1),0)</f>
        <v>2</v>
      </c>
      <c r="AG147" s="1">
        <f>IFERROR((SUMIF(K$2:K147,K147,L$2:L147)-L147)/(COUNTIF($K$2:K147,K147)-1),0)</f>
        <v>0.6</v>
      </c>
      <c r="AH147" s="1">
        <f t="shared" si="91"/>
        <v>1.4</v>
      </c>
      <c r="AI147" s="1">
        <f t="shared" si="77"/>
        <v>3</v>
      </c>
      <c r="AJ147" s="1">
        <f t="shared" si="78"/>
        <v>0</v>
      </c>
      <c r="AK147" s="1">
        <f>SUMIF($J$2:K147,J147,AI$2:AJ147)-AI147</f>
        <v>30</v>
      </c>
      <c r="AL147" s="1">
        <f>SUMIF($AY$2:AZ147,AY147,$BI$2:BJ147)-BI147</f>
        <v>35</v>
      </c>
      <c r="AM147" s="1">
        <f>IFERROR((AK147)/(COUNTIF($J$2:K147,J147)-1),0)</f>
        <v>1.6666666666666667</v>
      </c>
      <c r="AN147" s="1">
        <f>IFERROR((AL147)/(COUNTIF($J$2:K147,K147)-1),0)</f>
        <v>1.9444444444444444</v>
      </c>
      <c r="AP147" t="str">
        <f t="shared" si="79"/>
        <v>FC Wacker Innsbruck</v>
      </c>
      <c r="AQ147">
        <f>COUNTIF($J$2:J147,J147)</f>
        <v>10</v>
      </c>
      <c r="AR147">
        <f>COUNTIF($K$2:K147,K147)</f>
        <v>11</v>
      </c>
      <c r="AT147" s="1" t="str">
        <f t="shared" si="80"/>
        <v>FK Austria Wien</v>
      </c>
      <c r="AU147" s="1" t="str">
        <f t="shared" si="81"/>
        <v>SKN St. Pölten</v>
      </c>
      <c r="AV147">
        <f t="shared" si="82"/>
        <v>0</v>
      </c>
      <c r="AW147" s="1">
        <f t="shared" si="83"/>
        <v>2</v>
      </c>
      <c r="AY147" t="str">
        <f t="shared" si="32"/>
        <v>SKN St. Pölten</v>
      </c>
      <c r="AZ147" t="str">
        <f t="shared" si="33"/>
        <v>FK Austria Wien</v>
      </c>
      <c r="BA147">
        <f t="shared" si="34"/>
        <v>0</v>
      </c>
      <c r="BB147">
        <f t="shared" si="35"/>
        <v>2</v>
      </c>
      <c r="BD147" t="str">
        <f t="shared" si="36"/>
        <v>SKN St. Pölten</v>
      </c>
      <c r="BE147" t="str">
        <f t="shared" si="37"/>
        <v>FK Austria Wien</v>
      </c>
      <c r="BF147">
        <f t="shared" si="84"/>
        <v>2</v>
      </c>
      <c r="BG147">
        <f t="shared" si="85"/>
        <v>0</v>
      </c>
      <c r="BI147">
        <f t="shared" si="38"/>
        <v>0</v>
      </c>
      <c r="BJ147">
        <f t="shared" si="39"/>
        <v>3</v>
      </c>
    </row>
    <row r="148" spans="1:62" x14ac:dyDescent="0.3">
      <c r="A148" t="s">
        <v>47</v>
      </c>
      <c r="B148" t="s">
        <v>263</v>
      </c>
      <c r="C148" t="s">
        <v>105</v>
      </c>
      <c r="D148" t="s">
        <v>100</v>
      </c>
      <c r="E148" t="s">
        <v>43</v>
      </c>
      <c r="F148" s="15">
        <v>0.70833333333333337</v>
      </c>
      <c r="G148" s="16">
        <v>4957</v>
      </c>
      <c r="H148" s="17">
        <v>6</v>
      </c>
      <c r="I148" s="17">
        <v>0</v>
      </c>
      <c r="J148" s="1" t="s">
        <v>0</v>
      </c>
      <c r="K148" s="1" t="s">
        <v>216</v>
      </c>
      <c r="L148" s="20">
        <v>3</v>
      </c>
      <c r="M148" s="20">
        <v>3</v>
      </c>
      <c r="N148" s="1" t="str">
        <f t="shared" si="74"/>
        <v>U</v>
      </c>
      <c r="O148" s="1" t="str">
        <f t="shared" si="75"/>
        <v>U</v>
      </c>
      <c r="P148" s="1">
        <f t="shared" si="76"/>
        <v>0</v>
      </c>
      <c r="Q148" s="4">
        <f>IFERROR((SUMIF($J$2:K148,J148,$L$2:M148)-L148)/(COUNTIF($J$2:K148,J148)-1),0)</f>
        <v>2.1363636363636362</v>
      </c>
      <c r="R148" s="4">
        <f>IFERROR((SUMIF($AT$2:AT148,AT148,$AV$2:AW148)-AV148)/(COUNTIF($J$2:K148,J148)-1),0)</f>
        <v>0.31818181818181818</v>
      </c>
      <c r="S148" s="4">
        <f t="shared" si="86"/>
        <v>1.8181818181818181</v>
      </c>
      <c r="T148" s="5">
        <f>IFERROR((SUMIF($AY$2:AZ148,AY148,$BA$2:BB148)-BA148)/(COUNTIF($J$2:K148,K148)-1),0)</f>
        <v>1.7222222222222223</v>
      </c>
      <c r="U148" s="5">
        <f>IFERROR((SUMIF($BD$2:BE148,BD148,$BF$2:BG148)-BF148)/(COUNTIF($J$2:K148,K148)-1),0)</f>
        <v>1.6666666666666667</v>
      </c>
      <c r="V148" s="5">
        <f t="shared" si="87"/>
        <v>5.555555555555558E-2</v>
      </c>
      <c r="W148" s="9">
        <f>IFERROR((SUMIF($J$2:J148,J148,L$2:L148)-L148)/(COUNTIF($J$2:J148,J148)-1),0)</f>
        <v>2.1111111111111112</v>
      </c>
      <c r="X148" s="9">
        <f>IFERROR((SUMIF($J$2:J148,J148,M$2:M148)-M148)/(COUNTIF($J$2:J148,J148)-1),0)</f>
        <v>0.77777777777777779</v>
      </c>
      <c r="Y148" s="9">
        <f t="shared" si="88"/>
        <v>1.3333333333333335</v>
      </c>
      <c r="Z148" s="1">
        <f>IFERROR((SUMIF($K$2:K148,J148,$M$2:M148))/(COUNTIF($K$2:K148,J148)),0)</f>
        <v>2.1538461538461537</v>
      </c>
      <c r="AA148" s="1">
        <f>IFERROR((SUMIF($K$2:K148,J148,$L$2:L148))/(COUNTIF($K$2:K148,J148)),0)</f>
        <v>0.69230769230769229</v>
      </c>
      <c r="AB148" s="1">
        <f t="shared" si="89"/>
        <v>1.4615384615384615</v>
      </c>
      <c r="AC148" s="9">
        <f>IFERROR((SUMIF($J$2:J148,K148,$L$2:L148))/(COUNTIF($J$2:J148,K148)),0)</f>
        <v>1.8</v>
      </c>
      <c r="AD148" s="9">
        <f>IFERROR((SUMIF($J$2:J148,K148,$M$2:M148))/(COUNTIF($J$2:J148,K148)),0)</f>
        <v>1.3</v>
      </c>
      <c r="AE148" s="9">
        <f t="shared" si="90"/>
        <v>0.5</v>
      </c>
      <c r="AF148" s="1">
        <f>IFERROR((SUMIF(K$2:K148,K148,M$2:M148)-M148)/(COUNTIF($K$2:K148,K148)-1),0)</f>
        <v>1.625</v>
      </c>
      <c r="AG148" s="1">
        <f>IFERROR((SUMIF(K$2:K148,K148,L$2:L148)-L148)/(COUNTIF($K$2:K148,K148)-1),0)</f>
        <v>2.125</v>
      </c>
      <c r="AH148" s="1">
        <f t="shared" si="91"/>
        <v>-0.5</v>
      </c>
      <c r="AI148" s="1">
        <f t="shared" si="77"/>
        <v>1</v>
      </c>
      <c r="AJ148" s="1">
        <f t="shared" si="78"/>
        <v>1</v>
      </c>
      <c r="AK148" s="1">
        <f>SUMIF($J$2:K148,J148,AI$2:AJ148)-AI148</f>
        <v>47</v>
      </c>
      <c r="AL148" s="1">
        <f>SUMIF($AY$2:AZ148,AY148,$BI$2:BJ148)-BI148</f>
        <v>28</v>
      </c>
      <c r="AM148" s="1">
        <f>IFERROR((AK148)/(COUNTIF($J$2:K148,J148)-1),0)</f>
        <v>2.1363636363636362</v>
      </c>
      <c r="AN148" s="1">
        <f>IFERROR((AL148)/(COUNTIF($J$2:K148,K148)-1),0)</f>
        <v>1.5555555555555556</v>
      </c>
      <c r="AP148" t="str">
        <f t="shared" si="79"/>
        <v>Lillestrøm SK</v>
      </c>
      <c r="AQ148">
        <f>COUNTIF($J$2:J148,J148)</f>
        <v>10</v>
      </c>
      <c r="AR148">
        <f>COUNTIF($K$2:K148,K148)</f>
        <v>9</v>
      </c>
      <c r="AT148" s="1" t="str">
        <f t="shared" si="80"/>
        <v>LASK</v>
      </c>
      <c r="AU148" s="1" t="str">
        <f t="shared" si="81"/>
        <v>TSV Hartberg</v>
      </c>
      <c r="AV148">
        <f t="shared" si="82"/>
        <v>3</v>
      </c>
      <c r="AW148" s="1">
        <f t="shared" si="83"/>
        <v>3</v>
      </c>
      <c r="AY148" t="str">
        <f t="shared" si="32"/>
        <v>TSV Hartberg</v>
      </c>
      <c r="AZ148" t="str">
        <f t="shared" si="33"/>
        <v>LASK</v>
      </c>
      <c r="BA148">
        <f t="shared" si="34"/>
        <v>3</v>
      </c>
      <c r="BB148">
        <f t="shared" si="35"/>
        <v>3</v>
      </c>
      <c r="BD148" t="str">
        <f t="shared" si="36"/>
        <v>TSV Hartberg</v>
      </c>
      <c r="BE148" t="str">
        <f t="shared" si="37"/>
        <v>LASK</v>
      </c>
      <c r="BF148">
        <f t="shared" si="84"/>
        <v>3</v>
      </c>
      <c r="BG148">
        <f t="shared" si="85"/>
        <v>3</v>
      </c>
      <c r="BI148">
        <f t="shared" si="38"/>
        <v>1</v>
      </c>
      <c r="BJ148">
        <f t="shared" si="39"/>
        <v>1</v>
      </c>
    </row>
    <row r="149" spans="1:62" x14ac:dyDescent="0.3">
      <c r="A149" t="s">
        <v>47</v>
      </c>
      <c r="B149" t="s">
        <v>263</v>
      </c>
      <c r="C149" t="s">
        <v>105</v>
      </c>
      <c r="D149" t="s">
        <v>100</v>
      </c>
      <c r="E149" t="s">
        <v>43</v>
      </c>
      <c r="F149" s="15">
        <v>0.70833333333333337</v>
      </c>
      <c r="G149" s="16">
        <v>1550</v>
      </c>
      <c r="H149" s="17">
        <v>7</v>
      </c>
      <c r="I149" s="17">
        <v>0</v>
      </c>
      <c r="J149" s="1" t="s">
        <v>76</v>
      </c>
      <c r="K149" s="1" t="s">
        <v>56</v>
      </c>
      <c r="L149" s="20">
        <v>2</v>
      </c>
      <c r="M149" s="20">
        <v>2</v>
      </c>
      <c r="N149" s="1" t="str">
        <f t="shared" si="74"/>
        <v>U</v>
      </c>
      <c r="O149" s="1" t="str">
        <f t="shared" si="75"/>
        <v>U</v>
      </c>
      <c r="P149" s="1">
        <f t="shared" si="76"/>
        <v>0</v>
      </c>
      <c r="Q149" s="4">
        <f>IFERROR((SUMIF($J$2:K149,J149,$L$2:M149)-L149)/(COUNTIF($J$2:K149,J149)-1),0)</f>
        <v>1.2941176470588236</v>
      </c>
      <c r="R149" s="4">
        <f>IFERROR((SUMIF($AT$2:AT149,AT149,$AV$2:AW149)-AV149)/(COUNTIF($J$2:K149,J149)-1),0)</f>
        <v>0.94117647058823528</v>
      </c>
      <c r="S149" s="4">
        <f t="shared" si="86"/>
        <v>0.35294117647058831</v>
      </c>
      <c r="T149" s="5">
        <f>IFERROR((SUMIF($AY$2:AZ149,AY149,$BA$2:BB149)-BA149)/(COUNTIF($J$2:K149,K149)-1),0)</f>
        <v>0.77777777777777779</v>
      </c>
      <c r="U149" s="5">
        <f>IFERROR((SUMIF($BD$2:BE149,BD149,$BF$2:BG149)-BF149)/(COUNTIF($J$2:K149,K149)-1),0)</f>
        <v>2.1111111111111112</v>
      </c>
      <c r="V149" s="5">
        <f t="shared" si="87"/>
        <v>-1.3333333333333335</v>
      </c>
      <c r="W149" s="9">
        <f>IFERROR((SUMIF($J$2:J149,J149,L$2:L149)-L149)/(COUNTIF($J$2:J149,J149)-1),0)</f>
        <v>1</v>
      </c>
      <c r="X149" s="9">
        <f>IFERROR((SUMIF($J$2:J149,J149,M$2:M149)-M149)/(COUNTIF($J$2:J149,J149)-1),0)</f>
        <v>2</v>
      </c>
      <c r="Y149" s="9">
        <f t="shared" si="88"/>
        <v>-1</v>
      </c>
      <c r="Z149" s="1">
        <f>IFERROR((SUMIF($K$2:K149,J149,$M$2:M149))/(COUNTIF($K$2:K149,J149)),0)</f>
        <v>1.5555555555555556</v>
      </c>
      <c r="AA149" s="1">
        <f>IFERROR((SUMIF($K$2:K149,J149,$L$2:L149))/(COUNTIF($K$2:K149,J149)),0)</f>
        <v>1.6666666666666667</v>
      </c>
      <c r="AB149" s="1">
        <f t="shared" si="89"/>
        <v>-0.11111111111111116</v>
      </c>
      <c r="AC149" s="9">
        <f>IFERROR((SUMIF($J$2:J149,K149,$L$2:L149))/(COUNTIF($J$2:J149,K149)),0)</f>
        <v>0.88888888888888884</v>
      </c>
      <c r="AD149" s="9">
        <f>IFERROR((SUMIF($J$2:J149,K149,$M$2:M149))/(COUNTIF($J$2:J149,K149)),0)</f>
        <v>2.1111111111111112</v>
      </c>
      <c r="AE149" s="9">
        <f t="shared" si="90"/>
        <v>-1.2222222222222223</v>
      </c>
      <c r="AF149" s="1">
        <f>IFERROR((SUMIF(K$2:K149,K149,M$2:M149)-M149)/(COUNTIF($K$2:K149,K149)-1),0)</f>
        <v>0.66666666666666663</v>
      </c>
      <c r="AG149" s="1">
        <f>IFERROR((SUMIF(K$2:K149,K149,L$2:L149)-L149)/(COUNTIF($K$2:K149,K149)-1),0)</f>
        <v>2.1111111111111112</v>
      </c>
      <c r="AH149" s="1">
        <f t="shared" si="91"/>
        <v>-1.4444444444444446</v>
      </c>
      <c r="AI149" s="1">
        <f t="shared" si="77"/>
        <v>1</v>
      </c>
      <c r="AJ149" s="1">
        <f t="shared" si="78"/>
        <v>1</v>
      </c>
      <c r="AK149" s="1">
        <f>SUMIF($J$2:K149,J149,AI$2:AJ149)-AI149</f>
        <v>19</v>
      </c>
      <c r="AL149" s="1">
        <f>SUMIF($AY$2:AZ149,AY149,$BI$2:BJ149)-BI149</f>
        <v>9</v>
      </c>
      <c r="AM149" s="1">
        <f>IFERROR((AK149)/(COUNTIF($J$2:K149,J149)-1),0)</f>
        <v>1.1176470588235294</v>
      </c>
      <c r="AN149" s="1">
        <f>IFERROR((AL149)/(COUNTIF($J$2:K149,K149)-1),0)</f>
        <v>0.5</v>
      </c>
      <c r="AP149" t="str">
        <f t="shared" si="79"/>
        <v>Red Bull Salzburg</v>
      </c>
      <c r="AQ149">
        <f>COUNTIF($J$2:J149,J149)</f>
        <v>9</v>
      </c>
      <c r="AR149">
        <f>COUNTIF($K$2:K149,K149)</f>
        <v>10</v>
      </c>
      <c r="AT149" s="1" t="str">
        <f t="shared" si="80"/>
        <v>SV Mattersburg</v>
      </c>
      <c r="AU149" s="1" t="str">
        <f t="shared" si="81"/>
        <v>FC Admira Wacker Mödling</v>
      </c>
      <c r="AV149">
        <f t="shared" si="82"/>
        <v>2</v>
      </c>
      <c r="AW149" s="1">
        <f t="shared" si="83"/>
        <v>2</v>
      </c>
      <c r="AY149" t="str">
        <f t="shared" si="32"/>
        <v>FC Admira Wacker Mödling</v>
      </c>
      <c r="AZ149" t="str">
        <f t="shared" si="33"/>
        <v>SV Mattersburg</v>
      </c>
      <c r="BA149">
        <f t="shared" si="34"/>
        <v>2</v>
      </c>
      <c r="BB149">
        <f t="shared" si="35"/>
        <v>2</v>
      </c>
      <c r="BD149" t="str">
        <f t="shared" si="36"/>
        <v>FC Admira Wacker Mödling</v>
      </c>
      <c r="BE149" t="str">
        <f t="shared" si="37"/>
        <v>SV Mattersburg</v>
      </c>
      <c r="BF149">
        <f t="shared" si="84"/>
        <v>2</v>
      </c>
      <c r="BG149">
        <f t="shared" si="85"/>
        <v>2</v>
      </c>
      <c r="BI149">
        <f t="shared" si="38"/>
        <v>1</v>
      </c>
      <c r="BJ149">
        <f t="shared" si="39"/>
        <v>1</v>
      </c>
    </row>
    <row r="150" spans="1:62" x14ac:dyDescent="0.3">
      <c r="A150" t="s">
        <v>47</v>
      </c>
      <c r="B150" t="s">
        <v>299</v>
      </c>
      <c r="C150" t="s">
        <v>105</v>
      </c>
      <c r="D150" t="s">
        <v>100</v>
      </c>
      <c r="E150" t="s">
        <v>64</v>
      </c>
      <c r="F150" s="15">
        <v>0.70833333333333337</v>
      </c>
      <c r="G150" s="16">
        <v>8074</v>
      </c>
      <c r="H150" s="17">
        <v>7</v>
      </c>
      <c r="I150" s="17">
        <v>0</v>
      </c>
      <c r="J150" s="1" t="s">
        <v>68</v>
      </c>
      <c r="K150" s="1" t="s">
        <v>49</v>
      </c>
      <c r="L150" s="20">
        <v>3</v>
      </c>
      <c r="M150" s="20">
        <v>0</v>
      </c>
      <c r="N150" s="1" t="str">
        <f t="shared" si="74"/>
        <v>S</v>
      </c>
      <c r="O150" s="1" t="str">
        <f t="shared" si="75"/>
        <v>N</v>
      </c>
      <c r="P150" s="1">
        <f t="shared" si="76"/>
        <v>3</v>
      </c>
      <c r="Q150" s="4">
        <f>IFERROR((SUMIF($J$2:K150,J150,$L$2:M150)-L150)/(COUNTIF($J$2:K150,J150)-1),0)</f>
        <v>1</v>
      </c>
      <c r="R150" s="4">
        <f>IFERROR((SUMIF($AT$2:AT150,AT150,$AV$2:AW150)-AV150)/(COUNTIF($J$2:K150,J150)-1),0)</f>
        <v>0.66666666666666663</v>
      </c>
      <c r="S150" s="4">
        <f t="shared" si="86"/>
        <v>0.33333333333333337</v>
      </c>
      <c r="T150" s="5">
        <f>IFERROR((SUMIF($AY$2:AZ150,AY150,$BA$2:BB150)-BA150)/(COUNTIF($J$2:K150,K150)-1),0)</f>
        <v>1.8888888888888888</v>
      </c>
      <c r="U150" s="5">
        <f>IFERROR((SUMIF($BD$2:BE150,BD150,$BF$2:BG150)-BF150)/(COUNTIF($J$2:K150,K150)-1),0)</f>
        <v>1.3888888888888888</v>
      </c>
      <c r="V150" s="5">
        <f t="shared" si="87"/>
        <v>0.5</v>
      </c>
      <c r="W150" s="9">
        <f>IFERROR((SUMIF($J$2:J150,J150,L$2:L150)-L150)/(COUNTIF($J$2:J150,J150)-1),0)</f>
        <v>1</v>
      </c>
      <c r="X150" s="9">
        <f>IFERROR((SUMIF($J$2:J150,J150,M$2:M150)-M150)/(COUNTIF($J$2:J150,J150)-1),0)</f>
        <v>1.5555555555555556</v>
      </c>
      <c r="Y150" s="9">
        <f t="shared" si="88"/>
        <v>-0.55555555555555558</v>
      </c>
      <c r="Z150" s="1">
        <f>IFERROR((SUMIF($K$2:K150,J150,$M$2:M150))/(COUNTIF($K$2:K150,J150)),0)</f>
        <v>1</v>
      </c>
      <c r="AA150" s="1">
        <f>IFERROR((SUMIF($K$2:K150,J150,$L$2:L150))/(COUNTIF($K$2:K150,J150)),0)</f>
        <v>1.5833333333333333</v>
      </c>
      <c r="AB150" s="1">
        <f t="shared" si="89"/>
        <v>-0.58333333333333326</v>
      </c>
      <c r="AC150" s="9">
        <f>IFERROR((SUMIF($J$2:J150,K150,$L$2:L150))/(COUNTIF($J$2:J150,K150)),0)</f>
        <v>1.9</v>
      </c>
      <c r="AD150" s="9">
        <f>IFERROR((SUMIF($J$2:J150,K150,$M$2:M150))/(COUNTIF($J$2:J150,K150)),0)</f>
        <v>1.6</v>
      </c>
      <c r="AE150" s="9">
        <f t="shared" si="90"/>
        <v>0.29999999999999982</v>
      </c>
      <c r="AF150" s="1">
        <f>IFERROR((SUMIF(K$2:K150,K150,M$2:M150)-M150)/(COUNTIF($K$2:K150,K150)-1),0)</f>
        <v>1.875</v>
      </c>
      <c r="AG150" s="1">
        <f>IFERROR((SUMIF(K$2:K150,K150,L$2:L150)-L150)/(COUNTIF($K$2:K150,K150)-1),0)</f>
        <v>1.125</v>
      </c>
      <c r="AH150" s="1">
        <f t="shared" si="91"/>
        <v>0.75</v>
      </c>
      <c r="AI150" s="1">
        <f t="shared" si="77"/>
        <v>3</v>
      </c>
      <c r="AJ150" s="1">
        <f t="shared" si="78"/>
        <v>0</v>
      </c>
      <c r="AK150" s="1">
        <f>SUMIF($J$2:K150,J150,AI$2:AJ150)-AI150</f>
        <v>22</v>
      </c>
      <c r="AL150" s="1">
        <f>SUMIF($AY$2:AZ150,AY150,$BI$2:BJ150)-BI150</f>
        <v>31</v>
      </c>
      <c r="AM150" s="1">
        <f>IFERROR((AK150)/(COUNTIF($J$2:K150,J150)-1),0)</f>
        <v>1.0476190476190477</v>
      </c>
      <c r="AN150" s="1">
        <f>IFERROR((AL150)/(COUNTIF($J$2:K150,K150)-1),0)</f>
        <v>1.7222222222222223</v>
      </c>
      <c r="AP150" t="str">
        <f t="shared" si="79"/>
        <v>TSV Hartberg</v>
      </c>
      <c r="AQ150">
        <f>COUNTIF($J$2:J150,J150)</f>
        <v>10</v>
      </c>
      <c r="AR150">
        <f>COUNTIF($K$2:K150,K150)</f>
        <v>9</v>
      </c>
      <c r="AT150" s="1" t="str">
        <f t="shared" si="80"/>
        <v>SK Sturm Graz</v>
      </c>
      <c r="AU150" s="1" t="str">
        <f t="shared" si="81"/>
        <v>Wolfsberger AC</v>
      </c>
      <c r="AV150">
        <f t="shared" si="82"/>
        <v>0</v>
      </c>
      <c r="AW150" s="1">
        <f t="shared" si="83"/>
        <v>3</v>
      </c>
      <c r="AY150" t="str">
        <f t="shared" si="32"/>
        <v>Wolfsberger AC</v>
      </c>
      <c r="AZ150" t="str">
        <f t="shared" si="33"/>
        <v>SK Sturm Graz</v>
      </c>
      <c r="BA150">
        <f t="shared" si="34"/>
        <v>0</v>
      </c>
      <c r="BB150">
        <f t="shared" si="35"/>
        <v>3</v>
      </c>
      <c r="BD150" t="str">
        <f t="shared" si="36"/>
        <v>Wolfsberger AC</v>
      </c>
      <c r="BE150" t="str">
        <f t="shared" si="37"/>
        <v>SK Sturm Graz</v>
      </c>
      <c r="BF150">
        <f t="shared" si="84"/>
        <v>3</v>
      </c>
      <c r="BG150">
        <f t="shared" si="85"/>
        <v>0</v>
      </c>
      <c r="BI150">
        <f t="shared" si="38"/>
        <v>0</v>
      </c>
      <c r="BJ150">
        <f t="shared" si="39"/>
        <v>3</v>
      </c>
    </row>
    <row r="151" spans="1:62" x14ac:dyDescent="0.3">
      <c r="A151" t="s">
        <v>47</v>
      </c>
      <c r="B151" t="s">
        <v>299</v>
      </c>
      <c r="C151" t="s">
        <v>105</v>
      </c>
      <c r="D151" t="s">
        <v>100</v>
      </c>
      <c r="E151" t="s">
        <v>64</v>
      </c>
      <c r="F151" s="15">
        <v>0.60416666666666663</v>
      </c>
      <c r="G151" s="16">
        <v>5797</v>
      </c>
      <c r="H151" s="17">
        <v>3</v>
      </c>
      <c r="I151" s="17">
        <v>0</v>
      </c>
      <c r="J151" s="1" t="s">
        <v>40</v>
      </c>
      <c r="K151" s="1" t="s">
        <v>58</v>
      </c>
      <c r="L151" s="20">
        <v>1</v>
      </c>
      <c r="M151" s="20">
        <v>0</v>
      </c>
      <c r="N151" s="1" t="str">
        <f t="shared" si="74"/>
        <v>S</v>
      </c>
      <c r="O151" s="1" t="str">
        <f t="shared" si="75"/>
        <v>N</v>
      </c>
      <c r="P151" s="1">
        <f t="shared" si="76"/>
        <v>1</v>
      </c>
      <c r="Q151" s="4">
        <f>IFERROR((SUMIF($J$2:K151,J151,$L$2:M151)-L151)/(COUNTIF($J$2:K151,J151)-1),0)</f>
        <v>2.6666666666666665</v>
      </c>
      <c r="R151" s="4">
        <f>IFERROR((SUMIF($AT$2:AT151,AT151,$AV$2:AW151)-AV151)/(COUNTIF($J$2:K151,J151)-1),0)</f>
        <v>0.29629629629629628</v>
      </c>
      <c r="S151" s="4">
        <f t="shared" si="86"/>
        <v>2.3703703703703702</v>
      </c>
      <c r="T151" s="5">
        <f>IFERROR((SUMIF($AY$2:AZ151,AY151,$BA$2:BB151)-BA151)/(COUNTIF($J$2:K151,K151)-1),0)</f>
        <v>1.3333333333333333</v>
      </c>
      <c r="U151" s="5">
        <f>IFERROR((SUMIF($BD$2:BE151,BD151,$BF$2:BG151)-BF151)/(COUNTIF($J$2:K151,K151)-1),0)</f>
        <v>1.5555555555555556</v>
      </c>
      <c r="V151" s="5">
        <f t="shared" si="87"/>
        <v>-0.22222222222222232</v>
      </c>
      <c r="W151" s="9">
        <f>IFERROR((SUMIF($J$2:J151,J151,L$2:L151)-L151)/(COUNTIF($J$2:J151,J151)-1),0)</f>
        <v>2.25</v>
      </c>
      <c r="X151" s="9">
        <f>IFERROR((SUMIF($J$2:J151,J151,M$2:M151)-M151)/(COUNTIF($J$2:J151,J151)-1),0)</f>
        <v>0.66666666666666663</v>
      </c>
      <c r="Y151" s="9">
        <f t="shared" si="88"/>
        <v>1.5833333333333335</v>
      </c>
      <c r="Z151" s="1">
        <f>IFERROR((SUMIF($K$2:K151,J151,$M$2:M151))/(COUNTIF($K$2:K151,J151)),0)</f>
        <v>3</v>
      </c>
      <c r="AA151" s="1">
        <f>IFERROR((SUMIF($K$2:K151,J151,$L$2:L151))/(COUNTIF($K$2:K151,J151)),0)</f>
        <v>0.8</v>
      </c>
      <c r="AB151" s="1">
        <f t="shared" si="89"/>
        <v>2.2000000000000002</v>
      </c>
      <c r="AC151" s="9">
        <f>IFERROR((SUMIF($J$2:J151,K151,$L$2:L151))/(COUNTIF($J$2:J151,K151)),0)</f>
        <v>1.1111111111111112</v>
      </c>
      <c r="AD151" s="9">
        <f>IFERROR((SUMIF($J$2:J151,K151,$M$2:M151))/(COUNTIF($J$2:J151,K151)),0)</f>
        <v>2</v>
      </c>
      <c r="AE151" s="9">
        <f t="shared" si="90"/>
        <v>-0.88888888888888884</v>
      </c>
      <c r="AF151" s="1">
        <f>IFERROR((SUMIF(K$2:K151,K151,M$2:M151)-M151)/(COUNTIF($K$2:K151,K151)-1),0)</f>
        <v>1.5555555555555556</v>
      </c>
      <c r="AG151" s="1">
        <f>IFERROR((SUMIF(K$2:K151,K151,L$2:L151)-L151)/(COUNTIF($K$2:K151,K151)-1),0)</f>
        <v>1.1111111111111112</v>
      </c>
      <c r="AH151" s="1">
        <f t="shared" si="91"/>
        <v>0.44444444444444442</v>
      </c>
      <c r="AI151" s="1">
        <f t="shared" si="77"/>
        <v>3</v>
      </c>
      <c r="AJ151" s="1">
        <f t="shared" si="78"/>
        <v>0</v>
      </c>
      <c r="AK151" s="1">
        <f>SUMIF($J$2:K151,J151,AI$2:AJ151)-AI151</f>
        <v>73</v>
      </c>
      <c r="AL151" s="1">
        <f>SUMIF($AY$2:AZ151,AY151,$BI$2:BJ151)-BI151</f>
        <v>17</v>
      </c>
      <c r="AM151" s="1">
        <f>IFERROR((AK151)/(COUNTIF($J$2:K151,J151)-1),0)</f>
        <v>2.7037037037037037</v>
      </c>
      <c r="AN151" s="1">
        <f>IFERROR((AL151)/(COUNTIF($J$2:K151,K151)-1),0)</f>
        <v>0.94444444444444442</v>
      </c>
      <c r="AP151" t="str">
        <f t="shared" si="79"/>
        <v>LASK</v>
      </c>
      <c r="AQ151">
        <f>COUNTIF($J$2:J151,J151)</f>
        <v>13</v>
      </c>
      <c r="AR151">
        <f>COUNTIF($K$2:K151,K151)</f>
        <v>10</v>
      </c>
      <c r="AT151" s="1" t="str">
        <f t="shared" si="80"/>
        <v>Red Bull Salzburg</v>
      </c>
      <c r="AU151" s="1" t="str">
        <f t="shared" si="81"/>
        <v>SC Rheindorf Altach</v>
      </c>
      <c r="AV151">
        <f t="shared" si="82"/>
        <v>0</v>
      </c>
      <c r="AW151" s="1">
        <f t="shared" si="83"/>
        <v>1</v>
      </c>
      <c r="AY151" t="str">
        <f t="shared" si="32"/>
        <v>SC Rheindorf Altach</v>
      </c>
      <c r="AZ151" t="str">
        <f t="shared" si="33"/>
        <v>Red Bull Salzburg</v>
      </c>
      <c r="BA151">
        <f t="shared" si="34"/>
        <v>0</v>
      </c>
      <c r="BB151">
        <f t="shared" si="35"/>
        <v>1</v>
      </c>
      <c r="BD151" t="str">
        <f t="shared" si="36"/>
        <v>SC Rheindorf Altach</v>
      </c>
      <c r="BE151" t="str">
        <f t="shared" si="37"/>
        <v>Red Bull Salzburg</v>
      </c>
      <c r="BF151">
        <f t="shared" si="84"/>
        <v>1</v>
      </c>
      <c r="BG151">
        <f t="shared" si="85"/>
        <v>0</v>
      </c>
      <c r="BI151">
        <f t="shared" si="38"/>
        <v>0</v>
      </c>
      <c r="BJ151">
        <f t="shared" si="39"/>
        <v>3</v>
      </c>
    </row>
    <row r="152" spans="1:62" x14ac:dyDescent="0.3">
      <c r="A152" t="s">
        <v>47</v>
      </c>
      <c r="B152" t="s">
        <v>299</v>
      </c>
      <c r="C152" t="s">
        <v>105</v>
      </c>
      <c r="D152" t="s">
        <v>100</v>
      </c>
      <c r="E152" t="s">
        <v>64</v>
      </c>
      <c r="F152" s="15">
        <v>0.60416666666666663</v>
      </c>
      <c r="G152" s="16">
        <v>7665</v>
      </c>
      <c r="H152" s="17">
        <v>3</v>
      </c>
      <c r="I152" s="17">
        <v>0</v>
      </c>
      <c r="J152" s="1" t="s">
        <v>245</v>
      </c>
      <c r="K152" s="1" t="s">
        <v>71</v>
      </c>
      <c r="L152" s="20">
        <v>0</v>
      </c>
      <c r="M152" s="20">
        <v>1</v>
      </c>
      <c r="N152" s="1" t="str">
        <f t="shared" si="74"/>
        <v>N</v>
      </c>
      <c r="O152" s="1" t="str">
        <f t="shared" si="75"/>
        <v>S</v>
      </c>
      <c r="P152" s="1">
        <f t="shared" si="76"/>
        <v>-1</v>
      </c>
      <c r="Q152" s="4">
        <f>IFERROR((SUMIF($J$2:K152,J152,$L$2:M152)-L152)/(COUNTIF($J$2:K152,J152)-1),0)</f>
        <v>1.3333333333333333</v>
      </c>
      <c r="R152" s="4">
        <f>IFERROR((SUMIF($AT$2:AT152,AT152,$AV$2:AW152)-AV152)/(COUNTIF($J$2:K152,J152)-1),0)</f>
        <v>0.5</v>
      </c>
      <c r="S152" s="4">
        <f t="shared" si="86"/>
        <v>0.83333333333333326</v>
      </c>
      <c r="T152" s="5">
        <f>IFERROR((SUMIF($AY$2:AZ152,AY152,$BA$2:BB152)-BA152)/(COUNTIF($J$2:K152,K152)-1),0)</f>
        <v>1.4074074074074074</v>
      </c>
      <c r="U152" s="5">
        <f>IFERROR((SUMIF($BD$2:BE152,BD152,$BF$2:BG152)-BF152)/(COUNTIF($J$2:K152,K152)-1),0)</f>
        <v>1.2592592592592593</v>
      </c>
      <c r="V152" s="5">
        <f t="shared" si="87"/>
        <v>0.14814814814814814</v>
      </c>
      <c r="W152" s="9">
        <f>IFERROR((SUMIF($J$2:J152,J152,L$2:L152)-L152)/(COUNTIF($J$2:J152,J152)-1),0)</f>
        <v>1</v>
      </c>
      <c r="X152" s="9">
        <f>IFERROR((SUMIF($J$2:J152,J152,M$2:M152)-M152)/(COUNTIF($J$2:J152,J152)-1),0)</f>
        <v>1.2857142857142858</v>
      </c>
      <c r="Y152" s="9">
        <f t="shared" si="88"/>
        <v>-0.28571428571428581</v>
      </c>
      <c r="Z152" s="1">
        <f>IFERROR((SUMIF($K$2:K152,J152,$M$2:M152))/(COUNTIF($K$2:K152,J152)),0)</f>
        <v>1.5454545454545454</v>
      </c>
      <c r="AA152" s="1">
        <f>IFERROR((SUMIF($K$2:K152,J152,$L$2:L152))/(COUNTIF($K$2:K152,J152)),0)</f>
        <v>1.9090909090909092</v>
      </c>
      <c r="AB152" s="1">
        <f t="shared" si="89"/>
        <v>-0.36363636363636376</v>
      </c>
      <c r="AC152" s="9">
        <f>IFERROR((SUMIF($J$2:J152,K152,$L$2:L152))/(COUNTIF($J$2:J152,K152)),0)</f>
        <v>1.25</v>
      </c>
      <c r="AD152" s="9">
        <f>IFERROR((SUMIF($J$2:J152,K152,$M$2:M152))/(COUNTIF($J$2:J152,K152)),0)</f>
        <v>0.58333333333333337</v>
      </c>
      <c r="AE152" s="9">
        <f t="shared" si="90"/>
        <v>0.66666666666666663</v>
      </c>
      <c r="AF152" s="1">
        <f>IFERROR((SUMIF(K$2:K152,K152,M$2:M152)-M152)/(COUNTIF($K$2:K152,K152)-1),0)</f>
        <v>1.5333333333333334</v>
      </c>
      <c r="AG152" s="1">
        <f>IFERROR((SUMIF(K$2:K152,K152,L$2:L152)-L152)/(COUNTIF($K$2:K152,K152)-1),0)</f>
        <v>1.8</v>
      </c>
      <c r="AH152" s="1">
        <f t="shared" si="91"/>
        <v>-0.26666666666666661</v>
      </c>
      <c r="AI152" s="1">
        <f t="shared" si="77"/>
        <v>0</v>
      </c>
      <c r="AJ152" s="1">
        <f t="shared" si="78"/>
        <v>3</v>
      </c>
      <c r="AK152" s="1">
        <f>SUMIF($J$2:K152,J152,AI$2:AJ152)-AI152</f>
        <v>21</v>
      </c>
      <c r="AL152" s="1">
        <f>SUMIF($AY$2:AZ152,AY152,$BI$2:BJ152)-BI152</f>
        <v>36</v>
      </c>
      <c r="AM152" s="1">
        <f>IFERROR((AK152)/(COUNTIF($J$2:K152,J152)-1),0)</f>
        <v>1.1666666666666667</v>
      </c>
      <c r="AN152" s="1">
        <f>IFERROR((AL152)/(COUNTIF($J$2:K152,K152)-1),0)</f>
        <v>1.3333333333333333</v>
      </c>
      <c r="AP152" t="str">
        <f t="shared" si="79"/>
        <v>SK Sturm Graz</v>
      </c>
      <c r="AQ152">
        <f>COUNTIF($J$2:J152,J152)</f>
        <v>8</v>
      </c>
      <c r="AR152">
        <f>COUNTIF($K$2:K152,K152)</f>
        <v>16</v>
      </c>
      <c r="AT152" s="1" t="str">
        <f t="shared" si="80"/>
        <v>FC Wacker Innsbruck</v>
      </c>
      <c r="AU152" s="1" t="str">
        <f t="shared" si="81"/>
        <v>SK Rapid Wien</v>
      </c>
      <c r="AV152">
        <f t="shared" si="82"/>
        <v>1</v>
      </c>
      <c r="AW152" s="1">
        <f t="shared" si="83"/>
        <v>0</v>
      </c>
      <c r="AY152" t="str">
        <f t="shared" si="32"/>
        <v>SK Rapid Wien</v>
      </c>
      <c r="AZ152" t="str">
        <f t="shared" si="33"/>
        <v>FC Wacker Innsbruck</v>
      </c>
      <c r="BA152">
        <f t="shared" si="34"/>
        <v>1</v>
      </c>
      <c r="BB152">
        <f t="shared" si="35"/>
        <v>0</v>
      </c>
      <c r="BD152" t="str">
        <f t="shared" si="36"/>
        <v>SK Rapid Wien</v>
      </c>
      <c r="BE152" t="str">
        <f t="shared" si="37"/>
        <v>FC Wacker Innsbruck</v>
      </c>
      <c r="BF152">
        <f t="shared" si="84"/>
        <v>0</v>
      </c>
      <c r="BG152">
        <f t="shared" si="85"/>
        <v>1</v>
      </c>
      <c r="BI152">
        <f t="shared" si="38"/>
        <v>3</v>
      </c>
      <c r="BJ152">
        <f t="shared" si="39"/>
        <v>0</v>
      </c>
    </row>
    <row r="153" spans="1:62" x14ac:dyDescent="0.3">
      <c r="A153" t="s">
        <v>47</v>
      </c>
      <c r="B153" t="s">
        <v>323</v>
      </c>
      <c r="C153" t="s">
        <v>105</v>
      </c>
      <c r="D153" t="s">
        <v>100</v>
      </c>
      <c r="E153" t="s">
        <v>43</v>
      </c>
      <c r="F153" s="15">
        <v>0.70833333333333337</v>
      </c>
      <c r="G153" s="16">
        <v>1900</v>
      </c>
      <c r="H153" s="17">
        <v>6</v>
      </c>
      <c r="I153" s="17">
        <v>0</v>
      </c>
      <c r="J153" s="1" t="s">
        <v>56</v>
      </c>
      <c r="K153" s="1" t="s">
        <v>40</v>
      </c>
      <c r="L153" s="20">
        <v>2</v>
      </c>
      <c r="M153" s="20">
        <v>2</v>
      </c>
      <c r="N153" s="1" t="str">
        <f t="shared" si="74"/>
        <v>U</v>
      </c>
      <c r="O153" s="1" t="str">
        <f t="shared" si="75"/>
        <v>U</v>
      </c>
      <c r="P153" s="1">
        <f t="shared" si="76"/>
        <v>0</v>
      </c>
      <c r="Q153" s="4">
        <f>IFERROR((SUMIF($J$2:K153,J153,$L$2:M153)-L153)/(COUNTIF($J$2:K153,J153)-1),0)</f>
        <v>0.84210526315789469</v>
      </c>
      <c r="R153" s="4">
        <f>IFERROR((SUMIF($AT$2:AT153,AT153,$AV$2:AW153)-AV153)/(COUNTIF($J$2:K153,J153)-1),0)</f>
        <v>1</v>
      </c>
      <c r="S153" s="4">
        <f t="shared" si="86"/>
        <v>-0.15789473684210531</v>
      </c>
      <c r="T153" s="5">
        <f>IFERROR((SUMIF($AY$2:AZ153,AY153,$BA$2:BB153)-BA153)/(COUNTIF($J$2:K153,K153)-1),0)</f>
        <v>2.6071428571428572</v>
      </c>
      <c r="U153" s="5">
        <f>IFERROR((SUMIF($BD$2:BE153,BD153,$BF$2:BG153)-BF153)/(COUNTIF($J$2:K153,K153)-1),0)</f>
        <v>0.7142857142857143</v>
      </c>
      <c r="V153" s="5">
        <f t="shared" si="87"/>
        <v>1.8928571428571428</v>
      </c>
      <c r="W153" s="9">
        <f>IFERROR((SUMIF($J$2:J153,J153,L$2:L153)-L153)/(COUNTIF($J$2:J153,J153)-1),0)</f>
        <v>0.88888888888888884</v>
      </c>
      <c r="X153" s="9">
        <f>IFERROR((SUMIF($J$2:J153,J153,M$2:M153)-M153)/(COUNTIF($J$2:J153,J153)-1),0)</f>
        <v>2.1111111111111112</v>
      </c>
      <c r="Y153" s="9">
        <f t="shared" si="88"/>
        <v>-1.2222222222222223</v>
      </c>
      <c r="Z153" s="1">
        <f>IFERROR((SUMIF($K$2:K153,J153,$M$2:M153))/(COUNTIF($K$2:K153,J153)),0)</f>
        <v>0.8</v>
      </c>
      <c r="AA153" s="1">
        <f>IFERROR((SUMIF($K$2:K153,J153,$L$2:L153))/(COUNTIF($K$2:K153,J153)),0)</f>
        <v>2.1</v>
      </c>
      <c r="AB153" s="1">
        <f t="shared" si="89"/>
        <v>-1.3</v>
      </c>
      <c r="AC153" s="9">
        <f>IFERROR((SUMIF($J$2:J153,K153,$L$2:L153))/(COUNTIF($J$2:J153,K153)),0)</f>
        <v>2.1538461538461537</v>
      </c>
      <c r="AD153" s="9">
        <f>IFERROR((SUMIF($J$2:J153,K153,$M$2:M153))/(COUNTIF($J$2:J153,K153)),0)</f>
        <v>0.61538461538461542</v>
      </c>
      <c r="AE153" s="9">
        <f t="shared" si="90"/>
        <v>1.5384615384615383</v>
      </c>
      <c r="AF153" s="1">
        <f>IFERROR((SUMIF(K$2:K153,K153,M$2:M153)-M153)/(COUNTIF($K$2:K153,K153)-1),0)</f>
        <v>3</v>
      </c>
      <c r="AG153" s="1">
        <f>IFERROR((SUMIF(K$2:K153,K153,L$2:L153)-L153)/(COUNTIF($K$2:K153,K153)-1),0)</f>
        <v>0.8</v>
      </c>
      <c r="AH153" s="1">
        <f t="shared" si="91"/>
        <v>2.2000000000000002</v>
      </c>
      <c r="AI153" s="1">
        <f t="shared" si="77"/>
        <v>1</v>
      </c>
      <c r="AJ153" s="1">
        <f t="shared" si="78"/>
        <v>1</v>
      </c>
      <c r="AK153" s="1">
        <f>SUMIF($J$2:K153,J153,AI$2:AJ153)-AI153</f>
        <v>10</v>
      </c>
      <c r="AL153" s="1">
        <f>SUMIF($AY$2:AZ153,AY153,$BI$2:BJ153)-BI153</f>
        <v>76</v>
      </c>
      <c r="AM153" s="1">
        <f>IFERROR((AK153)/(COUNTIF($J$2:K153,J153)-1),0)</f>
        <v>0.52631578947368418</v>
      </c>
      <c r="AN153" s="1">
        <f>IFERROR((AL153)/(COUNTIF($J$2:K153,K153)-1),0)</f>
        <v>2.7142857142857144</v>
      </c>
      <c r="AP153" t="str">
        <f t="shared" si="79"/>
        <v>SK Rapid Wien</v>
      </c>
      <c r="AQ153">
        <f>COUNTIF($J$2:J153,J153)</f>
        <v>10</v>
      </c>
      <c r="AR153">
        <f>COUNTIF($K$2:K153,K153)</f>
        <v>16</v>
      </c>
      <c r="AT153" s="1" t="str">
        <f t="shared" si="80"/>
        <v>FC Admira Wacker Mödling</v>
      </c>
      <c r="AU153" s="1" t="str">
        <f t="shared" si="81"/>
        <v>Red Bull Salzburg</v>
      </c>
      <c r="AV153">
        <f t="shared" si="82"/>
        <v>2</v>
      </c>
      <c r="AW153" s="1">
        <f t="shared" si="83"/>
        <v>2</v>
      </c>
      <c r="AY153" t="str">
        <f t="shared" si="32"/>
        <v>Red Bull Salzburg</v>
      </c>
      <c r="AZ153" t="str">
        <f t="shared" si="33"/>
        <v>FC Admira Wacker Mödling</v>
      </c>
      <c r="BA153">
        <f t="shared" si="34"/>
        <v>2</v>
      </c>
      <c r="BB153">
        <f t="shared" si="35"/>
        <v>2</v>
      </c>
      <c r="BD153" t="str">
        <f t="shared" si="36"/>
        <v>Red Bull Salzburg</v>
      </c>
      <c r="BE153" t="str">
        <f t="shared" si="37"/>
        <v>FC Admira Wacker Mödling</v>
      </c>
      <c r="BF153">
        <f t="shared" si="84"/>
        <v>2</v>
      </c>
      <c r="BG153">
        <f t="shared" si="85"/>
        <v>2</v>
      </c>
      <c r="BI153">
        <f t="shared" si="38"/>
        <v>1</v>
      </c>
      <c r="BJ153">
        <f t="shared" si="39"/>
        <v>1</v>
      </c>
    </row>
    <row r="154" spans="1:62" x14ac:dyDescent="0.3">
      <c r="A154" t="s">
        <v>47</v>
      </c>
      <c r="B154" t="s">
        <v>323</v>
      </c>
      <c r="C154" t="s">
        <v>105</v>
      </c>
      <c r="D154" t="s">
        <v>100</v>
      </c>
      <c r="E154" t="s">
        <v>43</v>
      </c>
      <c r="F154" s="15">
        <v>0.70833333333333337</v>
      </c>
      <c r="G154" s="16">
        <v>2655</v>
      </c>
      <c r="H154" s="17">
        <v>7</v>
      </c>
      <c r="I154" s="17">
        <v>0</v>
      </c>
      <c r="J154" s="1" t="s">
        <v>49</v>
      </c>
      <c r="K154" s="1" t="s">
        <v>0</v>
      </c>
      <c r="L154" s="20">
        <v>1</v>
      </c>
      <c r="M154" s="20">
        <v>1</v>
      </c>
      <c r="N154" s="1" t="str">
        <f t="shared" si="74"/>
        <v>U</v>
      </c>
      <c r="O154" s="1" t="str">
        <f t="shared" si="75"/>
        <v>U</v>
      </c>
      <c r="P154" s="1">
        <f t="shared" si="76"/>
        <v>0</v>
      </c>
      <c r="Q154" s="4">
        <f>IFERROR((SUMIF($J$2:K154,J154,$L$2:M154)-L154)/(COUNTIF($J$2:K154,J154)-1),0)</f>
        <v>1.7894736842105263</v>
      </c>
      <c r="R154" s="4">
        <f>IFERROR((SUMIF($AT$2:AT154,AT154,$AV$2:AW154)-AV154)/(COUNTIF($J$2:K154,J154)-1),0)</f>
        <v>0.84210526315789469</v>
      </c>
      <c r="S154" s="4">
        <f t="shared" si="86"/>
        <v>0.94736842105263164</v>
      </c>
      <c r="T154" s="5">
        <f>IFERROR((SUMIF($AY$2:AZ154,AY154,$BA$2:BB154)-BA154)/(COUNTIF($J$2:K154,K154)-1),0)</f>
        <v>2.1739130434782608</v>
      </c>
      <c r="U154" s="5">
        <f>IFERROR((SUMIF($BD$2:BE154,BD154,$BF$2:BG154)-BF154)/(COUNTIF($J$2:K154,K154)-1),0)</f>
        <v>0.82608695652173914</v>
      </c>
      <c r="V154" s="5">
        <f t="shared" si="87"/>
        <v>1.3478260869565215</v>
      </c>
      <c r="W154" s="9">
        <f>IFERROR((SUMIF($J$2:J154,J154,L$2:L154)-L154)/(COUNTIF($J$2:J154,J154)-1),0)</f>
        <v>1.9</v>
      </c>
      <c r="X154" s="9">
        <f>IFERROR((SUMIF($J$2:J154,J154,M$2:M154)-M154)/(COUNTIF($J$2:J154,J154)-1),0)</f>
        <v>1.6</v>
      </c>
      <c r="Y154" s="9">
        <f t="shared" si="88"/>
        <v>0.29999999999999982</v>
      </c>
      <c r="Z154" s="1">
        <f>IFERROR((SUMIF($K$2:K154,J154,$M$2:M154))/(COUNTIF($K$2:K154,J154)),0)</f>
        <v>1.6666666666666667</v>
      </c>
      <c r="AA154" s="1">
        <f>IFERROR((SUMIF($K$2:K154,J154,$L$2:L154))/(COUNTIF($K$2:K154,J154)),0)</f>
        <v>1.3333333333333333</v>
      </c>
      <c r="AB154" s="1">
        <f t="shared" si="89"/>
        <v>0.33333333333333348</v>
      </c>
      <c r="AC154" s="9">
        <f>IFERROR((SUMIF($J$2:J154,K154,$L$2:L154))/(COUNTIF($J$2:J154,K154)),0)</f>
        <v>2.2000000000000002</v>
      </c>
      <c r="AD154" s="9">
        <f>IFERROR((SUMIF($J$2:J154,K154,$M$2:M154))/(COUNTIF($J$2:J154,K154)),0)</f>
        <v>1</v>
      </c>
      <c r="AE154" s="9">
        <f t="shared" si="90"/>
        <v>1.2000000000000002</v>
      </c>
      <c r="AF154" s="1">
        <f>IFERROR((SUMIF(K$2:K154,K154,M$2:M154)-M154)/(COUNTIF($K$2:K154,K154)-1),0)</f>
        <v>2.1538461538461537</v>
      </c>
      <c r="AG154" s="1">
        <f>IFERROR((SUMIF(K$2:K154,K154,L$2:L154)-L154)/(COUNTIF($K$2:K154,K154)-1),0)</f>
        <v>0.69230769230769229</v>
      </c>
      <c r="AH154" s="1">
        <f t="shared" si="91"/>
        <v>1.4615384615384615</v>
      </c>
      <c r="AI154" s="1">
        <f t="shared" si="77"/>
        <v>1</v>
      </c>
      <c r="AJ154" s="1">
        <f t="shared" si="78"/>
        <v>1</v>
      </c>
      <c r="AK154" s="1">
        <f>SUMIF($J$2:K154,J154,AI$2:AJ154)-AI154</f>
        <v>31</v>
      </c>
      <c r="AL154" s="1">
        <f>SUMIF($AY$2:AZ154,AY154,$BI$2:BJ154)-BI154</f>
        <v>48</v>
      </c>
      <c r="AM154" s="1">
        <f>IFERROR((AK154)/(COUNTIF($J$2:K154,J154)-1),0)</f>
        <v>1.631578947368421</v>
      </c>
      <c r="AN154" s="1">
        <f>IFERROR((AL154)/(COUNTIF($J$2:K154,K154)-1),0)</f>
        <v>2.0869565217391304</v>
      </c>
      <c r="AP154" t="str">
        <f t="shared" si="79"/>
        <v>FK Austria Wien</v>
      </c>
      <c r="AQ154">
        <f>COUNTIF($J$2:J154,J154)</f>
        <v>11</v>
      </c>
      <c r="AR154">
        <f>COUNTIF($K$2:K154,K154)</f>
        <v>14</v>
      </c>
      <c r="AT154" s="1" t="str">
        <f t="shared" si="80"/>
        <v>Wolfsberger AC</v>
      </c>
      <c r="AU154" s="1" t="str">
        <f t="shared" si="81"/>
        <v>LASK</v>
      </c>
      <c r="AV154">
        <f t="shared" si="82"/>
        <v>1</v>
      </c>
      <c r="AW154" s="1">
        <f t="shared" si="83"/>
        <v>1</v>
      </c>
      <c r="AY154" t="str">
        <f t="shared" si="32"/>
        <v>LASK</v>
      </c>
      <c r="AZ154" t="str">
        <f t="shared" si="33"/>
        <v>Wolfsberger AC</v>
      </c>
      <c r="BA154">
        <f t="shared" si="34"/>
        <v>1</v>
      </c>
      <c r="BB154">
        <f t="shared" si="35"/>
        <v>1</v>
      </c>
      <c r="BD154" t="str">
        <f t="shared" si="36"/>
        <v>LASK</v>
      </c>
      <c r="BE154" t="str">
        <f t="shared" si="37"/>
        <v>Wolfsberger AC</v>
      </c>
      <c r="BF154">
        <f t="shared" si="84"/>
        <v>1</v>
      </c>
      <c r="BG154">
        <f t="shared" si="85"/>
        <v>1</v>
      </c>
      <c r="BI154">
        <f t="shared" si="38"/>
        <v>1</v>
      </c>
      <c r="BJ154">
        <f t="shared" si="39"/>
        <v>1</v>
      </c>
    </row>
    <row r="155" spans="1:62" x14ac:dyDescent="0.3">
      <c r="A155" t="s">
        <v>47</v>
      </c>
      <c r="B155" t="s">
        <v>323</v>
      </c>
      <c r="C155" t="s">
        <v>105</v>
      </c>
      <c r="D155" t="s">
        <v>100</v>
      </c>
      <c r="E155" t="s">
        <v>43</v>
      </c>
      <c r="F155" s="15">
        <v>0.70833333333333337</v>
      </c>
      <c r="G155" s="16">
        <v>2143</v>
      </c>
      <c r="H155" s="17">
        <v>7</v>
      </c>
      <c r="I155" s="17">
        <v>0</v>
      </c>
      <c r="J155" s="1" t="s">
        <v>65</v>
      </c>
      <c r="K155" s="1" t="s">
        <v>58</v>
      </c>
      <c r="L155" s="20">
        <v>2</v>
      </c>
      <c r="M155" s="20">
        <v>1</v>
      </c>
      <c r="N155" s="1" t="str">
        <f t="shared" si="74"/>
        <v>S</v>
      </c>
      <c r="O155" s="1" t="str">
        <f t="shared" si="75"/>
        <v>N</v>
      </c>
      <c r="P155" s="1">
        <f t="shared" si="76"/>
        <v>1</v>
      </c>
      <c r="Q155" s="4">
        <f>IFERROR((SUMIF($J$2:K155,J155,$L$2:M155)-L155)/(COUNTIF($J$2:K155,J155)-1),0)</f>
        <v>1.7894736842105263</v>
      </c>
      <c r="R155" s="4">
        <f>IFERROR((SUMIF($AT$2:AT155,AT155,$AV$2:AW155)-AV155)/(COUNTIF($J$2:K155,J155)-1),0)</f>
        <v>0.42105263157894735</v>
      </c>
      <c r="S155" s="4">
        <f t="shared" si="86"/>
        <v>1.368421052631579</v>
      </c>
      <c r="T155" s="5">
        <f>IFERROR((SUMIF($AY$2:AZ155,AY155,$BA$2:BB155)-BA155)/(COUNTIF($J$2:K155,K155)-1),0)</f>
        <v>1.263157894736842</v>
      </c>
      <c r="U155" s="5">
        <f>IFERROR((SUMIF($BD$2:BE155,BD155,$BF$2:BG155)-BF155)/(COUNTIF($J$2:K155,K155)-1),0)</f>
        <v>1.5263157894736843</v>
      </c>
      <c r="V155" s="5">
        <f t="shared" si="87"/>
        <v>-0.26315789473684226</v>
      </c>
      <c r="W155" s="9">
        <f>IFERROR((SUMIF($J$2:J155,J155,L$2:L155)-L155)/(COUNTIF($J$2:J155,J155)-1),0)</f>
        <v>1.75</v>
      </c>
      <c r="X155" s="9">
        <f>IFERROR((SUMIF($J$2:J155,J155,M$2:M155)-M155)/(COUNTIF($J$2:J155,J155)-1),0)</f>
        <v>1</v>
      </c>
      <c r="Y155" s="9">
        <f t="shared" si="88"/>
        <v>0.75</v>
      </c>
      <c r="Z155" s="1">
        <f>IFERROR((SUMIF($K$2:K155,J155,$M$2:M155))/(COUNTIF($K$2:K155,J155)),0)</f>
        <v>1.8181818181818181</v>
      </c>
      <c r="AA155" s="1">
        <f>IFERROR((SUMIF($K$2:K155,J155,$L$2:L155))/(COUNTIF($K$2:K155,J155)),0)</f>
        <v>0.72727272727272729</v>
      </c>
      <c r="AB155" s="1">
        <f t="shared" si="89"/>
        <v>1.0909090909090908</v>
      </c>
      <c r="AC155" s="9">
        <f>IFERROR((SUMIF($J$2:J155,K155,$L$2:L155))/(COUNTIF($J$2:J155,K155)),0)</f>
        <v>1.1111111111111112</v>
      </c>
      <c r="AD155" s="9">
        <f>IFERROR((SUMIF($J$2:J155,K155,$M$2:M155))/(COUNTIF($J$2:J155,K155)),0)</f>
        <v>2</v>
      </c>
      <c r="AE155" s="9">
        <f t="shared" si="90"/>
        <v>-0.88888888888888884</v>
      </c>
      <c r="AF155" s="1">
        <f>IFERROR((SUMIF(K$2:K155,K155,M$2:M155)-M155)/(COUNTIF($K$2:K155,K155)-1),0)</f>
        <v>1.4</v>
      </c>
      <c r="AG155" s="1">
        <f>IFERROR((SUMIF(K$2:K155,K155,L$2:L155)-L155)/(COUNTIF($K$2:K155,K155)-1),0)</f>
        <v>1.1000000000000001</v>
      </c>
      <c r="AH155" s="1">
        <f t="shared" si="91"/>
        <v>0.29999999999999982</v>
      </c>
      <c r="AI155" s="1">
        <f t="shared" si="77"/>
        <v>3</v>
      </c>
      <c r="AJ155" s="1">
        <f t="shared" si="78"/>
        <v>0</v>
      </c>
      <c r="AK155" s="1">
        <f>SUMIF($J$2:K155,J155,AI$2:AJ155)-AI155</f>
        <v>35</v>
      </c>
      <c r="AL155" s="1">
        <f>SUMIF($AY$2:AZ155,AY155,$BI$2:BJ155)-BI155</f>
        <v>17</v>
      </c>
      <c r="AM155" s="1">
        <f>IFERROR((AK155)/(COUNTIF($J$2:K155,J155)-1),0)</f>
        <v>1.8421052631578947</v>
      </c>
      <c r="AN155" s="1">
        <f>IFERROR((AL155)/(COUNTIF($J$2:K155,K155)-1),0)</f>
        <v>0.89473684210526316</v>
      </c>
      <c r="AP155" t="str">
        <f t="shared" si="79"/>
        <v>Wolfsberger AC</v>
      </c>
      <c r="AQ155">
        <f>COUNTIF($J$2:J155,J155)</f>
        <v>9</v>
      </c>
      <c r="AR155">
        <f>COUNTIF($K$2:K155,K155)</f>
        <v>11</v>
      </c>
      <c r="AT155" s="1" t="str">
        <f t="shared" si="80"/>
        <v>SKN St. Pölten</v>
      </c>
      <c r="AU155" s="1" t="str">
        <f t="shared" si="81"/>
        <v>SC Rheindorf Altach</v>
      </c>
      <c r="AV155">
        <f t="shared" si="82"/>
        <v>1</v>
      </c>
      <c r="AW155" s="1">
        <f t="shared" si="83"/>
        <v>2</v>
      </c>
      <c r="AY155" t="str">
        <f t="shared" si="32"/>
        <v>SC Rheindorf Altach</v>
      </c>
      <c r="AZ155" t="str">
        <f t="shared" si="33"/>
        <v>SKN St. Pölten</v>
      </c>
      <c r="BA155">
        <f t="shared" si="34"/>
        <v>1</v>
      </c>
      <c r="BB155">
        <f t="shared" si="35"/>
        <v>2</v>
      </c>
      <c r="BD155" t="str">
        <f t="shared" si="36"/>
        <v>SC Rheindorf Altach</v>
      </c>
      <c r="BE155" t="str">
        <f t="shared" si="37"/>
        <v>SKN St. Pölten</v>
      </c>
      <c r="BF155">
        <f t="shared" si="84"/>
        <v>2</v>
      </c>
      <c r="BG155">
        <f t="shared" si="85"/>
        <v>1</v>
      </c>
      <c r="BI155">
        <f t="shared" si="38"/>
        <v>0</v>
      </c>
      <c r="BJ155">
        <f t="shared" si="39"/>
        <v>3</v>
      </c>
    </row>
    <row r="156" spans="1:62" x14ac:dyDescent="0.3">
      <c r="A156" t="s">
        <v>47</v>
      </c>
      <c r="B156" t="s">
        <v>264</v>
      </c>
      <c r="C156" t="s">
        <v>105</v>
      </c>
      <c r="D156" t="s">
        <v>100</v>
      </c>
      <c r="E156" t="s">
        <v>64</v>
      </c>
      <c r="F156" s="15">
        <v>0.60416666666666663</v>
      </c>
      <c r="G156" s="16">
        <v>2700</v>
      </c>
      <c r="H156" s="17">
        <v>8</v>
      </c>
      <c r="I156" s="17">
        <v>0</v>
      </c>
      <c r="J156" s="1" t="s">
        <v>76</v>
      </c>
      <c r="K156" s="1" t="s">
        <v>80</v>
      </c>
      <c r="L156" s="20">
        <v>2</v>
      </c>
      <c r="M156" s="20">
        <v>1</v>
      </c>
      <c r="N156" s="1" t="str">
        <f t="shared" si="74"/>
        <v>S</v>
      </c>
      <c r="O156" s="1" t="str">
        <f t="shared" si="75"/>
        <v>N</v>
      </c>
      <c r="P156" s="1">
        <f t="shared" si="76"/>
        <v>1</v>
      </c>
      <c r="Q156" s="4">
        <f>IFERROR((SUMIF($J$2:K156,J156,$L$2:M156)-L156)/(COUNTIF($J$2:K156,J156)-1),0)</f>
        <v>1.3333333333333333</v>
      </c>
      <c r="R156" s="4">
        <f>IFERROR((SUMIF($AT$2:AT156,AT156,$AV$2:AW156)-AV156)/(COUNTIF($J$2:K156,J156)-1),0)</f>
        <v>1</v>
      </c>
      <c r="S156" s="4">
        <f t="shared" si="86"/>
        <v>0.33333333333333326</v>
      </c>
      <c r="T156" s="5">
        <f>IFERROR((SUMIF($AY$2:AZ156,AY156,$BA$2:BB156)-BA156)/(COUNTIF($J$2:K156,K156)-1),0)</f>
        <v>1.368421052631579</v>
      </c>
      <c r="U156" s="5">
        <f>IFERROR((SUMIF($BD$2:BE156,BD156,$BF$2:BG156)-BF156)/(COUNTIF($J$2:K156,K156)-1),0)</f>
        <v>0.94736842105263153</v>
      </c>
      <c r="V156" s="5">
        <f t="shared" si="87"/>
        <v>0.42105263157894746</v>
      </c>
      <c r="W156" s="9">
        <f>IFERROR((SUMIF($J$2:J156,J156,L$2:L156)-L156)/(COUNTIF($J$2:J156,J156)-1),0)</f>
        <v>1.1111111111111112</v>
      </c>
      <c r="X156" s="9">
        <f>IFERROR((SUMIF($J$2:J156,J156,M$2:M156)-M156)/(COUNTIF($J$2:J156,J156)-1),0)</f>
        <v>2</v>
      </c>
      <c r="Y156" s="9">
        <f t="shared" si="88"/>
        <v>-0.88888888888888884</v>
      </c>
      <c r="Z156" s="1">
        <f>IFERROR((SUMIF($K$2:K156,J156,$M$2:M156))/(COUNTIF($K$2:K156,J156)),0)</f>
        <v>1.5555555555555556</v>
      </c>
      <c r="AA156" s="1">
        <f>IFERROR((SUMIF($K$2:K156,J156,$L$2:L156))/(COUNTIF($K$2:K156,J156)),0)</f>
        <v>1.6666666666666667</v>
      </c>
      <c r="AB156" s="1">
        <f t="shared" si="89"/>
        <v>-0.11111111111111116</v>
      </c>
      <c r="AC156" s="9">
        <f>IFERROR((SUMIF($J$2:J156,K156,$L$2:L156))/(COUNTIF($J$2:J156,K156)),0)</f>
        <v>1.8</v>
      </c>
      <c r="AD156" s="9">
        <f>IFERROR((SUMIF($J$2:J156,K156,$M$2:M156))/(COUNTIF($J$2:J156,K156)),0)</f>
        <v>1.2</v>
      </c>
      <c r="AE156" s="9">
        <f t="shared" si="90"/>
        <v>0.60000000000000009</v>
      </c>
      <c r="AF156" s="1">
        <f>IFERROR((SUMIF(K$2:K156,K156,M$2:M156)-M156)/(COUNTIF($K$2:K156,K156)-1),0)</f>
        <v>0.88888888888888884</v>
      </c>
      <c r="AG156" s="1">
        <f>IFERROR((SUMIF(K$2:K156,K156,L$2:L156)-L156)/(COUNTIF($K$2:K156,K156)-1),0)</f>
        <v>0.66666666666666663</v>
      </c>
      <c r="AH156" s="1">
        <f t="shared" si="91"/>
        <v>0.22222222222222221</v>
      </c>
      <c r="AI156" s="1">
        <f t="shared" si="77"/>
        <v>3</v>
      </c>
      <c r="AJ156" s="1">
        <f t="shared" si="78"/>
        <v>0</v>
      </c>
      <c r="AK156" s="1">
        <f>SUMIF($J$2:K156,J156,AI$2:AJ156)-AI156</f>
        <v>20</v>
      </c>
      <c r="AL156" s="1">
        <f>SUMIF($AY$2:AZ156,AY156,$BI$2:BJ156)-BI156</f>
        <v>33</v>
      </c>
      <c r="AM156" s="1">
        <f>IFERROR((AK156)/(COUNTIF($J$2:K156,J156)-1),0)</f>
        <v>1.1111111111111112</v>
      </c>
      <c r="AN156" s="1">
        <f>IFERROR((AL156)/(COUNTIF($J$2:K156,K156)-1),0)</f>
        <v>1.736842105263158</v>
      </c>
      <c r="AP156" t="str">
        <f t="shared" si="79"/>
        <v>Red Bull Salzburg</v>
      </c>
      <c r="AQ156">
        <f>COUNTIF($J$2:J156,J156)</f>
        <v>10</v>
      </c>
      <c r="AR156">
        <f>COUNTIF($K$2:K156,K156)</f>
        <v>10</v>
      </c>
      <c r="AT156" s="1" t="str">
        <f t="shared" si="80"/>
        <v>SV Mattersburg</v>
      </c>
      <c r="AU156" s="1" t="str">
        <f t="shared" si="81"/>
        <v>FK Austria Wien</v>
      </c>
      <c r="AV156">
        <f t="shared" si="82"/>
        <v>1</v>
      </c>
      <c r="AW156" s="1">
        <f t="shared" si="83"/>
        <v>2</v>
      </c>
      <c r="AY156" t="str">
        <f t="shared" si="32"/>
        <v>FK Austria Wien</v>
      </c>
      <c r="AZ156" t="str">
        <f t="shared" si="33"/>
        <v>SV Mattersburg</v>
      </c>
      <c r="BA156">
        <f t="shared" si="34"/>
        <v>1</v>
      </c>
      <c r="BB156">
        <f t="shared" si="35"/>
        <v>2</v>
      </c>
      <c r="BD156" t="str">
        <f t="shared" si="36"/>
        <v>FK Austria Wien</v>
      </c>
      <c r="BE156" t="str">
        <f t="shared" si="37"/>
        <v>SV Mattersburg</v>
      </c>
      <c r="BF156">
        <f t="shared" si="84"/>
        <v>2</v>
      </c>
      <c r="BG156">
        <f t="shared" si="85"/>
        <v>1</v>
      </c>
      <c r="BI156">
        <f t="shared" si="38"/>
        <v>0</v>
      </c>
      <c r="BJ156">
        <f t="shared" si="39"/>
        <v>3</v>
      </c>
    </row>
    <row r="157" spans="1:62" x14ac:dyDescent="0.3">
      <c r="A157" t="s">
        <v>47</v>
      </c>
      <c r="B157" t="s">
        <v>264</v>
      </c>
      <c r="C157" t="s">
        <v>105</v>
      </c>
      <c r="D157" t="s">
        <v>100</v>
      </c>
      <c r="E157" t="s">
        <v>64</v>
      </c>
      <c r="F157" s="15">
        <v>0.70833333333333337</v>
      </c>
      <c r="G157" s="16">
        <v>17700</v>
      </c>
      <c r="H157" s="17">
        <v>7</v>
      </c>
      <c r="I157" s="17">
        <v>0</v>
      </c>
      <c r="J157" s="1" t="s">
        <v>71</v>
      </c>
      <c r="K157" s="1" t="s">
        <v>68</v>
      </c>
      <c r="L157" s="20">
        <v>0</v>
      </c>
      <c r="M157" s="20">
        <v>0</v>
      </c>
      <c r="N157" s="1" t="str">
        <f t="shared" si="74"/>
        <v>U</v>
      </c>
      <c r="O157" s="1" t="str">
        <f t="shared" si="75"/>
        <v>U</v>
      </c>
      <c r="P157" s="1">
        <f t="shared" si="76"/>
        <v>0</v>
      </c>
      <c r="Q157" s="4">
        <f>IFERROR((SUMIF($J$2:K157,J157,$L$2:M157)-L157)/(COUNTIF($J$2:K157,J157)-1),0)</f>
        <v>1.3928571428571428</v>
      </c>
      <c r="R157" s="4">
        <f>IFERROR((SUMIF($AT$2:AT157,AT157,$AV$2:AW157)-AV157)/(COUNTIF($J$2:K157,J157)-1),0)</f>
        <v>0.25</v>
      </c>
      <c r="S157" s="4">
        <f t="shared" si="86"/>
        <v>1.1428571428571428</v>
      </c>
      <c r="T157" s="5">
        <f>IFERROR((SUMIF($AY$2:AZ157,AY157,$BA$2:BB157)-BA157)/(COUNTIF($J$2:K157,K157)-1),0)</f>
        <v>1.0909090909090908</v>
      </c>
      <c r="U157" s="5">
        <f>IFERROR((SUMIF($BD$2:BE157,BD157,$BF$2:BG157)-BF157)/(COUNTIF($J$2:K157,K157)-1),0)</f>
        <v>1.5</v>
      </c>
      <c r="V157" s="5">
        <f t="shared" si="87"/>
        <v>-0.40909090909090917</v>
      </c>
      <c r="W157" s="9">
        <f>IFERROR((SUMIF($J$2:J157,J157,L$2:L157)-L157)/(COUNTIF($J$2:J157,J157)-1),0)</f>
        <v>1.25</v>
      </c>
      <c r="X157" s="9">
        <f>IFERROR((SUMIF($J$2:J157,J157,M$2:M157)-M157)/(COUNTIF($J$2:J157,J157)-1),0)</f>
        <v>0.58333333333333337</v>
      </c>
      <c r="Y157" s="9">
        <f t="shared" si="88"/>
        <v>0.66666666666666663</v>
      </c>
      <c r="Z157" s="1">
        <f>IFERROR((SUMIF($K$2:K157,J157,$M$2:M157))/(COUNTIF($K$2:K157,J157)),0)</f>
        <v>1.5</v>
      </c>
      <c r="AA157" s="1">
        <f>IFERROR((SUMIF($K$2:K157,J157,$L$2:L157))/(COUNTIF($K$2:K157,J157)),0)</f>
        <v>1.6875</v>
      </c>
      <c r="AB157" s="1">
        <f t="shared" si="89"/>
        <v>-0.1875</v>
      </c>
      <c r="AC157" s="9">
        <f>IFERROR((SUMIF($J$2:J157,K157,$L$2:L157))/(COUNTIF($J$2:J157,K157)),0)</f>
        <v>1.2</v>
      </c>
      <c r="AD157" s="9">
        <f>IFERROR((SUMIF($J$2:J157,K157,$M$2:M157))/(COUNTIF($J$2:J157,K157)),0)</f>
        <v>1.4</v>
      </c>
      <c r="AE157" s="9">
        <f t="shared" si="90"/>
        <v>-0.19999999999999996</v>
      </c>
      <c r="AF157" s="1">
        <f>IFERROR((SUMIF(K$2:K157,K157,M$2:M157)-M157)/(COUNTIF($K$2:K157,K157)-1),0)</f>
        <v>1</v>
      </c>
      <c r="AG157" s="1">
        <f>IFERROR((SUMIF(K$2:K157,K157,L$2:L157)-L157)/(COUNTIF($K$2:K157,K157)-1),0)</f>
        <v>1.5833333333333333</v>
      </c>
      <c r="AH157" s="1">
        <f t="shared" si="91"/>
        <v>-0.58333333333333326</v>
      </c>
      <c r="AI157" s="1">
        <f t="shared" si="77"/>
        <v>1</v>
      </c>
      <c r="AJ157" s="1">
        <f t="shared" si="78"/>
        <v>1</v>
      </c>
      <c r="AK157" s="1">
        <f>SUMIF($J$2:K157,J157,AI$2:AJ157)-AI157</f>
        <v>39</v>
      </c>
      <c r="AL157" s="1">
        <f>SUMIF($AY$2:AZ157,AY157,$BI$2:BJ157)-BI157</f>
        <v>25</v>
      </c>
      <c r="AM157" s="1">
        <f>IFERROR((AK157)/(COUNTIF($J$2:K157,J157)-1),0)</f>
        <v>1.3928571428571428</v>
      </c>
      <c r="AN157" s="1">
        <f>IFERROR((AL157)/(COUNTIF($J$2:K157,K157)-1),0)</f>
        <v>1.1363636363636365</v>
      </c>
      <c r="AP157" t="str">
        <f t="shared" si="79"/>
        <v>SC Rheindorf Altach</v>
      </c>
      <c r="AQ157">
        <f>COUNTIF($J$2:J157,J157)</f>
        <v>13</v>
      </c>
      <c r="AR157">
        <f>COUNTIF($K$2:K157,K157)</f>
        <v>13</v>
      </c>
      <c r="AT157" s="1" t="str">
        <f t="shared" si="80"/>
        <v>SK Rapid Wien</v>
      </c>
      <c r="AU157" s="1" t="str">
        <f t="shared" si="81"/>
        <v>SK Sturm Graz</v>
      </c>
      <c r="AV157">
        <f t="shared" si="82"/>
        <v>0</v>
      </c>
      <c r="AW157" s="1">
        <f t="shared" si="83"/>
        <v>0</v>
      </c>
      <c r="AY157" t="str">
        <f t="shared" si="32"/>
        <v>SK Sturm Graz</v>
      </c>
      <c r="AZ157" t="str">
        <f t="shared" si="33"/>
        <v>SK Rapid Wien</v>
      </c>
      <c r="BA157">
        <f t="shared" si="34"/>
        <v>0</v>
      </c>
      <c r="BB157">
        <f t="shared" si="35"/>
        <v>0</v>
      </c>
      <c r="BD157" t="str">
        <f t="shared" si="36"/>
        <v>SK Sturm Graz</v>
      </c>
      <c r="BE157" t="str">
        <f t="shared" si="37"/>
        <v>SK Rapid Wien</v>
      </c>
      <c r="BF157">
        <f t="shared" si="84"/>
        <v>0</v>
      </c>
      <c r="BG157">
        <f t="shared" si="85"/>
        <v>0</v>
      </c>
      <c r="BI157">
        <f t="shared" si="38"/>
        <v>1</v>
      </c>
      <c r="BJ157">
        <f t="shared" si="39"/>
        <v>1</v>
      </c>
    </row>
    <row r="158" spans="1:62" x14ac:dyDescent="0.3">
      <c r="A158" t="s">
        <v>47</v>
      </c>
      <c r="B158" t="s">
        <v>264</v>
      </c>
      <c r="C158" t="s">
        <v>105</v>
      </c>
      <c r="D158" t="s">
        <v>100</v>
      </c>
      <c r="E158" t="s">
        <v>64</v>
      </c>
      <c r="F158" s="15">
        <v>0.60416666666666663</v>
      </c>
      <c r="G158" s="16">
        <v>2733</v>
      </c>
      <c r="H158" s="17">
        <v>7</v>
      </c>
      <c r="I158" s="17">
        <v>0</v>
      </c>
      <c r="J158" s="1" t="s">
        <v>216</v>
      </c>
      <c r="K158" s="1" t="s">
        <v>245</v>
      </c>
      <c r="L158" s="20">
        <v>2</v>
      </c>
      <c r="M158" s="20">
        <v>2</v>
      </c>
      <c r="N158" s="1" t="str">
        <f t="shared" si="74"/>
        <v>U</v>
      </c>
      <c r="O158" s="1" t="str">
        <f t="shared" si="75"/>
        <v>U</v>
      </c>
      <c r="P158" s="1">
        <f t="shared" si="76"/>
        <v>0</v>
      </c>
      <c r="Q158" s="4">
        <f>IFERROR((SUMIF($J$2:K158,J158,$L$2:M158)-L158)/(COUNTIF($J$2:K158,J158)-1),0)</f>
        <v>1.7894736842105263</v>
      </c>
      <c r="R158" s="4">
        <f>IFERROR((SUMIF($AT$2:AT158,AT158,$AV$2:AW158)-AV158)/(COUNTIF($J$2:K158,J158)-1),0)</f>
        <v>0.68421052631578949</v>
      </c>
      <c r="S158" s="4">
        <f t="shared" si="86"/>
        <v>1.1052631578947367</v>
      </c>
      <c r="T158" s="5">
        <f>IFERROR((SUMIF($AY$2:AZ158,AY158,$BA$2:BB158)-BA158)/(COUNTIF($J$2:K158,K158)-1),0)</f>
        <v>1.263157894736842</v>
      </c>
      <c r="U158" s="5">
        <f>IFERROR((SUMIF($BD$2:BE158,BD158,$BF$2:BG158)-BF158)/(COUNTIF($J$2:K158,K158)-1),0)</f>
        <v>1.631578947368421</v>
      </c>
      <c r="V158" s="5">
        <f t="shared" si="87"/>
        <v>-0.36842105263157898</v>
      </c>
      <c r="W158" s="9">
        <f>IFERROR((SUMIF($J$2:J158,J158,L$2:L158)-L158)/(COUNTIF($J$2:J158,J158)-1),0)</f>
        <v>1.8</v>
      </c>
      <c r="X158" s="9">
        <f>IFERROR((SUMIF($J$2:J158,J158,M$2:M158)-M158)/(COUNTIF($J$2:J158,J158)-1),0)</f>
        <v>1.3</v>
      </c>
      <c r="Y158" s="9">
        <f t="shared" si="88"/>
        <v>0.5</v>
      </c>
      <c r="Z158" s="1">
        <f>IFERROR((SUMIF($K$2:K158,J158,$M$2:M158))/(COUNTIF($K$2:K158,J158)),0)</f>
        <v>1.7777777777777777</v>
      </c>
      <c r="AA158" s="1">
        <f>IFERROR((SUMIF($K$2:K158,J158,$L$2:L158))/(COUNTIF($K$2:K158,J158)),0)</f>
        <v>2.2222222222222223</v>
      </c>
      <c r="AB158" s="1">
        <f t="shared" si="89"/>
        <v>-0.44444444444444464</v>
      </c>
      <c r="AC158" s="9">
        <f>IFERROR((SUMIF($J$2:J158,K158,$L$2:L158))/(COUNTIF($J$2:J158,K158)),0)</f>
        <v>0.875</v>
      </c>
      <c r="AD158" s="9">
        <f>IFERROR((SUMIF($J$2:J158,K158,$M$2:M158))/(COUNTIF($J$2:J158,K158)),0)</f>
        <v>1.25</v>
      </c>
      <c r="AE158" s="9">
        <f t="shared" si="90"/>
        <v>-0.375</v>
      </c>
      <c r="AF158" s="1">
        <f>IFERROR((SUMIF(K$2:K158,K158,M$2:M158)-M158)/(COUNTIF($K$2:K158,K158)-1),0)</f>
        <v>1.5454545454545454</v>
      </c>
      <c r="AG158" s="1">
        <f>IFERROR((SUMIF(K$2:K158,K158,L$2:L158)-L158)/(COUNTIF($K$2:K158,K158)-1),0)</f>
        <v>1.9090909090909092</v>
      </c>
      <c r="AH158" s="1">
        <f t="shared" si="91"/>
        <v>-0.36363636363636376</v>
      </c>
      <c r="AI158" s="1">
        <f t="shared" si="77"/>
        <v>1</v>
      </c>
      <c r="AJ158" s="1">
        <f t="shared" si="78"/>
        <v>1</v>
      </c>
      <c r="AK158" s="1">
        <f>SUMIF($J$2:K158,J158,AI$2:AJ158)-AI158</f>
        <v>29</v>
      </c>
      <c r="AL158" s="1">
        <f>SUMIF($AY$2:AZ158,AY158,$BI$2:BJ158)-BI158</f>
        <v>21</v>
      </c>
      <c r="AM158" s="1">
        <f>IFERROR((AK158)/(COUNTIF($J$2:K158,J158)-1),0)</f>
        <v>1.5263157894736843</v>
      </c>
      <c r="AN158" s="1">
        <f>IFERROR((AL158)/(COUNTIF($J$2:K158,K158)-1),0)</f>
        <v>1.1052631578947369</v>
      </c>
      <c r="AP158" t="str">
        <f t="shared" si="79"/>
        <v>FC Admira Wacker Mödling</v>
      </c>
      <c r="AQ158">
        <f>COUNTIF($J$2:J158,J158)</f>
        <v>11</v>
      </c>
      <c r="AR158">
        <f>COUNTIF($K$2:K158,K158)</f>
        <v>12</v>
      </c>
      <c r="AT158" s="1" t="str">
        <f t="shared" si="80"/>
        <v>TSV Hartberg</v>
      </c>
      <c r="AU158" s="1" t="str">
        <f t="shared" si="81"/>
        <v>FC Wacker Innsbruck</v>
      </c>
      <c r="AV158">
        <f t="shared" si="82"/>
        <v>2</v>
      </c>
      <c r="AW158" s="1">
        <f t="shared" si="83"/>
        <v>2</v>
      </c>
      <c r="AY158" t="str">
        <f t="shared" si="32"/>
        <v>FC Wacker Innsbruck</v>
      </c>
      <c r="AZ158" t="str">
        <f t="shared" si="33"/>
        <v>TSV Hartberg</v>
      </c>
      <c r="BA158">
        <f t="shared" si="34"/>
        <v>2</v>
      </c>
      <c r="BB158">
        <f t="shared" si="35"/>
        <v>2</v>
      </c>
      <c r="BD158" t="str">
        <f t="shared" si="36"/>
        <v>FC Wacker Innsbruck</v>
      </c>
      <c r="BE158" t="str">
        <f t="shared" si="37"/>
        <v>TSV Hartberg</v>
      </c>
      <c r="BF158">
        <f t="shared" si="84"/>
        <v>2</v>
      </c>
      <c r="BG158">
        <f t="shared" si="85"/>
        <v>2</v>
      </c>
      <c r="BI158">
        <f t="shared" si="38"/>
        <v>1</v>
      </c>
      <c r="BJ158">
        <f t="shared" si="39"/>
        <v>1</v>
      </c>
    </row>
    <row r="159" spans="1:62" x14ac:dyDescent="0.3">
      <c r="A159" t="s">
        <v>72</v>
      </c>
      <c r="B159" t="s">
        <v>324</v>
      </c>
      <c r="C159" t="s">
        <v>105</v>
      </c>
      <c r="D159" t="s">
        <v>100</v>
      </c>
      <c r="E159" t="s">
        <v>61</v>
      </c>
      <c r="F159" s="15">
        <v>0.875</v>
      </c>
      <c r="G159" s="16">
        <v>56578</v>
      </c>
      <c r="H159" s="17">
        <v>5</v>
      </c>
      <c r="I159" s="17">
        <v>0</v>
      </c>
      <c r="J159" s="1" t="s">
        <v>314</v>
      </c>
      <c r="K159" s="1" t="s">
        <v>40</v>
      </c>
      <c r="L159" s="20">
        <v>1</v>
      </c>
      <c r="M159" s="20">
        <v>2</v>
      </c>
      <c r="N159" s="1" t="str">
        <f t="shared" si="74"/>
        <v>N</v>
      </c>
      <c r="O159" s="1" t="str">
        <f t="shared" si="75"/>
        <v>S</v>
      </c>
      <c r="P159" s="1">
        <f t="shared" si="76"/>
        <v>-1</v>
      </c>
      <c r="Q159" s="4">
        <f>IFERROR((SUMIF($J$2:K159,J159,$L$2:M159)-L159)/(COUNTIF($J$2:K159,J159)-1),0)</f>
        <v>1</v>
      </c>
      <c r="R159" s="4">
        <f>IFERROR((SUMIF($AT$2:AT159,AT159,$AV$2:AW159)-AV159)/(COUNTIF($J$2:K159,J159)-1),0)</f>
        <v>0</v>
      </c>
      <c r="S159" s="4">
        <f t="shared" si="86"/>
        <v>1</v>
      </c>
      <c r="T159" s="5">
        <f>IFERROR((SUMIF($AY$2:AZ159,AY159,$BA$2:BB159)-BA159)/(COUNTIF($J$2:K159,K159)-1),0)</f>
        <v>2.5862068965517242</v>
      </c>
      <c r="U159" s="5">
        <f>IFERROR((SUMIF($BD$2:BE159,BD159,$BF$2:BG159)-BF159)/(COUNTIF($J$2:K159,K159)-1),0)</f>
        <v>0.75862068965517238</v>
      </c>
      <c r="V159" s="5">
        <f t="shared" si="87"/>
        <v>1.8275862068965518</v>
      </c>
      <c r="W159" s="9">
        <f>IFERROR((SUMIF($J$2:J159,J159,L$2:L159)-L159)/(COUNTIF($J$2:J159,J159)-1),0)</f>
        <v>0</v>
      </c>
      <c r="X159" s="9">
        <f>IFERROR((SUMIF($J$2:J159,J159,M$2:M159)-M159)/(COUNTIF($J$2:J159,J159)-1),0)</f>
        <v>0</v>
      </c>
      <c r="Y159" s="9">
        <f t="shared" si="88"/>
        <v>0</v>
      </c>
      <c r="Z159" s="1">
        <f>IFERROR((SUMIF($K$2:K159,J159,$M$2:M159))/(COUNTIF($K$2:K159,J159)),0)</f>
        <v>1</v>
      </c>
      <c r="AA159" s="1">
        <f>IFERROR((SUMIF($K$2:K159,J159,$L$2:L159))/(COUNTIF($K$2:K159,J159)),0)</f>
        <v>3</v>
      </c>
      <c r="AB159" s="1">
        <f t="shared" si="89"/>
        <v>-2</v>
      </c>
      <c r="AC159" s="9">
        <f>IFERROR((SUMIF($J$2:J159,K159,$L$2:L159))/(COUNTIF($J$2:J159,K159)),0)</f>
        <v>2.1538461538461537</v>
      </c>
      <c r="AD159" s="9">
        <f>IFERROR((SUMIF($J$2:J159,K159,$M$2:M159))/(COUNTIF($J$2:J159,K159)),0)</f>
        <v>0.61538461538461542</v>
      </c>
      <c r="AE159" s="9">
        <f t="shared" si="90"/>
        <v>1.5384615384615383</v>
      </c>
      <c r="AF159" s="1">
        <f>IFERROR((SUMIF(K$2:K159,K159,M$2:M159)-M159)/(COUNTIF($K$2:K159,K159)-1),0)</f>
        <v>2.9375</v>
      </c>
      <c r="AG159" s="1">
        <f>IFERROR((SUMIF(K$2:K159,K159,L$2:L159)-L159)/(COUNTIF($K$2:K159,K159)-1),0)</f>
        <v>0.875</v>
      </c>
      <c r="AH159" s="1">
        <f t="shared" si="91"/>
        <v>2.0625</v>
      </c>
      <c r="AI159" s="1">
        <f t="shared" si="77"/>
        <v>0</v>
      </c>
      <c r="AJ159" s="1">
        <f t="shared" si="78"/>
        <v>3</v>
      </c>
      <c r="AK159" s="1">
        <f>SUMIF($J$2:K159,J159,AI$2:AJ159)-AI159</f>
        <v>0</v>
      </c>
      <c r="AL159" s="1">
        <f>SUMIF($AY$2:AZ159,AY159,$BI$2:BJ159)-BI159</f>
        <v>77</v>
      </c>
      <c r="AM159" s="1">
        <f>IFERROR((AK159)/(COUNTIF($J$2:K159,J159)-1),0)</f>
        <v>0</v>
      </c>
      <c r="AN159" s="1">
        <f>IFERROR((AL159)/(COUNTIF($J$2:K159,K159)-1),0)</f>
        <v>2.6551724137931036</v>
      </c>
      <c r="AP159" t="e">
        <f t="shared" si="79"/>
        <v>#N/A</v>
      </c>
      <c r="AQ159">
        <f>COUNTIF($J$2:J159,J159)</f>
        <v>1</v>
      </c>
      <c r="AR159">
        <f>COUNTIF($K$2:K159,K159)</f>
        <v>17</v>
      </c>
      <c r="AT159" s="1" t="str">
        <f t="shared" si="80"/>
        <v>Celtic Glasgow</v>
      </c>
      <c r="AU159" s="1" t="str">
        <f t="shared" si="81"/>
        <v>Red Bull Salzburg</v>
      </c>
      <c r="AV159">
        <f t="shared" si="82"/>
        <v>2</v>
      </c>
      <c r="AW159" s="1">
        <f t="shared" si="83"/>
        <v>1</v>
      </c>
      <c r="AY159" t="str">
        <f t="shared" si="32"/>
        <v>Red Bull Salzburg</v>
      </c>
      <c r="AZ159" t="str">
        <f t="shared" si="33"/>
        <v>Celtic Glasgow</v>
      </c>
      <c r="BA159">
        <f t="shared" si="34"/>
        <v>2</v>
      </c>
      <c r="BB159">
        <f t="shared" si="35"/>
        <v>1</v>
      </c>
      <c r="BD159" t="str">
        <f t="shared" si="36"/>
        <v>Red Bull Salzburg</v>
      </c>
      <c r="BE159" t="str">
        <f t="shared" si="37"/>
        <v>Celtic Glasgow</v>
      </c>
      <c r="BF159">
        <f t="shared" si="84"/>
        <v>1</v>
      </c>
      <c r="BG159">
        <f t="shared" si="85"/>
        <v>2</v>
      </c>
      <c r="BI159">
        <f t="shared" si="38"/>
        <v>3</v>
      </c>
      <c r="BJ159">
        <f t="shared" si="39"/>
        <v>0</v>
      </c>
    </row>
    <row r="160" spans="1:62" x14ac:dyDescent="0.3">
      <c r="A160" t="s">
        <v>72</v>
      </c>
      <c r="B160" t="s">
        <v>324</v>
      </c>
      <c r="C160" t="s">
        <v>105</v>
      </c>
      <c r="D160" t="s">
        <v>100</v>
      </c>
      <c r="E160" t="s">
        <v>61</v>
      </c>
      <c r="F160" s="15">
        <v>0.78819444444444453</v>
      </c>
      <c r="G160" s="16">
        <v>23850</v>
      </c>
      <c r="H160" s="17">
        <v>4</v>
      </c>
      <c r="I160" s="17">
        <v>0</v>
      </c>
      <c r="J160" s="1" t="s">
        <v>71</v>
      </c>
      <c r="K160" s="1" t="s">
        <v>354</v>
      </c>
      <c r="L160" s="20">
        <v>1</v>
      </c>
      <c r="M160" s="20">
        <v>0</v>
      </c>
      <c r="N160" s="1" t="str">
        <f t="shared" si="74"/>
        <v>S</v>
      </c>
      <c r="O160" s="1" t="str">
        <f t="shared" si="75"/>
        <v>N</v>
      </c>
      <c r="P160" s="1">
        <f t="shared" si="76"/>
        <v>1</v>
      </c>
      <c r="Q160" s="4">
        <f>IFERROR((SUMIF($J$2:K160,J160,$L$2:M160)-L160)/(COUNTIF($J$2:K160,J160)-1),0)</f>
        <v>1.3448275862068966</v>
      </c>
      <c r="R160" s="4">
        <f>IFERROR((SUMIF($AT$2:AT160,AT160,$AV$2:AW160)-AV160)/(COUNTIF($J$2:K160,J160)-1),0)</f>
        <v>0.2413793103448276</v>
      </c>
      <c r="S160" s="4">
        <f t="shared" si="86"/>
        <v>1.103448275862069</v>
      </c>
      <c r="T160" s="5">
        <f>IFERROR((SUMIF($AY$2:AZ160,AY160,$BA$2:BB160)-BA160)/(COUNTIF($J$2:K160,K160)-1),0)</f>
        <v>3</v>
      </c>
      <c r="U160" s="5">
        <f>IFERROR((SUMIF($BD$2:BE160,BD160,$BF$2:BG160)-BF160)/(COUNTIF($J$2:K160,K160)-1),0)</f>
        <v>1</v>
      </c>
      <c r="V160" s="5">
        <f t="shared" si="87"/>
        <v>2</v>
      </c>
      <c r="W160" s="9">
        <f>IFERROR((SUMIF($J$2:J160,J160,L$2:L160)-L160)/(COUNTIF($J$2:J160,J160)-1),0)</f>
        <v>1.1538461538461537</v>
      </c>
      <c r="X160" s="9">
        <f>IFERROR((SUMIF($J$2:J160,J160,M$2:M160)-M160)/(COUNTIF($J$2:J160,J160)-1),0)</f>
        <v>0.53846153846153844</v>
      </c>
      <c r="Y160" s="9">
        <f t="shared" si="88"/>
        <v>0.61538461538461531</v>
      </c>
      <c r="Z160" s="1">
        <f>IFERROR((SUMIF($K$2:K160,J160,$M$2:M160))/(COUNTIF($K$2:K160,J160)),0)</f>
        <v>1.5</v>
      </c>
      <c r="AA160" s="1">
        <f>IFERROR((SUMIF($K$2:K160,J160,$L$2:L160))/(COUNTIF($K$2:K160,J160)),0)</f>
        <v>1.6875</v>
      </c>
      <c r="AB160" s="1">
        <f t="shared" si="89"/>
        <v>-0.1875</v>
      </c>
      <c r="AC160" s="9">
        <f>IFERROR((SUMIF($J$2:J160,K160,$L$2:L160))/(COUNTIF($J$2:J160,K160)),0)</f>
        <v>3</v>
      </c>
      <c r="AD160" s="9">
        <f>IFERROR((SUMIF($J$2:J160,K160,$M$2:M160))/(COUNTIF($J$2:J160,K160)),0)</f>
        <v>1</v>
      </c>
      <c r="AE160" s="9">
        <f t="shared" si="90"/>
        <v>2</v>
      </c>
      <c r="AF160" s="1">
        <f>IFERROR((SUMIF(K$2:K160,K160,M$2:M160)-M160)/(COUNTIF($K$2:K160,K160)-1),0)</f>
        <v>0</v>
      </c>
      <c r="AG160" s="1">
        <f>IFERROR((SUMIF(K$2:K160,K160,L$2:L160)-L160)/(COUNTIF($K$2:K160,K160)-1),0)</f>
        <v>0</v>
      </c>
      <c r="AH160" s="1">
        <f t="shared" si="91"/>
        <v>0</v>
      </c>
      <c r="AI160" s="1">
        <f t="shared" si="77"/>
        <v>3</v>
      </c>
      <c r="AJ160" s="1">
        <f t="shared" si="78"/>
        <v>0</v>
      </c>
      <c r="AK160" s="1">
        <f>SUMIF($J$2:K160,J160,AI$2:AJ160)-AI160</f>
        <v>40</v>
      </c>
      <c r="AL160" s="1">
        <f>SUMIF($AY$2:AZ160,AY160,$BI$2:BJ160)-BI160</f>
        <v>3</v>
      </c>
      <c r="AM160" s="1">
        <f>IFERROR((AK160)/(COUNTIF($J$2:K160,J160)-1),0)</f>
        <v>1.3793103448275863</v>
      </c>
      <c r="AN160" s="1">
        <f>IFERROR((AL160)/(COUNTIF($J$2:K160,K160)-1),0)</f>
        <v>3</v>
      </c>
      <c r="AP160" t="str">
        <f t="shared" si="79"/>
        <v>SC Rheindorf Altach</v>
      </c>
      <c r="AQ160">
        <f>COUNTIF($J$2:J160,J160)</f>
        <v>14</v>
      </c>
      <c r="AR160">
        <f>COUNTIF($K$2:K160,K160)</f>
        <v>1</v>
      </c>
      <c r="AT160" s="1" t="str">
        <f t="shared" si="80"/>
        <v>SK Rapid Wien</v>
      </c>
      <c r="AU160" s="1" t="str">
        <f t="shared" si="81"/>
        <v>Glasgow Rangers</v>
      </c>
      <c r="AV160">
        <f t="shared" si="82"/>
        <v>0</v>
      </c>
      <c r="AW160" s="1">
        <f t="shared" si="83"/>
        <v>1</v>
      </c>
      <c r="AY160" t="str">
        <f t="shared" si="32"/>
        <v>Glasgow Rangers</v>
      </c>
      <c r="AZ160" t="str">
        <f t="shared" si="33"/>
        <v>SK Rapid Wien</v>
      </c>
      <c r="BA160">
        <f t="shared" si="34"/>
        <v>0</v>
      </c>
      <c r="BB160">
        <f t="shared" si="35"/>
        <v>1</v>
      </c>
      <c r="BD160" t="str">
        <f t="shared" si="36"/>
        <v>Glasgow Rangers</v>
      </c>
      <c r="BE160" t="str">
        <f t="shared" si="37"/>
        <v>SK Rapid Wien</v>
      </c>
      <c r="BF160">
        <f t="shared" si="84"/>
        <v>1</v>
      </c>
      <c r="BG160">
        <f t="shared" si="85"/>
        <v>0</v>
      </c>
      <c r="BI160">
        <f t="shared" si="38"/>
        <v>0</v>
      </c>
      <c r="BJ160">
        <f t="shared" si="39"/>
        <v>3</v>
      </c>
    </row>
    <row r="161" spans="1:62" x14ac:dyDescent="0.3">
      <c r="A161" t="s">
        <v>47</v>
      </c>
      <c r="B161" t="s">
        <v>300</v>
      </c>
      <c r="C161" t="s">
        <v>105</v>
      </c>
      <c r="D161" t="s">
        <v>100</v>
      </c>
      <c r="E161" t="s">
        <v>43</v>
      </c>
      <c r="F161" s="15">
        <v>0.70833333333333337</v>
      </c>
      <c r="G161" s="16">
        <v>7048</v>
      </c>
      <c r="H161" s="17">
        <v>6</v>
      </c>
      <c r="I161" s="17">
        <v>0</v>
      </c>
      <c r="J161" s="1" t="s">
        <v>68</v>
      </c>
      <c r="K161" s="1" t="s">
        <v>56</v>
      </c>
      <c r="L161" s="20">
        <v>3</v>
      </c>
      <c r="M161" s="20">
        <v>0</v>
      </c>
      <c r="N161" s="1" t="str">
        <f t="shared" si="74"/>
        <v>S</v>
      </c>
      <c r="O161" s="1" t="str">
        <f t="shared" si="75"/>
        <v>N</v>
      </c>
      <c r="P161" s="1">
        <f t="shared" si="76"/>
        <v>3</v>
      </c>
      <c r="Q161" s="4">
        <f>IFERROR((SUMIF($J$2:K161,J161,$L$2:M161)-L161)/(COUNTIF($J$2:K161,J161)-1),0)</f>
        <v>1.0434782608695652</v>
      </c>
      <c r="R161" s="4">
        <f>IFERROR((SUMIF($AT$2:AT161,AT161,$AV$2:AW161)-AV161)/(COUNTIF($J$2:K161,J161)-1),0)</f>
        <v>0.60869565217391308</v>
      </c>
      <c r="S161" s="4">
        <f t="shared" si="86"/>
        <v>0.43478260869565211</v>
      </c>
      <c r="T161" s="5">
        <f>IFERROR((SUMIF($AY$2:AZ161,AY161,$BA$2:BB161)-BA161)/(COUNTIF($J$2:K161,K161)-1),0)</f>
        <v>0.9</v>
      </c>
      <c r="U161" s="5">
        <f>IFERROR((SUMIF($BD$2:BE161,BD161,$BF$2:BG161)-BF161)/(COUNTIF($J$2:K161,K161)-1),0)</f>
        <v>2.1</v>
      </c>
      <c r="V161" s="5">
        <f t="shared" si="87"/>
        <v>-1.2000000000000002</v>
      </c>
      <c r="W161" s="9">
        <f>IFERROR((SUMIF($J$2:J161,J161,L$2:L161)-L161)/(COUNTIF($J$2:J161,J161)-1),0)</f>
        <v>1.2</v>
      </c>
      <c r="X161" s="9">
        <f>IFERROR((SUMIF($J$2:J161,J161,M$2:M161)-M161)/(COUNTIF($J$2:J161,J161)-1),0)</f>
        <v>1.4</v>
      </c>
      <c r="Y161" s="9">
        <f t="shared" si="88"/>
        <v>-0.19999999999999996</v>
      </c>
      <c r="Z161" s="1">
        <f>IFERROR((SUMIF($K$2:K161,J161,$M$2:M161))/(COUNTIF($K$2:K161,J161)),0)</f>
        <v>0.92307692307692313</v>
      </c>
      <c r="AA161" s="1">
        <f>IFERROR((SUMIF($K$2:K161,J161,$L$2:L161))/(COUNTIF($K$2:K161,J161)),0)</f>
        <v>1.4615384615384615</v>
      </c>
      <c r="AB161" s="1">
        <f t="shared" si="89"/>
        <v>-0.53846153846153832</v>
      </c>
      <c r="AC161" s="9">
        <f>IFERROR((SUMIF($J$2:J161,K161,$L$2:L161))/(COUNTIF($J$2:J161,K161)),0)</f>
        <v>1</v>
      </c>
      <c r="AD161" s="9">
        <f>IFERROR((SUMIF($J$2:J161,K161,$M$2:M161))/(COUNTIF($J$2:J161,K161)),0)</f>
        <v>2.1</v>
      </c>
      <c r="AE161" s="9">
        <f t="shared" si="90"/>
        <v>-1.1000000000000001</v>
      </c>
      <c r="AF161" s="1">
        <f>IFERROR((SUMIF(K$2:K161,K161,M$2:M161)-M161)/(COUNTIF($K$2:K161,K161)-1),0)</f>
        <v>0.8</v>
      </c>
      <c r="AG161" s="1">
        <f>IFERROR((SUMIF(K$2:K161,K161,L$2:L161)-L161)/(COUNTIF($K$2:K161,K161)-1),0)</f>
        <v>2.1</v>
      </c>
      <c r="AH161" s="1">
        <f t="shared" si="91"/>
        <v>-1.3</v>
      </c>
      <c r="AI161" s="1">
        <f t="shared" si="77"/>
        <v>3</v>
      </c>
      <c r="AJ161" s="1">
        <f t="shared" si="78"/>
        <v>0</v>
      </c>
      <c r="AK161" s="1">
        <f>SUMIF($J$2:K161,J161,AI$2:AJ161)-AI161</f>
        <v>26</v>
      </c>
      <c r="AL161" s="1">
        <f>SUMIF($AY$2:AZ161,AY161,$BI$2:BJ161)-BI161</f>
        <v>11</v>
      </c>
      <c r="AM161" s="1">
        <f>IFERROR((AK161)/(COUNTIF($J$2:K161,J161)-1),0)</f>
        <v>1.1304347826086956</v>
      </c>
      <c r="AN161" s="1">
        <f>IFERROR((AL161)/(COUNTIF($J$2:K161,K161)-1),0)</f>
        <v>0.55000000000000004</v>
      </c>
      <c r="AP161" t="str">
        <f t="shared" si="79"/>
        <v>TSV Hartberg</v>
      </c>
      <c r="AQ161">
        <f>COUNTIF($J$2:J161,J161)</f>
        <v>11</v>
      </c>
      <c r="AR161">
        <f>COUNTIF($K$2:K161,K161)</f>
        <v>11</v>
      </c>
      <c r="AT161" s="1" t="str">
        <f t="shared" si="80"/>
        <v>SK Sturm Graz</v>
      </c>
      <c r="AU161" s="1" t="str">
        <f t="shared" si="81"/>
        <v>FC Admira Wacker Mödling</v>
      </c>
      <c r="AV161">
        <f t="shared" si="82"/>
        <v>0</v>
      </c>
      <c r="AW161" s="1">
        <f t="shared" si="83"/>
        <v>3</v>
      </c>
      <c r="AY161" t="str">
        <f t="shared" si="32"/>
        <v>FC Admira Wacker Mödling</v>
      </c>
      <c r="AZ161" t="str">
        <f t="shared" si="33"/>
        <v>SK Sturm Graz</v>
      </c>
      <c r="BA161">
        <f t="shared" si="34"/>
        <v>0</v>
      </c>
      <c r="BB161">
        <f t="shared" si="35"/>
        <v>3</v>
      </c>
      <c r="BD161" t="str">
        <f t="shared" si="36"/>
        <v>FC Admira Wacker Mödling</v>
      </c>
      <c r="BE161" t="str">
        <f t="shared" si="37"/>
        <v>SK Sturm Graz</v>
      </c>
      <c r="BF161">
        <f t="shared" si="84"/>
        <v>3</v>
      </c>
      <c r="BG161">
        <f t="shared" si="85"/>
        <v>0</v>
      </c>
      <c r="BI161">
        <f t="shared" si="38"/>
        <v>0</v>
      </c>
      <c r="BJ161">
        <f t="shared" si="39"/>
        <v>3</v>
      </c>
    </row>
    <row r="162" spans="1:62" x14ac:dyDescent="0.3">
      <c r="A162" t="s">
        <v>47</v>
      </c>
      <c r="B162" t="s">
        <v>300</v>
      </c>
      <c r="C162" t="s">
        <v>105</v>
      </c>
      <c r="D162" t="s">
        <v>100</v>
      </c>
      <c r="E162" t="s">
        <v>43</v>
      </c>
      <c r="F162" s="15">
        <v>0.70833333333333337</v>
      </c>
      <c r="G162" s="16">
        <v>4797</v>
      </c>
      <c r="H162" s="17">
        <v>7</v>
      </c>
      <c r="I162" s="17">
        <v>0</v>
      </c>
      <c r="J162" s="1" t="s">
        <v>0</v>
      </c>
      <c r="K162" s="1" t="s">
        <v>76</v>
      </c>
      <c r="L162" s="20">
        <v>2</v>
      </c>
      <c r="M162" s="20">
        <v>1</v>
      </c>
      <c r="N162" s="1" t="str">
        <f t="shared" si="74"/>
        <v>S</v>
      </c>
      <c r="O162" s="1" t="str">
        <f t="shared" si="75"/>
        <v>N</v>
      </c>
      <c r="P162" s="1">
        <f t="shared" si="76"/>
        <v>1</v>
      </c>
      <c r="Q162" s="4">
        <f>IFERROR((SUMIF($J$2:K162,J162,$L$2:M162)-L162)/(COUNTIF($J$2:K162,J162)-1),0)</f>
        <v>2.125</v>
      </c>
      <c r="R162" s="4">
        <f>IFERROR((SUMIF($AT$2:AT162,AT162,$AV$2:AW162)-AV162)/(COUNTIF($J$2:K162,J162)-1),0)</f>
        <v>0.41666666666666669</v>
      </c>
      <c r="S162" s="4">
        <f t="shared" si="86"/>
        <v>1.7083333333333333</v>
      </c>
      <c r="T162" s="5">
        <f>IFERROR((SUMIF($AY$2:AZ162,AY162,$BA$2:BB162)-BA162)/(COUNTIF($J$2:K162,K162)-1),0)</f>
        <v>1.368421052631579</v>
      </c>
      <c r="U162" s="5">
        <f>IFERROR((SUMIF($BD$2:BE162,BD162,$BF$2:BG162)-BF162)/(COUNTIF($J$2:K162,K162)-1),0)</f>
        <v>1.7894736842105263</v>
      </c>
      <c r="V162" s="5">
        <f t="shared" si="87"/>
        <v>-0.42105263157894735</v>
      </c>
      <c r="W162" s="9">
        <f>IFERROR((SUMIF($J$2:J162,J162,L$2:L162)-L162)/(COUNTIF($J$2:J162,J162)-1),0)</f>
        <v>2.2000000000000002</v>
      </c>
      <c r="X162" s="9">
        <f>IFERROR((SUMIF($J$2:J162,J162,M$2:M162)-M162)/(COUNTIF($J$2:J162,J162)-1),0)</f>
        <v>1</v>
      </c>
      <c r="Y162" s="9">
        <f t="shared" si="88"/>
        <v>1.2000000000000002</v>
      </c>
      <c r="Z162" s="1">
        <f>IFERROR((SUMIF($K$2:K162,J162,$M$2:M162))/(COUNTIF($K$2:K162,J162)),0)</f>
        <v>2.0714285714285716</v>
      </c>
      <c r="AA162" s="1">
        <f>IFERROR((SUMIF($K$2:K162,J162,$L$2:L162))/(COUNTIF($K$2:K162,J162)),0)</f>
        <v>0.7142857142857143</v>
      </c>
      <c r="AB162" s="1">
        <f t="shared" si="89"/>
        <v>1.3571428571428572</v>
      </c>
      <c r="AC162" s="9">
        <f>IFERROR((SUMIF($J$2:J162,K162,$L$2:L162))/(COUNTIF($J$2:J162,K162)),0)</f>
        <v>1.2</v>
      </c>
      <c r="AD162" s="9">
        <f>IFERROR((SUMIF($J$2:J162,K162,$M$2:M162))/(COUNTIF($J$2:J162,K162)),0)</f>
        <v>1.9</v>
      </c>
      <c r="AE162" s="9">
        <f t="shared" si="90"/>
        <v>-0.7</v>
      </c>
      <c r="AF162" s="1">
        <f>IFERROR((SUMIF(K$2:K162,K162,M$2:M162)-M162)/(COUNTIF($K$2:K162,K162)-1),0)</f>
        <v>1.5555555555555556</v>
      </c>
      <c r="AG162" s="1">
        <f>IFERROR((SUMIF(K$2:K162,K162,L$2:L162)-L162)/(COUNTIF($K$2:K162,K162)-1),0)</f>
        <v>1.6666666666666667</v>
      </c>
      <c r="AH162" s="1">
        <f t="shared" si="91"/>
        <v>-0.11111111111111116</v>
      </c>
      <c r="AI162" s="1">
        <f t="shared" ref="AI162:AI181" si="92">IF(N162="S",3,IF(N162="N",0,1))</f>
        <v>3</v>
      </c>
      <c r="AJ162" s="1">
        <f t="shared" ref="AJ162:AJ181" si="93">IF(O162="S",3,IF(O162="N",0,1))</f>
        <v>0</v>
      </c>
      <c r="AK162" s="1">
        <f>SUMIF($J$2:K162,J162,AI$2:AJ162)-AI162</f>
        <v>49</v>
      </c>
      <c r="AL162" s="1">
        <f>SUMIF($AY$2:AZ162,AY162,$BI$2:BJ162)-BI162</f>
        <v>23</v>
      </c>
      <c r="AM162" s="1">
        <f>IFERROR((AK162)/(COUNTIF($J$2:K162,J162)-1),0)</f>
        <v>2.0416666666666665</v>
      </c>
      <c r="AN162" s="1">
        <f>IFERROR((AL162)/(COUNTIF($J$2:K162,K162)-1),0)</f>
        <v>1.2105263157894737</v>
      </c>
      <c r="AP162" t="str">
        <f t="shared" si="79"/>
        <v>Lillestrøm SK</v>
      </c>
      <c r="AQ162">
        <f>COUNTIF($J$2:J162,J162)</f>
        <v>11</v>
      </c>
      <c r="AR162">
        <f>COUNTIF($K$2:K162,K162)</f>
        <v>10</v>
      </c>
      <c r="AT162" s="1" t="str">
        <f t="shared" si="80"/>
        <v>LASK</v>
      </c>
      <c r="AU162" s="1" t="str">
        <f t="shared" si="81"/>
        <v>SV Mattersburg</v>
      </c>
      <c r="AV162">
        <f t="shared" si="82"/>
        <v>1</v>
      </c>
      <c r="AW162" s="1">
        <f t="shared" si="83"/>
        <v>2</v>
      </c>
      <c r="AY162" t="str">
        <f t="shared" si="32"/>
        <v>SV Mattersburg</v>
      </c>
      <c r="AZ162" t="str">
        <f t="shared" si="33"/>
        <v>LASK</v>
      </c>
      <c r="BA162">
        <f t="shared" si="34"/>
        <v>1</v>
      </c>
      <c r="BB162">
        <f t="shared" si="35"/>
        <v>2</v>
      </c>
      <c r="BD162" t="str">
        <f t="shared" si="36"/>
        <v>SV Mattersburg</v>
      </c>
      <c r="BE162" t="str">
        <f t="shared" si="37"/>
        <v>LASK</v>
      </c>
      <c r="BF162">
        <f t="shared" si="84"/>
        <v>2</v>
      </c>
      <c r="BG162">
        <f t="shared" si="85"/>
        <v>1</v>
      </c>
      <c r="BI162">
        <f t="shared" si="38"/>
        <v>0</v>
      </c>
      <c r="BJ162">
        <f t="shared" si="39"/>
        <v>3</v>
      </c>
    </row>
    <row r="163" spans="1:62" x14ac:dyDescent="0.3">
      <c r="A163" t="s">
        <v>47</v>
      </c>
      <c r="B163" t="s">
        <v>300</v>
      </c>
      <c r="C163" t="s">
        <v>105</v>
      </c>
      <c r="D163" t="s">
        <v>100</v>
      </c>
      <c r="E163" t="s">
        <v>43</v>
      </c>
      <c r="F163" s="15">
        <v>0.70833333333333337</v>
      </c>
      <c r="G163" s="16">
        <v>2035.0000000000002</v>
      </c>
      <c r="H163" s="17">
        <v>7</v>
      </c>
      <c r="I163" s="17">
        <v>0</v>
      </c>
      <c r="J163" s="1" t="s">
        <v>245</v>
      </c>
      <c r="K163" s="1" t="s">
        <v>49</v>
      </c>
      <c r="L163" s="20">
        <v>0</v>
      </c>
      <c r="M163" s="20">
        <v>0</v>
      </c>
      <c r="N163" s="1" t="str">
        <f t="shared" si="74"/>
        <v>U</v>
      </c>
      <c r="O163" s="1" t="str">
        <f t="shared" si="75"/>
        <v>U</v>
      </c>
      <c r="P163" s="1">
        <f t="shared" si="76"/>
        <v>0</v>
      </c>
      <c r="Q163" s="4">
        <f>IFERROR((SUMIF($J$2:K163,J163,$L$2:M163)-L163)/(COUNTIF($J$2:K163,J163)-1),0)</f>
        <v>1.3</v>
      </c>
      <c r="R163" s="4">
        <f>IFERROR((SUMIF($AT$2:AT163,AT163,$AV$2:AW163)-AV163)/(COUNTIF($J$2:K163,J163)-1),0)</f>
        <v>0.5</v>
      </c>
      <c r="S163" s="4">
        <f t="shared" si="86"/>
        <v>0.8</v>
      </c>
      <c r="T163" s="5">
        <f>IFERROR((SUMIF($AY$2:AZ163,AY163,$BA$2:BB163)-BA163)/(COUNTIF($J$2:K163,K163)-1),0)</f>
        <v>1.75</v>
      </c>
      <c r="U163" s="5">
        <f>IFERROR((SUMIF($BD$2:BE163,BD163,$BF$2:BG163)-BF163)/(COUNTIF($J$2:K163,K163)-1),0)</f>
        <v>1.45</v>
      </c>
      <c r="V163" s="5">
        <f t="shared" si="87"/>
        <v>0.30000000000000004</v>
      </c>
      <c r="W163" s="9">
        <f>IFERROR((SUMIF($J$2:J163,J163,L$2:L163)-L163)/(COUNTIF($J$2:J163,J163)-1),0)</f>
        <v>0.875</v>
      </c>
      <c r="X163" s="9">
        <f>IFERROR((SUMIF($J$2:J163,J163,M$2:M163)-M163)/(COUNTIF($J$2:J163,J163)-1),0)</f>
        <v>1.25</v>
      </c>
      <c r="Y163" s="9">
        <f t="shared" si="88"/>
        <v>-0.375</v>
      </c>
      <c r="Z163" s="1">
        <f>IFERROR((SUMIF($K$2:K163,J163,$M$2:M163))/(COUNTIF($K$2:K163,J163)),0)</f>
        <v>1.5833333333333333</v>
      </c>
      <c r="AA163" s="1">
        <f>IFERROR((SUMIF($K$2:K163,J163,$L$2:L163))/(COUNTIF($K$2:K163,J163)),0)</f>
        <v>1.9166666666666667</v>
      </c>
      <c r="AB163" s="1">
        <f t="shared" si="89"/>
        <v>-0.33333333333333348</v>
      </c>
      <c r="AC163" s="9">
        <f>IFERROR((SUMIF($J$2:J163,K163,$L$2:L163))/(COUNTIF($J$2:J163,K163)),0)</f>
        <v>1.8181818181818181</v>
      </c>
      <c r="AD163" s="9">
        <f>IFERROR((SUMIF($J$2:J163,K163,$M$2:M163))/(COUNTIF($J$2:J163,K163)),0)</f>
        <v>1.5454545454545454</v>
      </c>
      <c r="AE163" s="9">
        <f t="shared" si="90"/>
        <v>0.27272727272727271</v>
      </c>
      <c r="AF163" s="1">
        <f>IFERROR((SUMIF(K$2:K163,K163,M$2:M163)-M163)/(COUNTIF($K$2:K163,K163)-1),0)</f>
        <v>1.6666666666666667</v>
      </c>
      <c r="AG163" s="1">
        <f>IFERROR((SUMIF(K$2:K163,K163,L$2:L163)-L163)/(COUNTIF($K$2:K163,K163)-1),0)</f>
        <v>1.3333333333333333</v>
      </c>
      <c r="AH163" s="1">
        <f t="shared" si="91"/>
        <v>0.33333333333333348</v>
      </c>
      <c r="AI163" s="1">
        <f t="shared" si="92"/>
        <v>1</v>
      </c>
      <c r="AJ163" s="1">
        <f t="shared" si="93"/>
        <v>1</v>
      </c>
      <c r="AK163" s="1">
        <f>SUMIF($J$2:K163,J163,AI$2:AJ163)-AI163</f>
        <v>22</v>
      </c>
      <c r="AL163" s="1">
        <f>SUMIF($AY$2:AZ163,AY163,$BI$2:BJ163)-BI163</f>
        <v>32</v>
      </c>
      <c r="AM163" s="1">
        <f>IFERROR((AK163)/(COUNTIF($J$2:K163,J163)-1),0)</f>
        <v>1.1000000000000001</v>
      </c>
      <c r="AN163" s="1">
        <f>IFERROR((AL163)/(COUNTIF($J$2:K163,K163)-1),0)</f>
        <v>1.6</v>
      </c>
      <c r="AP163" t="str">
        <f t="shared" si="79"/>
        <v>SK Sturm Graz</v>
      </c>
      <c r="AQ163">
        <f>COUNTIF($J$2:J163,J163)</f>
        <v>9</v>
      </c>
      <c r="AR163">
        <f>COUNTIF($K$2:K163,K163)</f>
        <v>10</v>
      </c>
      <c r="AT163" s="1" t="str">
        <f t="shared" si="80"/>
        <v>FC Wacker Innsbruck</v>
      </c>
      <c r="AU163" s="1" t="str">
        <f t="shared" si="81"/>
        <v>Wolfsberger AC</v>
      </c>
      <c r="AV163">
        <f t="shared" si="82"/>
        <v>0</v>
      </c>
      <c r="AW163" s="1">
        <f t="shared" si="83"/>
        <v>0</v>
      </c>
      <c r="AY163" t="str">
        <f t="shared" si="32"/>
        <v>Wolfsberger AC</v>
      </c>
      <c r="AZ163" t="str">
        <f t="shared" si="33"/>
        <v>FC Wacker Innsbruck</v>
      </c>
      <c r="BA163">
        <f t="shared" si="34"/>
        <v>0</v>
      </c>
      <c r="BB163">
        <f t="shared" si="35"/>
        <v>0</v>
      </c>
      <c r="BD163" t="str">
        <f t="shared" si="36"/>
        <v>Wolfsberger AC</v>
      </c>
      <c r="BE163" t="str">
        <f t="shared" si="37"/>
        <v>FC Wacker Innsbruck</v>
      </c>
      <c r="BF163">
        <f t="shared" si="84"/>
        <v>0</v>
      </c>
      <c r="BG163">
        <f t="shared" si="85"/>
        <v>0</v>
      </c>
      <c r="BI163">
        <f t="shared" si="38"/>
        <v>1</v>
      </c>
      <c r="BJ163">
        <f t="shared" si="39"/>
        <v>1</v>
      </c>
    </row>
    <row r="164" spans="1:62" x14ac:dyDescent="0.3">
      <c r="A164" t="s">
        <v>47</v>
      </c>
      <c r="B164" t="s">
        <v>265</v>
      </c>
      <c r="C164" t="s">
        <v>105</v>
      </c>
      <c r="D164" t="s">
        <v>100</v>
      </c>
      <c r="E164" t="s">
        <v>64</v>
      </c>
      <c r="F164" s="15">
        <v>0.70833333333333337</v>
      </c>
      <c r="G164" s="16">
        <v>16582</v>
      </c>
      <c r="H164" s="17">
        <v>7</v>
      </c>
      <c r="I164" s="17">
        <v>0</v>
      </c>
      <c r="J164" s="1" t="s">
        <v>80</v>
      </c>
      <c r="K164" s="1" t="s">
        <v>71</v>
      </c>
      <c r="L164" s="20">
        <v>6</v>
      </c>
      <c r="M164" s="20">
        <v>1</v>
      </c>
      <c r="N164" s="1" t="str">
        <f t="shared" si="74"/>
        <v>S</v>
      </c>
      <c r="O164" s="1" t="str">
        <f t="shared" si="75"/>
        <v>N</v>
      </c>
      <c r="P164" s="1">
        <f t="shared" si="76"/>
        <v>5</v>
      </c>
      <c r="Q164" s="4">
        <f>IFERROR((SUMIF($J$2:K164,J164,$L$2:M164)-L164)/(COUNTIF($J$2:K164,J164)-1),0)</f>
        <v>1.35</v>
      </c>
      <c r="R164" s="4">
        <f>IFERROR((SUMIF($AT$2:AT164,AT164,$AV$2:AW164)-AV164)/(COUNTIF($J$2:K164,J164)-1),0)</f>
        <v>0.6</v>
      </c>
      <c r="S164" s="4">
        <f t="shared" si="86"/>
        <v>0.75000000000000011</v>
      </c>
      <c r="T164" s="5">
        <f>IFERROR((SUMIF($AY$2:AZ164,AY164,$BA$2:BB164)-BA164)/(COUNTIF($J$2:K164,K164)-1),0)</f>
        <v>1.3333333333333333</v>
      </c>
      <c r="U164" s="5">
        <f>IFERROR((SUMIF($BD$2:BE164,BD164,$BF$2:BG164)-BF164)/(COUNTIF($J$2:K164,K164)-1),0)</f>
        <v>1.1333333333333333</v>
      </c>
      <c r="V164" s="5">
        <f t="shared" si="87"/>
        <v>0.19999999999999996</v>
      </c>
      <c r="W164" s="9">
        <f>IFERROR((SUMIF($J$2:J164,J164,L$2:L164)-L164)/(COUNTIF($J$2:J164,J164)-1),0)</f>
        <v>1.8</v>
      </c>
      <c r="X164" s="9">
        <f>IFERROR((SUMIF($J$2:J164,J164,M$2:M164)-M164)/(COUNTIF($J$2:J164,J164)-1),0)</f>
        <v>1.2</v>
      </c>
      <c r="Y164" s="9">
        <f t="shared" si="88"/>
        <v>0.60000000000000009</v>
      </c>
      <c r="Z164" s="1">
        <f>IFERROR((SUMIF($K$2:K164,J164,$M$2:M164))/(COUNTIF($K$2:K164,J164)),0)</f>
        <v>0.9</v>
      </c>
      <c r="AA164" s="1">
        <f>IFERROR((SUMIF($K$2:K164,J164,$L$2:L164))/(COUNTIF($K$2:K164,J164)),0)</f>
        <v>0.8</v>
      </c>
      <c r="AB164" s="1">
        <f t="shared" si="89"/>
        <v>9.9999999999999978E-2</v>
      </c>
      <c r="AC164" s="9">
        <f>IFERROR((SUMIF($J$2:J164,K164,$L$2:L164))/(COUNTIF($J$2:J164,K164)),0)</f>
        <v>1.1428571428571428</v>
      </c>
      <c r="AD164" s="9">
        <f>IFERROR((SUMIF($J$2:J164,K164,$M$2:M164))/(COUNTIF($J$2:J164,K164)),0)</f>
        <v>0.5</v>
      </c>
      <c r="AE164" s="9">
        <f t="shared" si="90"/>
        <v>0.64285714285714279</v>
      </c>
      <c r="AF164" s="1">
        <f>IFERROR((SUMIF(K$2:K164,K164,M$2:M164)-M164)/(COUNTIF($K$2:K164,K164)-1),0)</f>
        <v>1.5</v>
      </c>
      <c r="AG164" s="1">
        <f>IFERROR((SUMIF(K$2:K164,K164,L$2:L164)-L164)/(COUNTIF($K$2:K164,K164)-1),0)</f>
        <v>1.6875</v>
      </c>
      <c r="AH164" s="1">
        <f t="shared" si="91"/>
        <v>-0.1875</v>
      </c>
      <c r="AI164" s="1">
        <f t="shared" si="92"/>
        <v>3</v>
      </c>
      <c r="AJ164" s="1">
        <f t="shared" si="93"/>
        <v>0</v>
      </c>
      <c r="AK164" s="1">
        <f>SUMIF($J$2:K164,J164,AI$2:AJ164)-AI164</f>
        <v>33</v>
      </c>
      <c r="AL164" s="1">
        <f>SUMIF($AY$2:AZ164,AY164,$BI$2:BJ164)-BI164</f>
        <v>43</v>
      </c>
      <c r="AM164" s="1">
        <f>IFERROR((AK164)/(COUNTIF($J$2:K164,J164)-1),0)</f>
        <v>1.65</v>
      </c>
      <c r="AN164" s="1">
        <f>IFERROR((AL164)/(COUNTIF($J$2:K164,K164)-1),0)</f>
        <v>1.4333333333333333</v>
      </c>
      <c r="AP164" t="str">
        <f t="shared" si="79"/>
        <v>FC Wacker Innsbruck</v>
      </c>
      <c r="AQ164">
        <f>COUNTIF($J$2:J164,J164)</f>
        <v>11</v>
      </c>
      <c r="AR164">
        <f>COUNTIF($K$2:K164,K164)</f>
        <v>17</v>
      </c>
      <c r="AT164" s="1" t="str">
        <f t="shared" si="80"/>
        <v>FK Austria Wien</v>
      </c>
      <c r="AU164" s="1" t="str">
        <f t="shared" si="81"/>
        <v>SK Rapid Wien</v>
      </c>
      <c r="AV164">
        <f t="shared" si="82"/>
        <v>1</v>
      </c>
      <c r="AW164" s="1">
        <f t="shared" si="83"/>
        <v>6</v>
      </c>
      <c r="AY164" t="str">
        <f t="shared" si="32"/>
        <v>SK Rapid Wien</v>
      </c>
      <c r="AZ164" t="str">
        <f t="shared" si="33"/>
        <v>FK Austria Wien</v>
      </c>
      <c r="BA164">
        <f t="shared" si="34"/>
        <v>1</v>
      </c>
      <c r="BB164">
        <f t="shared" si="35"/>
        <v>6</v>
      </c>
      <c r="BD164" t="str">
        <f t="shared" si="36"/>
        <v>SK Rapid Wien</v>
      </c>
      <c r="BE164" t="str">
        <f t="shared" si="37"/>
        <v>FK Austria Wien</v>
      </c>
      <c r="BF164">
        <f t="shared" si="84"/>
        <v>6</v>
      </c>
      <c r="BG164">
        <f t="shared" si="85"/>
        <v>1</v>
      </c>
      <c r="BI164">
        <f t="shared" si="38"/>
        <v>0</v>
      </c>
      <c r="BJ164">
        <f t="shared" si="39"/>
        <v>3</v>
      </c>
    </row>
    <row r="165" spans="1:62" x14ac:dyDescent="0.3">
      <c r="A165" t="s">
        <v>47</v>
      </c>
      <c r="B165" t="s">
        <v>265</v>
      </c>
      <c r="C165" t="s">
        <v>105</v>
      </c>
      <c r="D165" t="s">
        <v>100</v>
      </c>
      <c r="E165" t="s">
        <v>64</v>
      </c>
      <c r="F165" s="15">
        <v>0.60416666666666663</v>
      </c>
      <c r="G165" s="16">
        <v>5727</v>
      </c>
      <c r="H165" s="17">
        <v>3</v>
      </c>
      <c r="I165" s="17">
        <v>0</v>
      </c>
      <c r="J165" s="1" t="s">
        <v>40</v>
      </c>
      <c r="K165" s="1" t="s">
        <v>65</v>
      </c>
      <c r="L165" s="20">
        <v>5</v>
      </c>
      <c r="M165" s="20">
        <v>1</v>
      </c>
      <c r="N165" s="1" t="str">
        <f t="shared" si="74"/>
        <v>S</v>
      </c>
      <c r="O165" s="1" t="str">
        <f t="shared" si="75"/>
        <v>N</v>
      </c>
      <c r="P165" s="1">
        <f t="shared" si="76"/>
        <v>4</v>
      </c>
      <c r="Q165" s="4">
        <f>IFERROR((SUMIF($J$2:K165,J165,$L$2:M165)-L165)/(COUNTIF($J$2:K165,J165)-1),0)</f>
        <v>2.5666666666666669</v>
      </c>
      <c r="R165" s="4">
        <f>IFERROR((SUMIF($AT$2:AT165,AT165,$AV$2:AW165)-AV165)/(COUNTIF($J$2:K165,J165)-1),0)</f>
        <v>0.26666666666666666</v>
      </c>
      <c r="S165" s="4">
        <f t="shared" si="86"/>
        <v>2.3000000000000003</v>
      </c>
      <c r="T165" s="5">
        <f>IFERROR((SUMIF($AY$2:AZ165,AY165,$BA$2:BB165)-BA165)/(COUNTIF($J$2:K165,K165)-1),0)</f>
        <v>1.8</v>
      </c>
      <c r="U165" s="5">
        <f>IFERROR((SUMIF($BD$2:BE165,BD165,$BF$2:BG165)-BF165)/(COUNTIF($J$2:K165,K165)-1),0)</f>
        <v>0.85</v>
      </c>
      <c r="V165" s="5">
        <f t="shared" si="87"/>
        <v>0.95000000000000007</v>
      </c>
      <c r="W165" s="9">
        <f>IFERROR((SUMIF($J$2:J165,J165,L$2:L165)-L165)/(COUNTIF($J$2:J165,J165)-1),0)</f>
        <v>2.1538461538461537</v>
      </c>
      <c r="X165" s="9">
        <f>IFERROR((SUMIF($J$2:J165,J165,M$2:M165)-M165)/(COUNTIF($J$2:J165,J165)-1),0)</f>
        <v>0.61538461538461542</v>
      </c>
      <c r="Y165" s="9">
        <f t="shared" si="88"/>
        <v>1.5384615384615383</v>
      </c>
      <c r="Z165" s="1">
        <f>IFERROR((SUMIF($K$2:K165,J165,$M$2:M165))/(COUNTIF($K$2:K165,J165)),0)</f>
        <v>2.8823529411764706</v>
      </c>
      <c r="AA165" s="1">
        <f>IFERROR((SUMIF($K$2:K165,J165,$L$2:L165))/(COUNTIF($K$2:K165,J165)),0)</f>
        <v>0.88235294117647056</v>
      </c>
      <c r="AB165" s="1">
        <f t="shared" si="89"/>
        <v>2</v>
      </c>
      <c r="AC165" s="9">
        <f>IFERROR((SUMIF($J$2:J165,K165,$L$2:L165))/(COUNTIF($J$2:J165,K165)),0)</f>
        <v>1.7777777777777777</v>
      </c>
      <c r="AD165" s="9">
        <f>IFERROR((SUMIF($J$2:J165,K165,$M$2:M165))/(COUNTIF($J$2:J165,K165)),0)</f>
        <v>1</v>
      </c>
      <c r="AE165" s="9">
        <f t="shared" si="90"/>
        <v>0.77777777777777768</v>
      </c>
      <c r="AF165" s="1">
        <f>IFERROR((SUMIF(K$2:K165,K165,M$2:M165)-M165)/(COUNTIF($K$2:K165,K165)-1),0)</f>
        <v>1.8181818181818181</v>
      </c>
      <c r="AG165" s="1">
        <f>IFERROR((SUMIF(K$2:K165,K165,L$2:L165)-L165)/(COUNTIF($K$2:K165,K165)-1),0)</f>
        <v>0.72727272727272729</v>
      </c>
      <c r="AH165" s="1">
        <f t="shared" si="91"/>
        <v>1.0909090909090908</v>
      </c>
      <c r="AI165" s="1">
        <f t="shared" si="92"/>
        <v>3</v>
      </c>
      <c r="AJ165" s="1">
        <f t="shared" si="93"/>
        <v>0</v>
      </c>
      <c r="AK165" s="1">
        <f>SUMIF($J$2:K165,J165,AI$2:AJ165)-AI165</f>
        <v>80</v>
      </c>
      <c r="AL165" s="1">
        <f>SUMIF($AY$2:AZ165,AY165,$BI$2:BJ165)-BI165</f>
        <v>38</v>
      </c>
      <c r="AM165" s="1">
        <f>IFERROR((AK165)/(COUNTIF($J$2:K165,J165)-1),0)</f>
        <v>2.6666666666666665</v>
      </c>
      <c r="AN165" s="1">
        <f>IFERROR((AL165)/(COUNTIF($J$2:K165,K165)-1),0)</f>
        <v>1.9</v>
      </c>
      <c r="AP165" t="str">
        <f t="shared" si="79"/>
        <v>LASK</v>
      </c>
      <c r="AQ165">
        <f>COUNTIF($J$2:J165,J165)</f>
        <v>14</v>
      </c>
      <c r="AR165">
        <f>COUNTIF($K$2:K165,K165)</f>
        <v>12</v>
      </c>
      <c r="AT165" s="1" t="str">
        <f t="shared" si="80"/>
        <v>Red Bull Salzburg</v>
      </c>
      <c r="AU165" s="1" t="str">
        <f t="shared" si="81"/>
        <v>SKN St. Pölten</v>
      </c>
      <c r="AV165">
        <f t="shared" si="82"/>
        <v>1</v>
      </c>
      <c r="AW165" s="1">
        <f t="shared" si="83"/>
        <v>5</v>
      </c>
      <c r="AY165" t="str">
        <f t="shared" si="32"/>
        <v>SKN St. Pölten</v>
      </c>
      <c r="AZ165" t="str">
        <f t="shared" si="33"/>
        <v>Red Bull Salzburg</v>
      </c>
      <c r="BA165">
        <f t="shared" si="34"/>
        <v>1</v>
      </c>
      <c r="BB165">
        <f t="shared" si="35"/>
        <v>5</v>
      </c>
      <c r="BD165" t="str">
        <f t="shared" si="36"/>
        <v>SKN St. Pölten</v>
      </c>
      <c r="BE165" t="str">
        <f t="shared" si="37"/>
        <v>Red Bull Salzburg</v>
      </c>
      <c r="BF165">
        <f t="shared" si="84"/>
        <v>5</v>
      </c>
      <c r="BG165">
        <f t="shared" si="85"/>
        <v>1</v>
      </c>
      <c r="BI165">
        <f t="shared" si="38"/>
        <v>0</v>
      </c>
      <c r="BJ165">
        <f t="shared" si="39"/>
        <v>3</v>
      </c>
    </row>
    <row r="166" spans="1:62" x14ac:dyDescent="0.3">
      <c r="A166" t="s">
        <v>47</v>
      </c>
      <c r="B166" t="s">
        <v>265</v>
      </c>
      <c r="C166" t="s">
        <v>105</v>
      </c>
      <c r="D166" t="s">
        <v>100</v>
      </c>
      <c r="E166" t="s">
        <v>64</v>
      </c>
      <c r="F166" s="15">
        <v>0.60416666666666663</v>
      </c>
      <c r="G166" s="16">
        <v>2543</v>
      </c>
      <c r="H166" s="17">
        <v>8</v>
      </c>
      <c r="I166" s="17">
        <v>0</v>
      </c>
      <c r="J166" s="1" t="s">
        <v>58</v>
      </c>
      <c r="K166" s="1" t="s">
        <v>216</v>
      </c>
      <c r="L166" s="20">
        <v>6</v>
      </c>
      <c r="M166" s="20">
        <v>1</v>
      </c>
      <c r="N166" s="1" t="str">
        <f t="shared" si="74"/>
        <v>S</v>
      </c>
      <c r="O166" s="1" t="str">
        <f t="shared" si="75"/>
        <v>N</v>
      </c>
      <c r="P166" s="1">
        <f t="shared" si="76"/>
        <v>5</v>
      </c>
      <c r="Q166" s="4">
        <f>IFERROR((SUMIF($J$2:K166,J166,$L$2:M166)-L166)/(COUNTIF($J$2:K166,J166)-1),0)</f>
        <v>1.25</v>
      </c>
      <c r="R166" s="4">
        <f>IFERROR((SUMIF($AT$2:AT166,AT166,$AV$2:AW166)-AV166)/(COUNTIF($J$2:K166,J166)-1),0)</f>
        <v>0.9</v>
      </c>
      <c r="S166" s="4">
        <f t="shared" si="86"/>
        <v>0.35</v>
      </c>
      <c r="T166" s="5">
        <f>IFERROR((SUMIF($AY$2:AZ166,AY166,$BA$2:BB166)-BA166)/(COUNTIF($J$2:K166,K166)-1),0)</f>
        <v>1.8</v>
      </c>
      <c r="U166" s="5">
        <f>IFERROR((SUMIF($BD$2:BE166,BD166,$BF$2:BG166)-BF166)/(COUNTIF($J$2:K166,K166)-1),0)</f>
        <v>1.75</v>
      </c>
      <c r="V166" s="5">
        <f t="shared" si="87"/>
        <v>5.0000000000000044E-2</v>
      </c>
      <c r="W166" s="9">
        <f>IFERROR((SUMIF($J$2:J166,J166,L$2:L166)-L166)/(COUNTIF($J$2:J166,J166)-1),0)</f>
        <v>1.1111111111111112</v>
      </c>
      <c r="X166" s="9">
        <f>IFERROR((SUMIF($J$2:J166,J166,M$2:M166)-M166)/(COUNTIF($J$2:J166,J166)-1),0)</f>
        <v>2</v>
      </c>
      <c r="Y166" s="9">
        <f t="shared" si="88"/>
        <v>-0.88888888888888884</v>
      </c>
      <c r="Z166" s="1">
        <f>IFERROR((SUMIF($K$2:K166,J166,$M$2:M166))/(COUNTIF($K$2:K166,J166)),0)</f>
        <v>1.3636363636363635</v>
      </c>
      <c r="AA166" s="1">
        <f>IFERROR((SUMIF($K$2:K166,J166,$L$2:L166))/(COUNTIF($K$2:K166,J166)),0)</f>
        <v>1.1818181818181819</v>
      </c>
      <c r="AB166" s="1">
        <f t="shared" si="89"/>
        <v>0.18181818181818166</v>
      </c>
      <c r="AC166" s="9">
        <f>IFERROR((SUMIF($J$2:J166,K166,$L$2:L166))/(COUNTIF($J$2:J166,K166)),0)</f>
        <v>1.8181818181818181</v>
      </c>
      <c r="AD166" s="9">
        <f>IFERROR((SUMIF($J$2:J166,K166,$M$2:M166))/(COUNTIF($J$2:J166,K166)),0)</f>
        <v>1.3636363636363635</v>
      </c>
      <c r="AE166" s="9">
        <f t="shared" si="90"/>
        <v>0.45454545454545459</v>
      </c>
      <c r="AF166" s="1">
        <f>IFERROR((SUMIF(K$2:K166,K166,M$2:M166)-M166)/(COUNTIF($K$2:K166,K166)-1),0)</f>
        <v>1.7777777777777777</v>
      </c>
      <c r="AG166" s="1">
        <f>IFERROR((SUMIF(K$2:K166,K166,L$2:L166)-L166)/(COUNTIF($K$2:K166,K166)-1),0)</f>
        <v>2.2222222222222223</v>
      </c>
      <c r="AH166" s="1">
        <f t="shared" si="91"/>
        <v>-0.44444444444444464</v>
      </c>
      <c r="AI166" s="1">
        <f t="shared" si="92"/>
        <v>3</v>
      </c>
      <c r="AJ166" s="1">
        <f t="shared" si="93"/>
        <v>0</v>
      </c>
      <c r="AK166" s="1">
        <f>SUMIF($J$2:K166,J166,AI$2:AJ166)-AI166</f>
        <v>17</v>
      </c>
      <c r="AL166" s="1">
        <f>SUMIF($AY$2:AZ166,AY166,$BI$2:BJ166)-BI166</f>
        <v>30</v>
      </c>
      <c r="AM166" s="1">
        <f>IFERROR((AK166)/(COUNTIF($J$2:K166,J166)-1),0)</f>
        <v>0.85</v>
      </c>
      <c r="AN166" s="1">
        <f>IFERROR((AL166)/(COUNTIF($J$2:K166,K166)-1),0)</f>
        <v>1.5</v>
      </c>
      <c r="AP166" t="str">
        <f t="shared" si="79"/>
        <v>SV Mattersburg</v>
      </c>
      <c r="AQ166">
        <f>COUNTIF($J$2:J166,J166)</f>
        <v>10</v>
      </c>
      <c r="AR166">
        <f>COUNTIF($K$2:K166,K166)</f>
        <v>10</v>
      </c>
      <c r="AT166" s="1" t="str">
        <f t="shared" si="80"/>
        <v>SC Rheindorf Altach</v>
      </c>
      <c r="AU166" s="1" t="str">
        <f t="shared" si="81"/>
        <v>TSV Hartberg</v>
      </c>
      <c r="AV166">
        <f t="shared" si="82"/>
        <v>1</v>
      </c>
      <c r="AW166" s="1">
        <f t="shared" si="83"/>
        <v>6</v>
      </c>
      <c r="AY166" t="str">
        <f t="shared" si="32"/>
        <v>TSV Hartberg</v>
      </c>
      <c r="AZ166" t="str">
        <f t="shared" si="33"/>
        <v>SC Rheindorf Altach</v>
      </c>
      <c r="BA166">
        <f t="shared" si="34"/>
        <v>1</v>
      </c>
      <c r="BB166">
        <f t="shared" si="35"/>
        <v>6</v>
      </c>
      <c r="BD166" t="str">
        <f t="shared" si="36"/>
        <v>TSV Hartberg</v>
      </c>
      <c r="BE166" t="str">
        <f t="shared" si="37"/>
        <v>SC Rheindorf Altach</v>
      </c>
      <c r="BF166">
        <f t="shared" si="84"/>
        <v>6</v>
      </c>
      <c r="BG166">
        <f t="shared" si="85"/>
        <v>1</v>
      </c>
      <c r="BI166">
        <f t="shared" si="38"/>
        <v>0</v>
      </c>
      <c r="BJ166">
        <f t="shared" si="39"/>
        <v>3</v>
      </c>
    </row>
    <row r="167" spans="1:62" x14ac:dyDescent="0.3">
      <c r="A167" t="s">
        <v>72</v>
      </c>
      <c r="B167" t="s">
        <v>325</v>
      </c>
      <c r="C167" t="s">
        <v>267</v>
      </c>
      <c r="D167" t="s">
        <v>106</v>
      </c>
      <c r="E167" t="s">
        <v>61</v>
      </c>
      <c r="F167" s="15">
        <v>0.875</v>
      </c>
      <c r="G167" s="16">
        <v>16457</v>
      </c>
      <c r="H167" s="17">
        <v>60</v>
      </c>
      <c r="I167" s="17">
        <v>0</v>
      </c>
      <c r="J167" s="1" t="s">
        <v>326</v>
      </c>
      <c r="K167" s="1" t="s">
        <v>40</v>
      </c>
      <c r="L167" s="20">
        <v>2</v>
      </c>
      <c r="M167" s="20">
        <v>1</v>
      </c>
      <c r="N167" s="1" t="str">
        <f t="shared" si="74"/>
        <v>S</v>
      </c>
      <c r="O167" s="1" t="str">
        <f t="shared" si="75"/>
        <v>N</v>
      </c>
      <c r="P167" s="1">
        <f t="shared" si="76"/>
        <v>1</v>
      </c>
      <c r="Q167" s="4">
        <f>IFERROR((SUMIF($J$2:K167,J167,$L$2:M167)-L167)/(COUNTIF($J$2:K167,J167)-1),0)</f>
        <v>0</v>
      </c>
      <c r="R167" s="4">
        <f>IFERROR((SUMIF($AT$2:AT167,AT167,$AV$2:AW167)-AV167)/(COUNTIF($J$2:K167,J167)-1),0)</f>
        <v>0</v>
      </c>
      <c r="S167" s="4">
        <f t="shared" si="86"/>
        <v>0</v>
      </c>
      <c r="T167" s="5">
        <f>IFERROR((SUMIF($AY$2:AZ167,AY167,$BA$2:BB167)-BA167)/(COUNTIF($J$2:K167,K167)-1),0)</f>
        <v>2.6451612903225805</v>
      </c>
      <c r="U167" s="5">
        <f>IFERROR((SUMIF($BD$2:BE167,BD167,$BF$2:BG167)-BF167)/(COUNTIF($J$2:K167,K167)-1),0)</f>
        <v>0.77419354838709675</v>
      </c>
      <c r="V167" s="5">
        <f t="shared" si="87"/>
        <v>1.8709677419354838</v>
      </c>
      <c r="W167" s="9">
        <f>IFERROR((SUMIF($J$2:J167,J167,L$2:L167)-L167)/(COUNTIF($J$2:J167,J167)-1),0)</f>
        <v>0</v>
      </c>
      <c r="X167" s="9">
        <f>IFERROR((SUMIF($J$2:J167,J167,M$2:M167)-M167)/(COUNTIF($J$2:J167,J167)-1),0)</f>
        <v>0</v>
      </c>
      <c r="Y167" s="9">
        <f t="shared" si="88"/>
        <v>0</v>
      </c>
      <c r="Z167" s="1">
        <f>IFERROR((SUMIF($K$2:K167,J167,$M$2:M167))/(COUNTIF($K$2:K167,J167)),0)</f>
        <v>0</v>
      </c>
      <c r="AA167" s="1">
        <f>IFERROR((SUMIF($K$2:K167,J167,$L$2:L167))/(COUNTIF($K$2:K167,J167)),0)</f>
        <v>0</v>
      </c>
      <c r="AB167" s="1">
        <f t="shared" si="89"/>
        <v>0</v>
      </c>
      <c r="AC167" s="9">
        <f>IFERROR((SUMIF($J$2:J167,K167,$L$2:L167))/(COUNTIF($J$2:J167,K167)),0)</f>
        <v>2.3571428571428572</v>
      </c>
      <c r="AD167" s="9">
        <f>IFERROR((SUMIF($J$2:J167,K167,$M$2:M167))/(COUNTIF($J$2:J167,K167)),0)</f>
        <v>0.6428571428571429</v>
      </c>
      <c r="AE167" s="9">
        <f t="shared" si="90"/>
        <v>1.7142857142857144</v>
      </c>
      <c r="AF167" s="1">
        <f>IFERROR((SUMIF(K$2:K167,K167,M$2:M167)-M167)/(COUNTIF($K$2:K167,K167)-1),0)</f>
        <v>2.8823529411764706</v>
      </c>
      <c r="AG167" s="1">
        <f>IFERROR((SUMIF(K$2:K167,K167,L$2:L167)-L167)/(COUNTIF($K$2:K167,K167)-1),0)</f>
        <v>0.88235294117647056</v>
      </c>
      <c r="AH167" s="1">
        <f t="shared" si="91"/>
        <v>2</v>
      </c>
      <c r="AI167" s="1">
        <f t="shared" si="92"/>
        <v>3</v>
      </c>
      <c r="AJ167" s="1">
        <f t="shared" si="93"/>
        <v>0</v>
      </c>
      <c r="AK167" s="1">
        <f>SUMIF($J$2:K167,J167,AI$2:AJ167)-AI167</f>
        <v>0</v>
      </c>
      <c r="AL167" s="1">
        <f>SUMIF($AY$2:AZ167,AY167,$BI$2:BJ167)-BI167</f>
        <v>83</v>
      </c>
      <c r="AM167" s="1">
        <f>IFERROR((AK167)/(COUNTIF($J$2:K167,J167)-1),0)</f>
        <v>0</v>
      </c>
      <c r="AN167" s="1">
        <f>IFERROR((AL167)/(COUNTIF($J$2:K167,K167)-1),0)</f>
        <v>2.6774193548387095</v>
      </c>
      <c r="AP167" t="e">
        <f t="shared" si="79"/>
        <v>#N/A</v>
      </c>
      <c r="AQ167">
        <f>COUNTIF($J$2:J167,J167)</f>
        <v>1</v>
      </c>
      <c r="AR167">
        <f>COUNTIF($K$2:K167,K167)</f>
        <v>18</v>
      </c>
      <c r="AT167" s="1" t="str">
        <f t="shared" si="80"/>
        <v>FC Brügge</v>
      </c>
      <c r="AU167" s="1" t="str">
        <f t="shared" si="81"/>
        <v>Red Bull Salzburg</v>
      </c>
      <c r="AV167">
        <f t="shared" si="82"/>
        <v>1</v>
      </c>
      <c r="AW167" s="1">
        <f t="shared" si="83"/>
        <v>2</v>
      </c>
      <c r="AY167" t="str">
        <f t="shared" si="32"/>
        <v>Red Bull Salzburg</v>
      </c>
      <c r="AZ167" t="str">
        <f t="shared" si="33"/>
        <v>FC Brügge</v>
      </c>
      <c r="BA167">
        <f t="shared" si="34"/>
        <v>1</v>
      </c>
      <c r="BB167">
        <f t="shared" si="35"/>
        <v>2</v>
      </c>
      <c r="BD167" t="str">
        <f t="shared" si="36"/>
        <v>Red Bull Salzburg</v>
      </c>
      <c r="BE167" t="str">
        <f t="shared" si="37"/>
        <v>FC Brügge</v>
      </c>
      <c r="BF167">
        <f t="shared" si="84"/>
        <v>2</v>
      </c>
      <c r="BG167">
        <f t="shared" si="85"/>
        <v>1</v>
      </c>
      <c r="BI167">
        <f t="shared" si="38"/>
        <v>0</v>
      </c>
      <c r="BJ167">
        <f t="shared" si="39"/>
        <v>3</v>
      </c>
    </row>
    <row r="168" spans="1:62" x14ac:dyDescent="0.3">
      <c r="A168" t="s">
        <v>72</v>
      </c>
      <c r="B168" t="s">
        <v>325</v>
      </c>
      <c r="C168" t="s">
        <v>267</v>
      </c>
      <c r="D168" t="s">
        <v>106</v>
      </c>
      <c r="E168" t="s">
        <v>61</v>
      </c>
      <c r="F168" s="15">
        <v>0.78819444444444453</v>
      </c>
      <c r="G168" s="16">
        <v>23850</v>
      </c>
      <c r="H168" s="17">
        <v>60</v>
      </c>
      <c r="I168" s="17">
        <v>0</v>
      </c>
      <c r="J168" s="1" t="s">
        <v>71</v>
      </c>
      <c r="K168" s="1" t="s">
        <v>356</v>
      </c>
      <c r="L168" s="20">
        <v>0</v>
      </c>
      <c r="M168" s="20">
        <v>1</v>
      </c>
      <c r="N168" s="1" t="str">
        <f t="shared" si="74"/>
        <v>N</v>
      </c>
      <c r="O168" s="1" t="str">
        <f t="shared" si="75"/>
        <v>S</v>
      </c>
      <c r="P168" s="1">
        <f t="shared" si="76"/>
        <v>-1</v>
      </c>
      <c r="Q168" s="4">
        <f>IFERROR((SUMIF($J$2:K168,J168,$L$2:M168)-L168)/(COUNTIF($J$2:K168,J168)-1),0)</f>
        <v>1.3225806451612903</v>
      </c>
      <c r="R168" s="4">
        <f>IFERROR((SUMIF($AT$2:AT168,AT168,$AV$2:AW168)-AV168)/(COUNTIF($J$2:K168,J168)-1),0)</f>
        <v>0.22580645161290322</v>
      </c>
      <c r="S168" s="4">
        <f t="shared" si="86"/>
        <v>1.096774193548387</v>
      </c>
      <c r="T168" s="5">
        <f>IFERROR((SUMIF($AY$2:AZ168,AY168,$BA$2:BB168)-BA168)/(COUNTIF($J$2:K168,K168)-1),0)</f>
        <v>0</v>
      </c>
      <c r="U168" s="5">
        <f>IFERROR((SUMIF($BD$2:BE168,BD168,$BF$2:BG168)-BF168)/(COUNTIF($J$2:K168,K168)-1),0)</f>
        <v>0</v>
      </c>
      <c r="V168" s="5">
        <f t="shared" si="87"/>
        <v>0</v>
      </c>
      <c r="W168" s="9">
        <f>IFERROR((SUMIF($J$2:J168,J168,L$2:L168)-L168)/(COUNTIF($J$2:J168,J168)-1),0)</f>
        <v>1.1428571428571428</v>
      </c>
      <c r="X168" s="9">
        <f>IFERROR((SUMIF($J$2:J168,J168,M$2:M168)-M168)/(COUNTIF($J$2:J168,J168)-1),0)</f>
        <v>0.5</v>
      </c>
      <c r="Y168" s="9">
        <f t="shared" si="88"/>
        <v>0.64285714285714279</v>
      </c>
      <c r="Z168" s="1">
        <f>IFERROR((SUMIF($K$2:K168,J168,$M$2:M168))/(COUNTIF($K$2:K168,J168)),0)</f>
        <v>1.4705882352941178</v>
      </c>
      <c r="AA168" s="1">
        <f>IFERROR((SUMIF($K$2:K168,J168,$L$2:L168))/(COUNTIF($K$2:K168,J168)),0)</f>
        <v>1.9411764705882353</v>
      </c>
      <c r="AB168" s="1">
        <f t="shared" si="89"/>
        <v>-0.47058823529411753</v>
      </c>
      <c r="AC168" s="9">
        <f>IFERROR((SUMIF($J$2:J168,K168,$L$2:L168))/(COUNTIF($J$2:J168,K168)),0)</f>
        <v>0</v>
      </c>
      <c r="AD168" s="9">
        <f>IFERROR((SUMIF($J$2:J168,K168,$M$2:M168))/(COUNTIF($J$2:J168,K168)),0)</f>
        <v>0</v>
      </c>
      <c r="AE168" s="9">
        <f t="shared" si="90"/>
        <v>0</v>
      </c>
      <c r="AF168" s="1">
        <f>IFERROR((SUMIF(K$2:K168,K168,M$2:M168)-M168)/(COUNTIF($K$2:K168,K168)-1),0)</f>
        <v>0</v>
      </c>
      <c r="AG168" s="1">
        <f>IFERROR((SUMIF(K$2:K168,K168,L$2:L168)-L168)/(COUNTIF($K$2:K168,K168)-1),0)</f>
        <v>0</v>
      </c>
      <c r="AH168" s="1">
        <f t="shared" si="91"/>
        <v>0</v>
      </c>
      <c r="AI168" s="1">
        <f t="shared" si="92"/>
        <v>0</v>
      </c>
      <c r="AJ168" s="1">
        <f t="shared" si="93"/>
        <v>3</v>
      </c>
      <c r="AK168" s="1">
        <f>SUMIF($J$2:K168,J168,AI$2:AJ168)-AI168</f>
        <v>43</v>
      </c>
      <c r="AL168" s="1">
        <f>SUMIF($AY$2:AZ168,AY168,$BI$2:BJ168)-BI168</f>
        <v>0</v>
      </c>
      <c r="AM168" s="1">
        <f>IFERROR((AK168)/(COUNTIF($J$2:K168,J168)-1),0)</f>
        <v>1.3870967741935485</v>
      </c>
      <c r="AN168" s="1">
        <f>IFERROR((AL168)/(COUNTIF($J$2:K168,K168)-1),0)</f>
        <v>0</v>
      </c>
      <c r="AP168" t="str">
        <f t="shared" si="79"/>
        <v>SC Rheindorf Altach</v>
      </c>
      <c r="AQ168">
        <f>COUNTIF($J$2:J168,J168)</f>
        <v>15</v>
      </c>
      <c r="AR168">
        <f>COUNTIF($K$2:K168,K168)</f>
        <v>1</v>
      </c>
      <c r="AT168" s="1" t="str">
        <f t="shared" si="80"/>
        <v>SK Rapid Wien</v>
      </c>
      <c r="AU168" s="1" t="str">
        <f t="shared" si="81"/>
        <v>Inter Mailand</v>
      </c>
      <c r="AV168">
        <f t="shared" si="82"/>
        <v>1</v>
      </c>
      <c r="AW168" s="1">
        <f t="shared" si="83"/>
        <v>0</v>
      </c>
      <c r="AY168" t="str">
        <f t="shared" si="32"/>
        <v>Inter Mailand</v>
      </c>
      <c r="AZ168" t="str">
        <f t="shared" si="33"/>
        <v>SK Rapid Wien</v>
      </c>
      <c r="BA168">
        <f t="shared" si="34"/>
        <v>1</v>
      </c>
      <c r="BB168">
        <f t="shared" si="35"/>
        <v>0</v>
      </c>
      <c r="BD168" t="str">
        <f t="shared" si="36"/>
        <v>Inter Mailand</v>
      </c>
      <c r="BE168" t="str">
        <f t="shared" si="37"/>
        <v>SK Rapid Wien</v>
      </c>
      <c r="BF168">
        <f t="shared" si="84"/>
        <v>0</v>
      </c>
      <c r="BG168">
        <f t="shared" si="85"/>
        <v>1</v>
      </c>
      <c r="BI168">
        <f t="shared" si="38"/>
        <v>3</v>
      </c>
      <c r="BJ168">
        <f t="shared" si="39"/>
        <v>0</v>
      </c>
    </row>
    <row r="169" spans="1:62" x14ac:dyDescent="0.3">
      <c r="A169" t="s">
        <v>41</v>
      </c>
      <c r="B169" t="s">
        <v>266</v>
      </c>
      <c r="C169" t="s">
        <v>267</v>
      </c>
      <c r="D169" t="s">
        <v>106</v>
      </c>
      <c r="E169" t="s">
        <v>141</v>
      </c>
      <c r="F169" s="15">
        <v>0.79166666666666663</v>
      </c>
      <c r="G169" s="16">
        <v>12295</v>
      </c>
      <c r="H169" s="17">
        <v>61</v>
      </c>
      <c r="I169" s="17">
        <v>0</v>
      </c>
      <c r="J169" s="1" t="s">
        <v>268</v>
      </c>
      <c r="K169" s="1" t="s">
        <v>80</v>
      </c>
      <c r="L169" s="20">
        <v>2</v>
      </c>
      <c r="M169" s="20">
        <v>1</v>
      </c>
      <c r="N169" s="1" t="str">
        <f t="shared" si="74"/>
        <v>S</v>
      </c>
      <c r="O169" s="1" t="str">
        <f t="shared" si="75"/>
        <v>N</v>
      </c>
      <c r="P169" s="1">
        <f t="shared" si="76"/>
        <v>1</v>
      </c>
      <c r="Q169" s="4">
        <f>IFERROR((SUMIF($J$2:K169,J169,$L$2:M169)-L169)/(COUNTIF($J$2:K169,J169)-1),0)</f>
        <v>0</v>
      </c>
      <c r="R169" s="4">
        <f>IFERROR((SUMIF($AT$2:AT169,AT169,$AV$2:AW169)-AV169)/(COUNTIF($J$2:K169,J169)-1),0)</f>
        <v>0</v>
      </c>
      <c r="S169" s="4">
        <f t="shared" si="86"/>
        <v>0</v>
      </c>
      <c r="T169" s="5">
        <f>IFERROR((SUMIF($AY$2:AZ169,AY169,$BA$2:BB169)-BA169)/(COUNTIF($J$2:K169,K169)-1),0)</f>
        <v>1.5714285714285714</v>
      </c>
      <c r="U169" s="5">
        <f>IFERROR((SUMIF($BD$2:BE169,BD169,$BF$2:BG169)-BF169)/(COUNTIF($J$2:K169,K169)-1),0)</f>
        <v>1</v>
      </c>
      <c r="V169" s="5">
        <f t="shared" si="87"/>
        <v>0.5714285714285714</v>
      </c>
      <c r="W169" s="9">
        <f>IFERROR((SUMIF($J$2:J169,J169,L$2:L169)-L169)/(COUNTIF($J$2:J169,J169)-1),0)</f>
        <v>0</v>
      </c>
      <c r="X169" s="9">
        <f>IFERROR((SUMIF($J$2:J169,J169,M$2:M169)-M169)/(COUNTIF($J$2:J169,J169)-1),0)</f>
        <v>0</v>
      </c>
      <c r="Y169" s="9">
        <f t="shared" si="88"/>
        <v>0</v>
      </c>
      <c r="Z169" s="1">
        <f>IFERROR((SUMIF($K$2:K169,J169,$M$2:M169))/(COUNTIF($K$2:K169,J169)),0)</f>
        <v>0</v>
      </c>
      <c r="AA169" s="1">
        <f>IFERROR((SUMIF($K$2:K169,J169,$L$2:L169))/(COUNTIF($K$2:K169,J169)),0)</f>
        <v>0</v>
      </c>
      <c r="AB169" s="1">
        <f t="shared" si="89"/>
        <v>0</v>
      </c>
      <c r="AC169" s="9">
        <f>IFERROR((SUMIF($J$2:J169,K169,$L$2:L169))/(COUNTIF($J$2:J169,K169)),0)</f>
        <v>2.1818181818181817</v>
      </c>
      <c r="AD169" s="9">
        <f>IFERROR((SUMIF($J$2:J169,K169,$M$2:M169))/(COUNTIF($J$2:J169,K169)),0)</f>
        <v>1.1818181818181819</v>
      </c>
      <c r="AE169" s="9">
        <f t="shared" si="90"/>
        <v>0.99999999999999978</v>
      </c>
      <c r="AF169" s="1">
        <f>IFERROR((SUMIF(K$2:K169,K169,M$2:M169)-M169)/(COUNTIF($K$2:K169,K169)-1),0)</f>
        <v>0.9</v>
      </c>
      <c r="AG169" s="1">
        <f>IFERROR((SUMIF(K$2:K169,K169,L$2:L169)-L169)/(COUNTIF($K$2:K169,K169)-1),0)</f>
        <v>0.8</v>
      </c>
      <c r="AH169" s="1">
        <f t="shared" si="91"/>
        <v>9.9999999999999978E-2</v>
      </c>
      <c r="AI169" s="1">
        <f t="shared" si="92"/>
        <v>3</v>
      </c>
      <c r="AJ169" s="1">
        <f t="shared" si="93"/>
        <v>0</v>
      </c>
      <c r="AK169" s="1">
        <f>SUMIF($J$2:K169,J169,AI$2:AJ169)-AI169</f>
        <v>0</v>
      </c>
      <c r="AL169" s="1">
        <f>SUMIF($AY$2:AZ169,AY169,$BI$2:BJ169)-BI169</f>
        <v>36</v>
      </c>
      <c r="AM169" s="1">
        <f>IFERROR((AK169)/(COUNTIF($J$2:K169,J169)-1),0)</f>
        <v>0</v>
      </c>
      <c r="AN169" s="1">
        <f>IFERROR((AL169)/(COUNTIF($J$2:K169,K169)-1),0)</f>
        <v>1.7142857142857142</v>
      </c>
      <c r="AP169" t="e">
        <f t="shared" si="79"/>
        <v>#N/A</v>
      </c>
      <c r="AQ169">
        <f>COUNTIF($J$2:J169,J169)</f>
        <v>1</v>
      </c>
      <c r="AR169">
        <f>COUNTIF($K$2:K169,K169)</f>
        <v>11</v>
      </c>
      <c r="AT169" s="1" t="str">
        <f t="shared" si="80"/>
        <v>Grazer AK 1902</v>
      </c>
      <c r="AU169" s="1" t="str">
        <f t="shared" si="81"/>
        <v>FK Austria Wien</v>
      </c>
      <c r="AV169">
        <f t="shared" si="82"/>
        <v>1</v>
      </c>
      <c r="AW169" s="1">
        <f t="shared" si="83"/>
        <v>2</v>
      </c>
      <c r="AY169" t="str">
        <f t="shared" si="32"/>
        <v>FK Austria Wien</v>
      </c>
      <c r="AZ169" t="str">
        <f t="shared" si="33"/>
        <v>Grazer AK 1902</v>
      </c>
      <c r="BA169">
        <f t="shared" si="34"/>
        <v>1</v>
      </c>
      <c r="BB169">
        <f t="shared" si="35"/>
        <v>2</v>
      </c>
      <c r="BD169" t="str">
        <f t="shared" si="36"/>
        <v>FK Austria Wien</v>
      </c>
      <c r="BE169" t="str">
        <f t="shared" si="37"/>
        <v>Grazer AK 1902</v>
      </c>
      <c r="BF169">
        <f t="shared" si="84"/>
        <v>2</v>
      </c>
      <c r="BG169">
        <f t="shared" si="85"/>
        <v>1</v>
      </c>
      <c r="BI169">
        <f t="shared" si="38"/>
        <v>0</v>
      </c>
      <c r="BJ169">
        <f t="shared" si="39"/>
        <v>3</v>
      </c>
    </row>
    <row r="170" spans="1:62" x14ac:dyDescent="0.3">
      <c r="A170" t="s">
        <v>41</v>
      </c>
      <c r="B170" t="s">
        <v>343</v>
      </c>
      <c r="C170" t="s">
        <v>267</v>
      </c>
      <c r="D170" t="s">
        <v>106</v>
      </c>
      <c r="E170" t="s">
        <v>43</v>
      </c>
      <c r="F170" s="15">
        <v>0.5</v>
      </c>
      <c r="G170" s="16">
        <v>5328</v>
      </c>
      <c r="H170" s="17">
        <v>63</v>
      </c>
      <c r="I170" s="17">
        <v>0</v>
      </c>
      <c r="J170" s="1" t="s">
        <v>0</v>
      </c>
      <c r="K170" s="1" t="s">
        <v>65</v>
      </c>
      <c r="L170" s="20">
        <v>6</v>
      </c>
      <c r="M170" s="20">
        <v>0</v>
      </c>
      <c r="N170" s="1" t="str">
        <f t="shared" si="74"/>
        <v>S</v>
      </c>
      <c r="O170" s="1" t="str">
        <f t="shared" si="75"/>
        <v>N</v>
      </c>
      <c r="P170" s="1">
        <f t="shared" si="76"/>
        <v>6</v>
      </c>
      <c r="Q170" s="4">
        <f>IFERROR((SUMIF($J$2:K170,J170,$L$2:M170)-L170)/(COUNTIF($J$2:K170,J170)-1),0)</f>
        <v>2.12</v>
      </c>
      <c r="R170" s="4">
        <f>IFERROR((SUMIF($AT$2:AT170,AT170,$AV$2:AW170)-AV170)/(COUNTIF($J$2:K170,J170)-1),0)</f>
        <v>0.44</v>
      </c>
      <c r="S170" s="4">
        <f t="shared" si="86"/>
        <v>1.6800000000000002</v>
      </c>
      <c r="T170" s="5">
        <f>IFERROR((SUMIF($AY$2:AZ170,AY170,$BA$2:BB170)-BA170)/(COUNTIF($J$2:K170,K170)-1),0)</f>
        <v>1.7619047619047619</v>
      </c>
      <c r="U170" s="5">
        <f>IFERROR((SUMIF($BD$2:BE170,BD170,$BF$2:BG170)-BF170)/(COUNTIF($J$2:K170,K170)-1),0)</f>
        <v>1.0476190476190477</v>
      </c>
      <c r="V170" s="5">
        <f t="shared" si="87"/>
        <v>0.71428571428571419</v>
      </c>
      <c r="W170" s="9">
        <f>IFERROR((SUMIF($J$2:J170,J170,L$2:L170)-L170)/(COUNTIF($J$2:J170,J170)-1),0)</f>
        <v>2.1818181818181817</v>
      </c>
      <c r="X170" s="9">
        <f>IFERROR((SUMIF($J$2:J170,J170,M$2:M170)-M170)/(COUNTIF($J$2:J170,J170)-1),0)</f>
        <v>1</v>
      </c>
      <c r="Y170" s="9">
        <f t="shared" si="88"/>
        <v>1.1818181818181817</v>
      </c>
      <c r="Z170" s="1">
        <f>IFERROR((SUMIF($K$2:K170,J170,$M$2:M170))/(COUNTIF($K$2:K170,J170)),0)</f>
        <v>2.0714285714285716</v>
      </c>
      <c r="AA170" s="1">
        <f>IFERROR((SUMIF($K$2:K170,J170,$L$2:L170))/(COUNTIF($K$2:K170,J170)),0)</f>
        <v>0.7142857142857143</v>
      </c>
      <c r="AB170" s="1">
        <f t="shared" si="89"/>
        <v>1.3571428571428572</v>
      </c>
      <c r="AC170" s="9">
        <f>IFERROR((SUMIF($J$2:J170,K170,$L$2:L170))/(COUNTIF($J$2:J170,K170)),0)</f>
        <v>1.7777777777777777</v>
      </c>
      <c r="AD170" s="9">
        <f>IFERROR((SUMIF($J$2:J170,K170,$M$2:M170))/(COUNTIF($J$2:J170,K170)),0)</f>
        <v>1</v>
      </c>
      <c r="AE170" s="9">
        <f t="shared" si="90"/>
        <v>0.77777777777777768</v>
      </c>
      <c r="AF170" s="1">
        <f>IFERROR((SUMIF(K$2:K170,K170,M$2:M170)-M170)/(COUNTIF($K$2:K170,K170)-1),0)</f>
        <v>1.75</v>
      </c>
      <c r="AG170" s="1">
        <f>IFERROR((SUMIF(K$2:K170,K170,L$2:L170)-L170)/(COUNTIF($K$2:K170,K170)-1),0)</f>
        <v>1.0833333333333333</v>
      </c>
      <c r="AH170" s="1">
        <f t="shared" si="91"/>
        <v>0.66666666666666674</v>
      </c>
      <c r="AI170" s="1">
        <f t="shared" si="92"/>
        <v>3</v>
      </c>
      <c r="AJ170" s="1">
        <f t="shared" si="93"/>
        <v>0</v>
      </c>
      <c r="AK170" s="1">
        <f>SUMIF($J$2:K170,J170,AI$2:AJ170)-AI170</f>
        <v>52</v>
      </c>
      <c r="AL170" s="1">
        <f>SUMIF($AY$2:AZ170,AY170,$BI$2:BJ170)-BI170</f>
        <v>38</v>
      </c>
      <c r="AM170" s="1">
        <f>IFERROR((AK170)/(COUNTIF($J$2:K170,J170)-1),0)</f>
        <v>2.08</v>
      </c>
      <c r="AN170" s="1">
        <f>IFERROR((AL170)/(COUNTIF($J$2:K170,K170)-1),0)</f>
        <v>1.8095238095238095</v>
      </c>
      <c r="AP170" t="str">
        <f t="shared" si="79"/>
        <v>Lillestrøm SK</v>
      </c>
      <c r="AQ170">
        <f>COUNTIF($J$2:J170,J170)</f>
        <v>12</v>
      </c>
      <c r="AR170">
        <f>COUNTIF($K$2:K170,K170)</f>
        <v>13</v>
      </c>
      <c r="AT170" s="1" t="str">
        <f t="shared" si="80"/>
        <v>LASK</v>
      </c>
      <c r="AU170" s="1" t="str">
        <f t="shared" si="81"/>
        <v>SKN St. Pölten</v>
      </c>
      <c r="AV170">
        <f t="shared" si="82"/>
        <v>0</v>
      </c>
      <c r="AW170" s="1">
        <f t="shared" si="83"/>
        <v>6</v>
      </c>
      <c r="AY170" t="str">
        <f t="shared" si="32"/>
        <v>SKN St. Pölten</v>
      </c>
      <c r="AZ170" t="str">
        <f t="shared" si="33"/>
        <v>LASK</v>
      </c>
      <c r="BA170">
        <f t="shared" si="34"/>
        <v>0</v>
      </c>
      <c r="BB170">
        <f t="shared" si="35"/>
        <v>6</v>
      </c>
      <c r="BD170" t="str">
        <f t="shared" si="36"/>
        <v>SKN St. Pölten</v>
      </c>
      <c r="BE170" t="str">
        <f t="shared" si="37"/>
        <v>LASK</v>
      </c>
      <c r="BF170">
        <f t="shared" si="84"/>
        <v>6</v>
      </c>
      <c r="BG170">
        <f t="shared" si="85"/>
        <v>0</v>
      </c>
      <c r="BI170">
        <f t="shared" si="38"/>
        <v>0</v>
      </c>
      <c r="BJ170">
        <f t="shared" si="39"/>
        <v>3</v>
      </c>
    </row>
    <row r="171" spans="1:62" x14ac:dyDescent="0.3">
      <c r="A171" t="s">
        <v>41</v>
      </c>
      <c r="B171" t="s">
        <v>327</v>
      </c>
      <c r="C171" t="s">
        <v>267</v>
      </c>
      <c r="D171" t="s">
        <v>106</v>
      </c>
      <c r="E171" t="s">
        <v>64</v>
      </c>
      <c r="F171" s="15">
        <v>0.625</v>
      </c>
      <c r="G171" s="16">
        <v>2170</v>
      </c>
      <c r="H171" s="17">
        <v>3</v>
      </c>
      <c r="I171" s="17">
        <v>0</v>
      </c>
      <c r="J171" s="1" t="s">
        <v>199</v>
      </c>
      <c r="K171" s="1" t="s">
        <v>40</v>
      </c>
      <c r="L171" s="20">
        <v>1</v>
      </c>
      <c r="M171" s="20">
        <v>2</v>
      </c>
      <c r="N171" s="1" t="str">
        <f t="shared" si="74"/>
        <v>N</v>
      </c>
      <c r="O171" s="1" t="str">
        <f t="shared" si="75"/>
        <v>S</v>
      </c>
      <c r="P171" s="1">
        <f t="shared" si="76"/>
        <v>-1</v>
      </c>
      <c r="Q171" s="4">
        <f>IFERROR((SUMIF($J$2:K171,J171,$L$2:M171)-L171)/(COUNTIF($J$2:K171,J171)-1),0)</f>
        <v>0</v>
      </c>
      <c r="R171" s="4">
        <f>IFERROR((SUMIF($AT$2:AT171,AT171,$AV$2:AW171)-AV171)/(COUNTIF($J$2:K171,J171)-1),0)</f>
        <v>0</v>
      </c>
      <c r="S171" s="4">
        <f t="shared" si="86"/>
        <v>0</v>
      </c>
      <c r="T171" s="5">
        <f>IFERROR((SUMIF($AY$2:AZ171,AY171,$BA$2:BB171)-BA171)/(COUNTIF($J$2:K171,K171)-1),0)</f>
        <v>2.59375</v>
      </c>
      <c r="U171" s="5">
        <f>IFERROR((SUMIF($BD$2:BE171,BD171,$BF$2:BG171)-BF171)/(COUNTIF($J$2:K171,K171)-1),0)</f>
        <v>0.8125</v>
      </c>
      <c r="V171" s="5">
        <f t="shared" si="87"/>
        <v>1.78125</v>
      </c>
      <c r="W171" s="9">
        <f>IFERROR((SUMIF($J$2:J171,J171,L$2:L171)-L171)/(COUNTIF($J$2:J171,J171)-1),0)</f>
        <v>0</v>
      </c>
      <c r="X171" s="9">
        <f>IFERROR((SUMIF($J$2:J171,J171,M$2:M171)-M171)/(COUNTIF($J$2:J171,J171)-1),0)</f>
        <v>0</v>
      </c>
      <c r="Y171" s="9">
        <f t="shared" si="88"/>
        <v>0</v>
      </c>
      <c r="Z171" s="1">
        <f>IFERROR((SUMIF($K$2:K171,J171,$M$2:M171))/(COUNTIF($K$2:K171,J171)),0)</f>
        <v>0</v>
      </c>
      <c r="AA171" s="1">
        <f>IFERROR((SUMIF($K$2:K171,J171,$L$2:L171))/(COUNTIF($K$2:K171,J171)),0)</f>
        <v>0</v>
      </c>
      <c r="AB171" s="1">
        <f t="shared" si="89"/>
        <v>0</v>
      </c>
      <c r="AC171" s="9">
        <f>IFERROR((SUMIF($J$2:J171,K171,$L$2:L171))/(COUNTIF($J$2:J171,K171)),0)</f>
        <v>2.3571428571428572</v>
      </c>
      <c r="AD171" s="9">
        <f>IFERROR((SUMIF($J$2:J171,K171,$M$2:M171))/(COUNTIF($J$2:J171,K171)),0)</f>
        <v>0.6428571428571429</v>
      </c>
      <c r="AE171" s="9">
        <f t="shared" si="90"/>
        <v>1.7142857142857144</v>
      </c>
      <c r="AF171" s="1">
        <f>IFERROR((SUMIF(K$2:K171,K171,M$2:M171)-M171)/(COUNTIF($K$2:K171,K171)-1),0)</f>
        <v>2.7777777777777777</v>
      </c>
      <c r="AG171" s="1">
        <f>IFERROR((SUMIF(K$2:K171,K171,L$2:L171)-L171)/(COUNTIF($K$2:K171,K171)-1),0)</f>
        <v>0.94444444444444442</v>
      </c>
      <c r="AH171" s="1">
        <f t="shared" si="91"/>
        <v>1.8333333333333333</v>
      </c>
      <c r="AI171" s="1">
        <f t="shared" si="92"/>
        <v>0</v>
      </c>
      <c r="AJ171" s="1">
        <f t="shared" si="93"/>
        <v>3</v>
      </c>
      <c r="AK171" s="1">
        <f>SUMIF($J$2:K171,J171,AI$2:AJ171)-AI171</f>
        <v>0</v>
      </c>
      <c r="AL171" s="1">
        <f>SUMIF($AY$2:AZ171,AY171,$BI$2:BJ171)-BI171</f>
        <v>83</v>
      </c>
      <c r="AM171" s="1">
        <f>IFERROR((AK171)/(COUNTIF($J$2:K171,J171)-1),0)</f>
        <v>0</v>
      </c>
      <c r="AN171" s="1">
        <f>IFERROR((AL171)/(COUNTIF($J$2:K171,K171)-1),0)</f>
        <v>2.59375</v>
      </c>
      <c r="AP171" t="e">
        <f t="shared" si="79"/>
        <v>#N/A</v>
      </c>
      <c r="AQ171">
        <f>COUNTIF($J$2:J171,J171)</f>
        <v>1</v>
      </c>
      <c r="AR171">
        <f>COUNTIF($K$2:K171,K171)</f>
        <v>19</v>
      </c>
      <c r="AT171" s="1" t="str">
        <f t="shared" si="80"/>
        <v>SC Wiener Neustadt</v>
      </c>
      <c r="AU171" s="1" t="str">
        <f t="shared" si="81"/>
        <v>Red Bull Salzburg</v>
      </c>
      <c r="AV171">
        <f t="shared" si="82"/>
        <v>2</v>
      </c>
      <c r="AW171" s="1">
        <f t="shared" si="83"/>
        <v>1</v>
      </c>
      <c r="AY171" t="str">
        <f t="shared" si="32"/>
        <v>Red Bull Salzburg</v>
      </c>
      <c r="AZ171" t="str">
        <f t="shared" si="33"/>
        <v>SC Wiener Neustadt</v>
      </c>
      <c r="BA171">
        <f t="shared" si="34"/>
        <v>2</v>
      </c>
      <c r="BB171">
        <f t="shared" si="35"/>
        <v>1</v>
      </c>
      <c r="BD171" t="str">
        <f t="shared" si="36"/>
        <v>Red Bull Salzburg</v>
      </c>
      <c r="BE171" t="str">
        <f t="shared" si="37"/>
        <v>SC Wiener Neustadt</v>
      </c>
      <c r="BF171">
        <f t="shared" si="84"/>
        <v>1</v>
      </c>
      <c r="BG171">
        <f t="shared" si="85"/>
        <v>2</v>
      </c>
      <c r="BI171">
        <f t="shared" si="38"/>
        <v>3</v>
      </c>
      <c r="BJ171">
        <f t="shared" si="39"/>
        <v>0</v>
      </c>
    </row>
    <row r="172" spans="1:62" x14ac:dyDescent="0.3">
      <c r="A172" t="s">
        <v>41</v>
      </c>
      <c r="B172" t="s">
        <v>327</v>
      </c>
      <c r="C172" t="s">
        <v>267</v>
      </c>
      <c r="D172" t="s">
        <v>106</v>
      </c>
      <c r="E172" t="s">
        <v>64</v>
      </c>
      <c r="F172" s="15">
        <v>0.71875</v>
      </c>
      <c r="G172" s="16">
        <v>12700</v>
      </c>
      <c r="H172" s="17">
        <v>3</v>
      </c>
      <c r="I172" s="17">
        <v>0</v>
      </c>
      <c r="J172" s="1" t="s">
        <v>71</v>
      </c>
      <c r="K172" s="1" t="s">
        <v>216</v>
      </c>
      <c r="L172" s="20">
        <v>5</v>
      </c>
      <c r="M172" s="20">
        <v>2</v>
      </c>
      <c r="N172" s="1" t="str">
        <f t="shared" si="74"/>
        <v>S</v>
      </c>
      <c r="O172" s="1" t="str">
        <f t="shared" si="75"/>
        <v>N</v>
      </c>
      <c r="P172" s="1">
        <f t="shared" si="76"/>
        <v>3</v>
      </c>
      <c r="Q172" s="4">
        <f>IFERROR((SUMIF($J$2:K172,J172,$L$2:M172)-L172)/(COUNTIF($J$2:K172,J172)-1),0)</f>
        <v>1.28125</v>
      </c>
      <c r="R172" s="4">
        <f>IFERROR((SUMIF($AT$2:AT172,AT172,$AV$2:AW172)-AV172)/(COUNTIF($J$2:K172,J172)-1),0)</f>
        <v>0.25</v>
      </c>
      <c r="S172" s="4">
        <f t="shared" si="86"/>
        <v>1.03125</v>
      </c>
      <c r="T172" s="5">
        <f>IFERROR((SUMIF($AY$2:AZ172,AY172,$BA$2:BB172)-BA172)/(COUNTIF($J$2:K172,K172)-1),0)</f>
        <v>1.7619047619047619</v>
      </c>
      <c r="U172" s="5">
        <f>IFERROR((SUMIF($BD$2:BE172,BD172,$BF$2:BG172)-BF172)/(COUNTIF($J$2:K172,K172)-1),0)</f>
        <v>1.9523809523809523</v>
      </c>
      <c r="V172" s="5">
        <f t="shared" si="87"/>
        <v>-0.19047619047619047</v>
      </c>
      <c r="W172" s="9">
        <f>IFERROR((SUMIF($J$2:J172,J172,L$2:L172)-L172)/(COUNTIF($J$2:J172,J172)-1),0)</f>
        <v>1.0666666666666667</v>
      </c>
      <c r="X172" s="9">
        <f>IFERROR((SUMIF($J$2:J172,J172,M$2:M172)-M172)/(COUNTIF($J$2:J172,J172)-1),0)</f>
        <v>0.53333333333333333</v>
      </c>
      <c r="Y172" s="9">
        <f t="shared" si="88"/>
        <v>0.53333333333333333</v>
      </c>
      <c r="Z172" s="1">
        <f>IFERROR((SUMIF($K$2:K172,J172,$M$2:M172))/(COUNTIF($K$2:K172,J172)),0)</f>
        <v>1.4705882352941178</v>
      </c>
      <c r="AA172" s="1">
        <f>IFERROR((SUMIF($K$2:K172,J172,$L$2:L172))/(COUNTIF($K$2:K172,J172)),0)</f>
        <v>1.9411764705882353</v>
      </c>
      <c r="AB172" s="1">
        <f t="shared" si="89"/>
        <v>-0.47058823529411753</v>
      </c>
      <c r="AC172" s="9">
        <f>IFERROR((SUMIF($J$2:J172,K172,$L$2:L172))/(COUNTIF($J$2:J172,K172)),0)</f>
        <v>1.8181818181818181</v>
      </c>
      <c r="AD172" s="9">
        <f>IFERROR((SUMIF($J$2:J172,K172,$M$2:M172))/(COUNTIF($J$2:J172,K172)),0)</f>
        <v>1.3636363636363635</v>
      </c>
      <c r="AE172" s="9">
        <f t="shared" si="90"/>
        <v>0.45454545454545459</v>
      </c>
      <c r="AF172" s="1">
        <f>IFERROR((SUMIF(K$2:K172,K172,M$2:M172)-M172)/(COUNTIF($K$2:K172,K172)-1),0)</f>
        <v>1.7</v>
      </c>
      <c r="AG172" s="1">
        <f>IFERROR((SUMIF(K$2:K172,K172,L$2:L172)-L172)/(COUNTIF($K$2:K172,K172)-1),0)</f>
        <v>2.6</v>
      </c>
      <c r="AH172" s="1">
        <f t="shared" si="91"/>
        <v>-0.90000000000000013</v>
      </c>
      <c r="AI172" s="1">
        <f t="shared" si="92"/>
        <v>3</v>
      </c>
      <c r="AJ172" s="1">
        <f t="shared" si="93"/>
        <v>0</v>
      </c>
      <c r="AK172" s="1">
        <f>SUMIF($J$2:K172,J172,AI$2:AJ172)-AI172</f>
        <v>43</v>
      </c>
      <c r="AL172" s="1">
        <f>SUMIF($AY$2:AZ172,AY172,$BI$2:BJ172)-BI172</f>
        <v>30</v>
      </c>
      <c r="AM172" s="1">
        <f>IFERROR((AK172)/(COUNTIF($J$2:K172,J172)-1),0)</f>
        <v>1.34375</v>
      </c>
      <c r="AN172" s="1">
        <f>IFERROR((AL172)/(COUNTIF($J$2:K172,K172)-1),0)</f>
        <v>1.4285714285714286</v>
      </c>
      <c r="AP172" t="str">
        <f t="shared" si="79"/>
        <v>SC Rheindorf Altach</v>
      </c>
      <c r="AQ172">
        <f>COUNTIF($J$2:J172,J172)</f>
        <v>16</v>
      </c>
      <c r="AR172">
        <f>COUNTIF($K$2:K172,K172)</f>
        <v>11</v>
      </c>
      <c r="AT172" s="1" t="str">
        <f t="shared" si="80"/>
        <v>SK Rapid Wien</v>
      </c>
      <c r="AU172" s="1" t="str">
        <f t="shared" si="81"/>
        <v>TSV Hartberg</v>
      </c>
      <c r="AV172">
        <f t="shared" si="82"/>
        <v>2</v>
      </c>
      <c r="AW172" s="1">
        <f t="shared" si="83"/>
        <v>5</v>
      </c>
      <c r="AY172" t="str">
        <f t="shared" si="32"/>
        <v>TSV Hartberg</v>
      </c>
      <c r="AZ172" t="str">
        <f t="shared" si="33"/>
        <v>SK Rapid Wien</v>
      </c>
      <c r="BA172">
        <f t="shared" si="34"/>
        <v>2</v>
      </c>
      <c r="BB172">
        <f t="shared" si="35"/>
        <v>5</v>
      </c>
      <c r="BD172" t="str">
        <f t="shared" si="36"/>
        <v>TSV Hartberg</v>
      </c>
      <c r="BE172" t="str">
        <f t="shared" si="37"/>
        <v>SK Rapid Wien</v>
      </c>
      <c r="BF172">
        <f t="shared" si="84"/>
        <v>5</v>
      </c>
      <c r="BG172">
        <f t="shared" si="85"/>
        <v>2</v>
      </c>
      <c r="BI172">
        <f t="shared" si="38"/>
        <v>0</v>
      </c>
      <c r="BJ172">
        <f t="shared" si="39"/>
        <v>3</v>
      </c>
    </row>
    <row r="173" spans="1:62" x14ac:dyDescent="0.3">
      <c r="A173" t="s">
        <v>72</v>
      </c>
      <c r="B173" t="s">
        <v>328</v>
      </c>
      <c r="C173" t="s">
        <v>267</v>
      </c>
      <c r="D173" t="s">
        <v>106</v>
      </c>
      <c r="E173" t="s">
        <v>61</v>
      </c>
      <c r="F173" s="15">
        <v>0.78819444444444453</v>
      </c>
      <c r="G173" s="16">
        <v>24717</v>
      </c>
      <c r="H173" s="17">
        <v>4</v>
      </c>
      <c r="I173" s="17">
        <v>0</v>
      </c>
      <c r="J173" s="1" t="s">
        <v>40</v>
      </c>
      <c r="K173" s="1" t="s">
        <v>326</v>
      </c>
      <c r="L173" s="20">
        <v>4</v>
      </c>
      <c r="M173" s="20">
        <v>0</v>
      </c>
      <c r="N173" s="1" t="str">
        <f t="shared" si="74"/>
        <v>S</v>
      </c>
      <c r="O173" s="1" t="str">
        <f t="shared" si="75"/>
        <v>N</v>
      </c>
      <c r="P173" s="1">
        <f t="shared" si="76"/>
        <v>4</v>
      </c>
      <c r="Q173" s="4">
        <f>IFERROR((SUMIF($J$2:K173,J173,$L$2:M173)-L173)/(COUNTIF($J$2:K173,J173)-1),0)</f>
        <v>2.5757575757575757</v>
      </c>
      <c r="R173" s="4">
        <f>IFERROR((SUMIF($AT$2:AT173,AT173,$AV$2:AW173)-AV173)/(COUNTIF($J$2:K173,J173)-1),0)</f>
        <v>0.27272727272727271</v>
      </c>
      <c r="S173" s="4">
        <f t="shared" si="86"/>
        <v>2.3030303030303028</v>
      </c>
      <c r="T173" s="5">
        <f>IFERROR((SUMIF($AY$2:AZ173,AY173,$BA$2:BB173)-BA173)/(COUNTIF($J$2:K173,K173)-1),0)</f>
        <v>2</v>
      </c>
      <c r="U173" s="5">
        <f>IFERROR((SUMIF($BD$2:BE173,BD173,$BF$2:BG173)-BF173)/(COUNTIF($J$2:K173,K173)-1),0)</f>
        <v>1</v>
      </c>
      <c r="V173" s="5">
        <f t="shared" si="87"/>
        <v>1</v>
      </c>
      <c r="W173" s="9">
        <f>IFERROR((SUMIF($J$2:J173,J173,L$2:L173)-L173)/(COUNTIF($J$2:J173,J173)-1),0)</f>
        <v>2.3571428571428572</v>
      </c>
      <c r="X173" s="9">
        <f>IFERROR((SUMIF($J$2:J173,J173,M$2:M173)-M173)/(COUNTIF($J$2:J173,J173)-1),0)</f>
        <v>0.6428571428571429</v>
      </c>
      <c r="Y173" s="9">
        <f t="shared" si="88"/>
        <v>1.7142857142857144</v>
      </c>
      <c r="Z173" s="1">
        <f>IFERROR((SUMIF($K$2:K173,J173,$M$2:M173))/(COUNTIF($K$2:K173,J173)),0)</f>
        <v>2.736842105263158</v>
      </c>
      <c r="AA173" s="1">
        <f>IFERROR((SUMIF($K$2:K173,J173,$L$2:L173))/(COUNTIF($K$2:K173,J173)),0)</f>
        <v>0.94736842105263153</v>
      </c>
      <c r="AB173" s="1">
        <f t="shared" si="89"/>
        <v>1.7894736842105265</v>
      </c>
      <c r="AC173" s="9">
        <f>IFERROR((SUMIF($J$2:J173,K173,$L$2:L173))/(COUNTIF($J$2:J173,K173)),0)</f>
        <v>2</v>
      </c>
      <c r="AD173" s="9">
        <f>IFERROR((SUMIF($J$2:J173,K173,$M$2:M173))/(COUNTIF($J$2:J173,K173)),0)</f>
        <v>1</v>
      </c>
      <c r="AE173" s="9">
        <f t="shared" si="90"/>
        <v>1</v>
      </c>
      <c r="AF173" s="1">
        <f>IFERROR((SUMIF(K$2:K173,K173,M$2:M173)-M173)/(COUNTIF($K$2:K173,K173)-1),0)</f>
        <v>0</v>
      </c>
      <c r="AG173" s="1">
        <f>IFERROR((SUMIF(K$2:K173,K173,L$2:L173)-L173)/(COUNTIF($K$2:K173,K173)-1),0)</f>
        <v>0</v>
      </c>
      <c r="AH173" s="1">
        <f t="shared" si="91"/>
        <v>0</v>
      </c>
      <c r="AI173" s="1">
        <f t="shared" si="92"/>
        <v>3</v>
      </c>
      <c r="AJ173" s="1">
        <f t="shared" si="93"/>
        <v>0</v>
      </c>
      <c r="AK173" s="1">
        <f>SUMIF($J$2:K173,J173,AI$2:AJ173)-AI173</f>
        <v>86</v>
      </c>
      <c r="AL173" s="1">
        <f>SUMIF($AY$2:AZ173,AY173,$BI$2:BJ173)-BI173</f>
        <v>3</v>
      </c>
      <c r="AM173" s="1">
        <f>IFERROR((AK173)/(COUNTIF($J$2:K173,J173)-1),0)</f>
        <v>2.606060606060606</v>
      </c>
      <c r="AN173" s="1">
        <f>IFERROR((AL173)/(COUNTIF($J$2:K173,K173)-1),0)</f>
        <v>3</v>
      </c>
      <c r="AP173" t="str">
        <f t="shared" si="79"/>
        <v>LASK</v>
      </c>
      <c r="AQ173">
        <f>COUNTIF($J$2:J173,J173)</f>
        <v>15</v>
      </c>
      <c r="AR173">
        <f>COUNTIF($K$2:K173,K173)</f>
        <v>1</v>
      </c>
      <c r="AT173" s="1" t="str">
        <f t="shared" si="80"/>
        <v>Red Bull Salzburg</v>
      </c>
      <c r="AU173" s="1" t="str">
        <f t="shared" si="81"/>
        <v>FC Brügge</v>
      </c>
      <c r="AV173">
        <f t="shared" si="82"/>
        <v>0</v>
      </c>
      <c r="AW173" s="1">
        <f t="shared" si="83"/>
        <v>4</v>
      </c>
      <c r="AY173" t="str">
        <f t="shared" si="32"/>
        <v>FC Brügge</v>
      </c>
      <c r="AZ173" t="str">
        <f t="shared" si="33"/>
        <v>Red Bull Salzburg</v>
      </c>
      <c r="BA173">
        <f t="shared" si="34"/>
        <v>0</v>
      </c>
      <c r="BB173">
        <f t="shared" si="35"/>
        <v>4</v>
      </c>
      <c r="BD173" t="str">
        <f t="shared" si="36"/>
        <v>FC Brügge</v>
      </c>
      <c r="BE173" t="str">
        <f t="shared" si="37"/>
        <v>Red Bull Salzburg</v>
      </c>
      <c r="BF173">
        <f t="shared" si="84"/>
        <v>4</v>
      </c>
      <c r="BG173">
        <f t="shared" si="85"/>
        <v>0</v>
      </c>
      <c r="BI173">
        <f t="shared" si="38"/>
        <v>0</v>
      </c>
      <c r="BJ173">
        <f t="shared" si="39"/>
        <v>3</v>
      </c>
    </row>
    <row r="174" spans="1:62" x14ac:dyDescent="0.3">
      <c r="A174" t="s">
        <v>47</v>
      </c>
      <c r="B174" t="s">
        <v>269</v>
      </c>
      <c r="C174" t="s">
        <v>267</v>
      </c>
      <c r="D174" t="s">
        <v>106</v>
      </c>
      <c r="E174" t="s">
        <v>141</v>
      </c>
      <c r="F174" s="15">
        <v>0.8125</v>
      </c>
      <c r="G174" s="16">
        <v>6009</v>
      </c>
      <c r="H174" s="17">
        <v>7</v>
      </c>
      <c r="I174" s="17">
        <v>0</v>
      </c>
      <c r="J174" s="1" t="s">
        <v>0</v>
      </c>
      <c r="K174" s="1" t="s">
        <v>80</v>
      </c>
      <c r="L174" s="20">
        <v>2</v>
      </c>
      <c r="M174" s="20">
        <v>0</v>
      </c>
      <c r="N174" s="1" t="str">
        <f t="shared" si="74"/>
        <v>S</v>
      </c>
      <c r="O174" s="1" t="str">
        <f t="shared" si="75"/>
        <v>N</v>
      </c>
      <c r="P174" s="1">
        <f t="shared" si="76"/>
        <v>2</v>
      </c>
      <c r="Q174" s="4">
        <f>IFERROR((SUMIF($J$2:K174,J174,$L$2:M174)-L174)/(COUNTIF($J$2:K174,J174)-1),0)</f>
        <v>2.2692307692307692</v>
      </c>
      <c r="R174" s="4">
        <f>IFERROR((SUMIF($AT$2:AT174,AT174,$AV$2:AW174)-AV174)/(COUNTIF($J$2:K174,J174)-1),0)</f>
        <v>0.42307692307692307</v>
      </c>
      <c r="S174" s="4">
        <f t="shared" si="86"/>
        <v>1.846153846153846</v>
      </c>
      <c r="T174" s="5">
        <f>IFERROR((SUMIF($AY$2:AZ174,AY174,$BA$2:BB174)-BA174)/(COUNTIF($J$2:K174,K174)-1),0)</f>
        <v>1.5454545454545454</v>
      </c>
      <c r="U174" s="5">
        <f>IFERROR((SUMIF($BD$2:BE174,BD174,$BF$2:BG174)-BF174)/(COUNTIF($J$2:K174,K174)-1),0)</f>
        <v>1.0454545454545454</v>
      </c>
      <c r="V174" s="5">
        <f t="shared" si="87"/>
        <v>0.5</v>
      </c>
      <c r="W174" s="9">
        <f>IFERROR((SUMIF($J$2:J174,J174,L$2:L174)-L174)/(COUNTIF($J$2:J174,J174)-1),0)</f>
        <v>2.5</v>
      </c>
      <c r="X174" s="9">
        <f>IFERROR((SUMIF($J$2:J174,J174,M$2:M174)-M174)/(COUNTIF($J$2:J174,J174)-1),0)</f>
        <v>0.91666666666666663</v>
      </c>
      <c r="Y174" s="9">
        <f t="shared" si="88"/>
        <v>1.5833333333333335</v>
      </c>
      <c r="Z174" s="1">
        <f>IFERROR((SUMIF($K$2:K174,J174,$M$2:M174))/(COUNTIF($K$2:K174,J174)),0)</f>
        <v>2.0714285714285716</v>
      </c>
      <c r="AA174" s="1">
        <f>IFERROR((SUMIF($K$2:K174,J174,$L$2:L174))/(COUNTIF($K$2:K174,J174)),0)</f>
        <v>0.7142857142857143</v>
      </c>
      <c r="AB174" s="1">
        <f t="shared" si="89"/>
        <v>1.3571428571428572</v>
      </c>
      <c r="AC174" s="9">
        <f>IFERROR((SUMIF($J$2:J174,K174,$L$2:L174))/(COUNTIF($J$2:J174,K174)),0)</f>
        <v>2.1818181818181817</v>
      </c>
      <c r="AD174" s="9">
        <f>IFERROR((SUMIF($J$2:J174,K174,$M$2:M174))/(COUNTIF($J$2:J174,K174)),0)</f>
        <v>1.1818181818181819</v>
      </c>
      <c r="AE174" s="9">
        <f t="shared" si="90"/>
        <v>0.99999999999999978</v>
      </c>
      <c r="AF174" s="1">
        <f>IFERROR((SUMIF(K$2:K174,K174,M$2:M174)-M174)/(COUNTIF($K$2:K174,K174)-1),0)</f>
        <v>0.90909090909090906</v>
      </c>
      <c r="AG174" s="1">
        <f>IFERROR((SUMIF(K$2:K174,K174,L$2:L174)-L174)/(COUNTIF($K$2:K174,K174)-1),0)</f>
        <v>0.90909090909090906</v>
      </c>
      <c r="AH174" s="1">
        <f t="shared" si="91"/>
        <v>0</v>
      </c>
      <c r="AI174" s="1">
        <f t="shared" si="92"/>
        <v>3</v>
      </c>
      <c r="AJ174" s="1">
        <f t="shared" si="93"/>
        <v>0</v>
      </c>
      <c r="AK174" s="1">
        <f>SUMIF($J$2:K174,J174,AI$2:AJ174)-AI174</f>
        <v>55</v>
      </c>
      <c r="AL174" s="1">
        <f>SUMIF($AY$2:AZ174,AY174,$BI$2:BJ174)-BI174</f>
        <v>36</v>
      </c>
      <c r="AM174" s="1">
        <f>IFERROR((AK174)/(COUNTIF($J$2:K174,J174)-1),0)</f>
        <v>2.1153846153846154</v>
      </c>
      <c r="AN174" s="1">
        <f>IFERROR((AL174)/(COUNTIF($J$2:K174,K174)-1),0)</f>
        <v>1.6363636363636365</v>
      </c>
      <c r="AP174" t="str">
        <f t="shared" si="79"/>
        <v>Lillestrøm SK</v>
      </c>
      <c r="AQ174">
        <f>COUNTIF($J$2:J174,J174)</f>
        <v>13</v>
      </c>
      <c r="AR174">
        <f>COUNTIF($K$2:K174,K174)</f>
        <v>12</v>
      </c>
      <c r="AT174" s="1" t="str">
        <f t="shared" si="80"/>
        <v>LASK</v>
      </c>
      <c r="AU174" s="1" t="str">
        <f t="shared" si="81"/>
        <v>FK Austria Wien</v>
      </c>
      <c r="AV174">
        <f t="shared" si="82"/>
        <v>0</v>
      </c>
      <c r="AW174" s="1">
        <f t="shared" si="83"/>
        <v>2</v>
      </c>
      <c r="AY174" t="str">
        <f t="shared" si="32"/>
        <v>FK Austria Wien</v>
      </c>
      <c r="AZ174" t="str">
        <f t="shared" si="33"/>
        <v>LASK</v>
      </c>
      <c r="BA174">
        <f t="shared" si="34"/>
        <v>0</v>
      </c>
      <c r="BB174">
        <f t="shared" si="35"/>
        <v>2</v>
      </c>
      <c r="BD174" t="str">
        <f t="shared" si="36"/>
        <v>FK Austria Wien</v>
      </c>
      <c r="BE174" t="str">
        <f t="shared" si="37"/>
        <v>LASK</v>
      </c>
      <c r="BF174">
        <f t="shared" si="84"/>
        <v>2</v>
      </c>
      <c r="BG174">
        <f t="shared" si="85"/>
        <v>0</v>
      </c>
      <c r="BI174">
        <f t="shared" si="38"/>
        <v>0</v>
      </c>
      <c r="BJ174">
        <f t="shared" si="39"/>
        <v>3</v>
      </c>
    </row>
    <row r="175" spans="1:62" x14ac:dyDescent="0.3">
      <c r="A175" t="s">
        <v>47</v>
      </c>
      <c r="B175" t="s">
        <v>347</v>
      </c>
      <c r="C175" t="s">
        <v>267</v>
      </c>
      <c r="D175" t="s">
        <v>106</v>
      </c>
      <c r="E175" t="s">
        <v>43</v>
      </c>
      <c r="F175" s="15">
        <v>0.70833333333333337</v>
      </c>
      <c r="G175" s="16">
        <v>3198</v>
      </c>
      <c r="H175" s="17">
        <v>70</v>
      </c>
      <c r="I175" s="17">
        <v>0</v>
      </c>
      <c r="J175" s="1" t="s">
        <v>49</v>
      </c>
      <c r="K175" s="1" t="s">
        <v>58</v>
      </c>
      <c r="L175" s="20">
        <v>0</v>
      </c>
      <c r="M175" s="20">
        <v>0</v>
      </c>
      <c r="N175" s="1" t="str">
        <f t="shared" si="74"/>
        <v>U</v>
      </c>
      <c r="O175" s="1" t="str">
        <f t="shared" si="75"/>
        <v>U</v>
      </c>
      <c r="P175" s="1">
        <f t="shared" si="76"/>
        <v>0</v>
      </c>
      <c r="Q175" s="4">
        <f>IFERROR((SUMIF($J$2:K175,J175,$L$2:M175)-L175)/(COUNTIF($J$2:K175,J175)-1),0)</f>
        <v>1.6666666666666667</v>
      </c>
      <c r="R175" s="4">
        <f>IFERROR((SUMIF($AT$2:AT175,AT175,$AV$2:AW175)-AV175)/(COUNTIF($J$2:K175,J175)-1),0)</f>
        <v>0.80952380952380953</v>
      </c>
      <c r="S175" s="4">
        <f t="shared" si="86"/>
        <v>0.85714285714285721</v>
      </c>
      <c r="T175" s="5">
        <f>IFERROR((SUMIF($AY$2:AZ175,AY175,$BA$2:BB175)-BA175)/(COUNTIF($J$2:K175,K175)-1),0)</f>
        <v>1.4761904761904763</v>
      </c>
      <c r="U175" s="5">
        <f>IFERROR((SUMIF($BD$2:BE175,BD175,$BF$2:BG175)-BF175)/(COUNTIF($J$2:K175,K175)-1),0)</f>
        <v>1.5238095238095237</v>
      </c>
      <c r="V175" s="5">
        <f t="shared" si="87"/>
        <v>-4.761904761904745E-2</v>
      </c>
      <c r="W175" s="9">
        <f>IFERROR((SUMIF($J$2:J175,J175,L$2:L175)-L175)/(COUNTIF($J$2:J175,J175)-1),0)</f>
        <v>1.8181818181818181</v>
      </c>
      <c r="X175" s="9">
        <f>IFERROR((SUMIF($J$2:J175,J175,M$2:M175)-M175)/(COUNTIF($J$2:J175,J175)-1),0)</f>
        <v>1.5454545454545454</v>
      </c>
      <c r="Y175" s="9">
        <f t="shared" si="88"/>
        <v>0.27272727272727271</v>
      </c>
      <c r="Z175" s="1">
        <f>IFERROR((SUMIF($K$2:K175,J175,$M$2:M175))/(COUNTIF($K$2:K175,J175)),0)</f>
        <v>1.5</v>
      </c>
      <c r="AA175" s="1">
        <f>IFERROR((SUMIF($K$2:K175,J175,$L$2:L175))/(COUNTIF($K$2:K175,J175)),0)</f>
        <v>1.2</v>
      </c>
      <c r="AB175" s="1">
        <f t="shared" si="89"/>
        <v>0.30000000000000004</v>
      </c>
      <c r="AC175" s="9">
        <f>IFERROR((SUMIF($J$2:J175,K175,$L$2:L175))/(COUNTIF($J$2:J175,K175)),0)</f>
        <v>1.6</v>
      </c>
      <c r="AD175" s="9">
        <f>IFERROR((SUMIF($J$2:J175,K175,$M$2:M175))/(COUNTIF($J$2:J175,K175)),0)</f>
        <v>1.9</v>
      </c>
      <c r="AE175" s="9">
        <f t="shared" si="90"/>
        <v>-0.29999999999999982</v>
      </c>
      <c r="AF175" s="1">
        <f>IFERROR((SUMIF(K$2:K175,K175,M$2:M175)-M175)/(COUNTIF($K$2:K175,K175)-1),0)</f>
        <v>1.3636363636363635</v>
      </c>
      <c r="AG175" s="1">
        <f>IFERROR((SUMIF(K$2:K175,K175,L$2:L175)-L175)/(COUNTIF($K$2:K175,K175)-1),0)</f>
        <v>1.1818181818181819</v>
      </c>
      <c r="AH175" s="1">
        <f t="shared" si="91"/>
        <v>0.18181818181818166</v>
      </c>
      <c r="AI175" s="1">
        <f t="shared" si="92"/>
        <v>1</v>
      </c>
      <c r="AJ175" s="1">
        <f t="shared" si="93"/>
        <v>1</v>
      </c>
      <c r="AK175" s="1">
        <f>SUMIF($J$2:K175,J175,AI$2:AJ175)-AI175</f>
        <v>33</v>
      </c>
      <c r="AL175" s="1">
        <f>SUMIF($AY$2:AZ175,AY175,$BI$2:BJ175)-BI175</f>
        <v>20</v>
      </c>
      <c r="AM175" s="1">
        <f>IFERROR((AK175)/(COUNTIF($J$2:K175,J175)-1),0)</f>
        <v>1.5714285714285714</v>
      </c>
      <c r="AN175" s="1">
        <f>IFERROR((AL175)/(COUNTIF($J$2:K175,K175)-1),0)</f>
        <v>0.95238095238095233</v>
      </c>
      <c r="AP175" t="str">
        <f t="shared" si="79"/>
        <v>FK Austria Wien</v>
      </c>
      <c r="AQ175">
        <f>COUNTIF($J$2:J175,J175)</f>
        <v>12</v>
      </c>
      <c r="AR175">
        <f>COUNTIF($K$2:K175,K175)</f>
        <v>12</v>
      </c>
      <c r="AT175" s="1" t="str">
        <f t="shared" si="80"/>
        <v>Wolfsberger AC</v>
      </c>
      <c r="AU175" s="1" t="str">
        <f t="shared" si="81"/>
        <v>SC Rheindorf Altach</v>
      </c>
      <c r="AV175">
        <f t="shared" si="82"/>
        <v>0</v>
      </c>
      <c r="AW175" s="1">
        <f t="shared" si="83"/>
        <v>0</v>
      </c>
      <c r="AY175" t="str">
        <f t="shared" si="32"/>
        <v>SC Rheindorf Altach</v>
      </c>
      <c r="AZ175" t="str">
        <f t="shared" si="33"/>
        <v>Wolfsberger AC</v>
      </c>
      <c r="BA175">
        <f t="shared" si="34"/>
        <v>0</v>
      </c>
      <c r="BB175">
        <f t="shared" si="35"/>
        <v>0</v>
      </c>
      <c r="BD175" t="str">
        <f t="shared" si="36"/>
        <v>SC Rheindorf Altach</v>
      </c>
      <c r="BE175" t="str">
        <f t="shared" si="37"/>
        <v>Wolfsberger AC</v>
      </c>
      <c r="BF175">
        <f t="shared" si="84"/>
        <v>0</v>
      </c>
      <c r="BG175">
        <f t="shared" si="85"/>
        <v>0</v>
      </c>
      <c r="BI175">
        <f t="shared" si="38"/>
        <v>1</v>
      </c>
      <c r="BJ175">
        <f t="shared" si="39"/>
        <v>1</v>
      </c>
    </row>
    <row r="176" spans="1:62" x14ac:dyDescent="0.3">
      <c r="A176" t="s">
        <v>47</v>
      </c>
      <c r="B176" t="s">
        <v>347</v>
      </c>
      <c r="C176" t="s">
        <v>267</v>
      </c>
      <c r="D176" t="s">
        <v>106</v>
      </c>
      <c r="E176" t="s">
        <v>43</v>
      </c>
      <c r="F176" s="15">
        <v>0.70833333333333337</v>
      </c>
      <c r="G176" s="16">
        <v>1957</v>
      </c>
      <c r="H176" s="17">
        <v>70</v>
      </c>
      <c r="I176" s="17">
        <v>0</v>
      </c>
      <c r="J176" s="1" t="s">
        <v>56</v>
      </c>
      <c r="K176" s="1" t="s">
        <v>245</v>
      </c>
      <c r="L176" s="20">
        <v>3</v>
      </c>
      <c r="M176" s="20">
        <v>0</v>
      </c>
      <c r="N176" s="1" t="str">
        <f t="shared" si="74"/>
        <v>S</v>
      </c>
      <c r="O176" s="1" t="str">
        <f t="shared" si="75"/>
        <v>N</v>
      </c>
      <c r="P176" s="1">
        <f t="shared" si="76"/>
        <v>3</v>
      </c>
      <c r="Q176" s="4">
        <f>IFERROR((SUMIF($J$2:K176,J176,$L$2:M176)-L176)/(COUNTIF($J$2:K176,J176)-1),0)</f>
        <v>0.8571428571428571</v>
      </c>
      <c r="R176" s="4">
        <f>IFERROR((SUMIF($AT$2:AT176,AT176,$AV$2:AW176)-AV176)/(COUNTIF($J$2:K176,J176)-1),0)</f>
        <v>1</v>
      </c>
      <c r="S176" s="4">
        <f t="shared" si="86"/>
        <v>-0.1428571428571429</v>
      </c>
      <c r="T176" s="5">
        <f>IFERROR((SUMIF($AY$2:AZ176,AY176,$BA$2:BB176)-BA176)/(COUNTIF($J$2:K176,K176)-1),0)</f>
        <v>1.2380952380952381</v>
      </c>
      <c r="U176" s="5">
        <f>IFERROR((SUMIF($BD$2:BE176,BD176,$BF$2:BG176)-BF176)/(COUNTIF($J$2:K176,K176)-1),0)</f>
        <v>1.5714285714285714</v>
      </c>
      <c r="V176" s="5">
        <f t="shared" si="87"/>
        <v>-0.33333333333333326</v>
      </c>
      <c r="W176" s="9">
        <f>IFERROR((SUMIF($J$2:J176,J176,L$2:L176)-L176)/(COUNTIF($J$2:J176,J176)-1),0)</f>
        <v>1</v>
      </c>
      <c r="X176" s="9">
        <f>IFERROR((SUMIF($J$2:J176,J176,M$2:M176)-M176)/(COUNTIF($J$2:J176,J176)-1),0)</f>
        <v>2.1</v>
      </c>
      <c r="Y176" s="9">
        <f t="shared" si="88"/>
        <v>-1.1000000000000001</v>
      </c>
      <c r="Z176" s="1">
        <f>IFERROR((SUMIF($K$2:K176,J176,$M$2:M176))/(COUNTIF($K$2:K176,J176)),0)</f>
        <v>0.72727272727272729</v>
      </c>
      <c r="AA176" s="1">
        <f>IFERROR((SUMIF($K$2:K176,J176,$L$2:L176))/(COUNTIF($K$2:K176,J176)),0)</f>
        <v>2.1818181818181817</v>
      </c>
      <c r="AB176" s="1">
        <f t="shared" si="89"/>
        <v>-1.4545454545454544</v>
      </c>
      <c r="AC176" s="9">
        <f>IFERROR((SUMIF($J$2:J176,K176,$L$2:L176))/(COUNTIF($J$2:J176,K176)),0)</f>
        <v>0.77777777777777779</v>
      </c>
      <c r="AD176" s="9">
        <f>IFERROR((SUMIF($J$2:J176,K176,$M$2:M176))/(COUNTIF($J$2:J176,K176)),0)</f>
        <v>1.1111111111111112</v>
      </c>
      <c r="AE176" s="9">
        <f t="shared" si="90"/>
        <v>-0.33333333333333337</v>
      </c>
      <c r="AF176" s="1">
        <f>IFERROR((SUMIF(K$2:K176,K176,M$2:M176)-M176)/(COUNTIF($K$2:K176,K176)-1),0)</f>
        <v>1.5833333333333333</v>
      </c>
      <c r="AG176" s="1">
        <f>IFERROR((SUMIF(K$2:K176,K176,L$2:L176)-L176)/(COUNTIF($K$2:K176,K176)-1),0)</f>
        <v>1.9166666666666667</v>
      </c>
      <c r="AH176" s="1">
        <f t="shared" si="91"/>
        <v>-0.33333333333333348</v>
      </c>
      <c r="AI176" s="1">
        <f t="shared" si="92"/>
        <v>3</v>
      </c>
      <c r="AJ176" s="1">
        <f t="shared" si="93"/>
        <v>0</v>
      </c>
      <c r="AK176" s="1">
        <f>SUMIF($J$2:K176,J176,AI$2:AJ176)-AI176</f>
        <v>11</v>
      </c>
      <c r="AL176" s="1">
        <f>SUMIF($AY$2:AZ176,AY176,$BI$2:BJ176)-BI176</f>
        <v>23</v>
      </c>
      <c r="AM176" s="1">
        <f>IFERROR((AK176)/(COUNTIF($J$2:K176,J176)-1),0)</f>
        <v>0.52380952380952384</v>
      </c>
      <c r="AN176" s="1">
        <f>IFERROR((AL176)/(COUNTIF($J$2:K176,K176)-1),0)</f>
        <v>1.0952380952380953</v>
      </c>
      <c r="AP176" t="str">
        <f t="shared" si="79"/>
        <v>SK Rapid Wien</v>
      </c>
      <c r="AQ176">
        <f>COUNTIF($J$2:J176,J176)</f>
        <v>11</v>
      </c>
      <c r="AR176">
        <f>COUNTIF($K$2:K176,K176)</f>
        <v>13</v>
      </c>
      <c r="AT176" s="1" t="str">
        <f t="shared" si="80"/>
        <v>FC Admira Wacker Mödling</v>
      </c>
      <c r="AU176" s="1" t="str">
        <f t="shared" si="81"/>
        <v>FC Wacker Innsbruck</v>
      </c>
      <c r="AV176">
        <f t="shared" si="82"/>
        <v>0</v>
      </c>
      <c r="AW176" s="1">
        <f t="shared" si="83"/>
        <v>3</v>
      </c>
      <c r="AY176" t="str">
        <f t="shared" si="32"/>
        <v>FC Wacker Innsbruck</v>
      </c>
      <c r="AZ176" t="str">
        <f t="shared" si="33"/>
        <v>FC Admira Wacker Mödling</v>
      </c>
      <c r="BA176">
        <f t="shared" si="34"/>
        <v>0</v>
      </c>
      <c r="BB176">
        <f t="shared" si="35"/>
        <v>3</v>
      </c>
      <c r="BD176" t="str">
        <f t="shared" si="36"/>
        <v>FC Wacker Innsbruck</v>
      </c>
      <c r="BE176" t="str">
        <f t="shared" si="37"/>
        <v>FC Admira Wacker Mödling</v>
      </c>
      <c r="BF176">
        <f t="shared" si="84"/>
        <v>3</v>
      </c>
      <c r="BG176">
        <f t="shared" si="85"/>
        <v>0</v>
      </c>
      <c r="BI176">
        <f t="shared" si="38"/>
        <v>0</v>
      </c>
      <c r="BJ176">
        <f t="shared" si="39"/>
        <v>3</v>
      </c>
    </row>
    <row r="177" spans="1:62" x14ac:dyDescent="0.3">
      <c r="A177" t="s">
        <v>47</v>
      </c>
      <c r="B177" t="s">
        <v>301</v>
      </c>
      <c r="C177" t="s">
        <v>267</v>
      </c>
      <c r="D177" t="s">
        <v>106</v>
      </c>
      <c r="E177" t="s">
        <v>64</v>
      </c>
      <c r="F177" s="15">
        <v>0.60416666666666663</v>
      </c>
      <c r="G177" s="16">
        <v>6200</v>
      </c>
      <c r="H177" s="17">
        <v>71</v>
      </c>
      <c r="I177" s="17">
        <v>0</v>
      </c>
      <c r="J177" s="1" t="s">
        <v>76</v>
      </c>
      <c r="K177" s="1" t="s">
        <v>68</v>
      </c>
      <c r="L177" s="20">
        <v>1</v>
      </c>
      <c r="M177" s="20">
        <v>1</v>
      </c>
      <c r="N177" s="1" t="str">
        <f t="shared" si="74"/>
        <v>U</v>
      </c>
      <c r="O177" s="1" t="str">
        <f t="shared" si="75"/>
        <v>U</v>
      </c>
      <c r="P177" s="1">
        <f t="shared" si="76"/>
        <v>0</v>
      </c>
      <c r="Q177" s="4">
        <f>IFERROR((SUMIF($J$2:K177,J177,$L$2:M177)-L177)/(COUNTIF($J$2:K177,J177)-1),0)</f>
        <v>1.35</v>
      </c>
      <c r="R177" s="4">
        <f>IFERROR((SUMIF($AT$2:AT177,AT177,$AV$2:AW177)-AV177)/(COUNTIF($J$2:K177,J177)-1),0)</f>
        <v>0.95</v>
      </c>
      <c r="S177" s="4">
        <f t="shared" si="86"/>
        <v>0.40000000000000013</v>
      </c>
      <c r="T177" s="5">
        <f>IFERROR((SUMIF($AY$2:AZ177,AY177,$BA$2:BB177)-BA177)/(COUNTIF($J$2:K177,K177)-1),0)</f>
        <v>1.125</v>
      </c>
      <c r="U177" s="5">
        <f>IFERROR((SUMIF($BD$2:BE177,BD177,$BF$2:BG177)-BF177)/(COUNTIF($J$2:K177,K177)-1),0)</f>
        <v>1.375</v>
      </c>
      <c r="V177" s="5">
        <f t="shared" si="87"/>
        <v>-0.25</v>
      </c>
      <c r="W177" s="9">
        <f>IFERROR((SUMIF($J$2:J177,J177,L$2:L177)-L177)/(COUNTIF($J$2:J177,J177)-1),0)</f>
        <v>1.2</v>
      </c>
      <c r="X177" s="9">
        <f>IFERROR((SUMIF($J$2:J177,J177,M$2:M177)-M177)/(COUNTIF($J$2:J177,J177)-1),0)</f>
        <v>1.9</v>
      </c>
      <c r="Y177" s="9">
        <f t="shared" si="88"/>
        <v>-0.7</v>
      </c>
      <c r="Z177" s="1">
        <f>IFERROR((SUMIF($K$2:K177,J177,$M$2:M177))/(COUNTIF($K$2:K177,J177)),0)</f>
        <v>1.5</v>
      </c>
      <c r="AA177" s="1">
        <f>IFERROR((SUMIF($K$2:K177,J177,$L$2:L177))/(COUNTIF($K$2:K177,J177)),0)</f>
        <v>1.7</v>
      </c>
      <c r="AB177" s="1">
        <f t="shared" si="89"/>
        <v>-0.19999999999999996</v>
      </c>
      <c r="AC177" s="9">
        <f>IFERROR((SUMIF($J$2:J177,K177,$L$2:L177))/(COUNTIF($J$2:J177,K177)),0)</f>
        <v>1.3636363636363635</v>
      </c>
      <c r="AD177" s="9">
        <f>IFERROR((SUMIF($J$2:J177,K177,$M$2:M177))/(COUNTIF($J$2:J177,K177)),0)</f>
        <v>1.2727272727272727</v>
      </c>
      <c r="AE177" s="9">
        <f t="shared" si="90"/>
        <v>9.0909090909090828E-2</v>
      </c>
      <c r="AF177" s="1">
        <f>IFERROR((SUMIF(K$2:K177,K177,M$2:M177)-M177)/(COUNTIF($K$2:K177,K177)-1),0)</f>
        <v>0.92307692307692313</v>
      </c>
      <c r="AG177" s="1">
        <f>IFERROR((SUMIF(K$2:K177,K177,L$2:L177)-L177)/(COUNTIF($K$2:K177,K177)-1),0)</f>
        <v>1.4615384615384615</v>
      </c>
      <c r="AH177" s="1">
        <f t="shared" si="91"/>
        <v>-0.53846153846153832</v>
      </c>
      <c r="AI177" s="1">
        <f t="shared" si="92"/>
        <v>1</v>
      </c>
      <c r="AJ177" s="1">
        <f t="shared" si="93"/>
        <v>1</v>
      </c>
      <c r="AK177" s="1">
        <f>SUMIF($J$2:K177,J177,AI$2:AJ177)-AI177</f>
        <v>23</v>
      </c>
      <c r="AL177" s="1">
        <f>SUMIF($AY$2:AZ177,AY177,$BI$2:BJ177)-BI177</f>
        <v>29</v>
      </c>
      <c r="AM177" s="1">
        <f>IFERROR((AK177)/(COUNTIF($J$2:K177,J177)-1),0)</f>
        <v>1.1499999999999999</v>
      </c>
      <c r="AN177" s="1">
        <f>IFERROR((AL177)/(COUNTIF($J$2:K177,K177)-1),0)</f>
        <v>1.2083333333333333</v>
      </c>
      <c r="AP177" t="str">
        <f t="shared" si="79"/>
        <v>Red Bull Salzburg</v>
      </c>
      <c r="AQ177">
        <f>COUNTIF($J$2:J177,J177)</f>
        <v>11</v>
      </c>
      <c r="AR177">
        <f>COUNTIF($K$2:K177,K177)</f>
        <v>14</v>
      </c>
      <c r="AT177" s="1" t="str">
        <f t="shared" si="80"/>
        <v>SV Mattersburg</v>
      </c>
      <c r="AU177" s="1" t="str">
        <f t="shared" si="81"/>
        <v>SK Sturm Graz</v>
      </c>
      <c r="AV177">
        <f t="shared" si="82"/>
        <v>1</v>
      </c>
      <c r="AW177" s="1">
        <f t="shared" si="83"/>
        <v>1</v>
      </c>
      <c r="AY177" t="str">
        <f t="shared" si="32"/>
        <v>SK Sturm Graz</v>
      </c>
      <c r="AZ177" t="str">
        <f t="shared" si="33"/>
        <v>SV Mattersburg</v>
      </c>
      <c r="BA177">
        <f t="shared" si="34"/>
        <v>1</v>
      </c>
      <c r="BB177">
        <f t="shared" si="35"/>
        <v>1</v>
      </c>
      <c r="BD177" t="str">
        <f t="shared" si="36"/>
        <v>SK Sturm Graz</v>
      </c>
      <c r="BE177" t="str">
        <f t="shared" si="37"/>
        <v>SV Mattersburg</v>
      </c>
      <c r="BF177">
        <f t="shared" si="84"/>
        <v>1</v>
      </c>
      <c r="BG177">
        <f t="shared" si="85"/>
        <v>1</v>
      </c>
      <c r="BI177">
        <f t="shared" si="38"/>
        <v>1</v>
      </c>
      <c r="BJ177">
        <f t="shared" si="39"/>
        <v>1</v>
      </c>
    </row>
    <row r="178" spans="1:62" x14ac:dyDescent="0.3">
      <c r="A178" t="s">
        <v>47</v>
      </c>
      <c r="B178" t="s">
        <v>301</v>
      </c>
      <c r="C178" t="s">
        <v>267</v>
      </c>
      <c r="D178" t="s">
        <v>106</v>
      </c>
      <c r="E178" t="s">
        <v>64</v>
      </c>
      <c r="F178" s="15">
        <v>0.70833333333333337</v>
      </c>
      <c r="G178" s="16">
        <v>19440</v>
      </c>
      <c r="H178" s="17">
        <v>3</v>
      </c>
      <c r="I178" s="17">
        <v>0</v>
      </c>
      <c r="J178" s="1" t="s">
        <v>71</v>
      </c>
      <c r="K178" s="1" t="s">
        <v>40</v>
      </c>
      <c r="L178" s="20">
        <v>2</v>
      </c>
      <c r="M178" s="20">
        <v>0</v>
      </c>
      <c r="N178" s="1" t="str">
        <f t="shared" si="74"/>
        <v>S</v>
      </c>
      <c r="O178" s="1" t="str">
        <f t="shared" si="75"/>
        <v>N</v>
      </c>
      <c r="P178" s="1">
        <f t="shared" si="76"/>
        <v>2</v>
      </c>
      <c r="Q178" s="4">
        <f>IFERROR((SUMIF($J$2:K178,J178,$L$2:M178)-L178)/(COUNTIF($J$2:K178,J178)-1),0)</f>
        <v>1.393939393939394</v>
      </c>
      <c r="R178" s="4">
        <f>IFERROR((SUMIF($AT$2:AT178,AT178,$AV$2:AW178)-AV178)/(COUNTIF($J$2:K178,J178)-1),0)</f>
        <v>0.30303030303030304</v>
      </c>
      <c r="S178" s="4">
        <f t="shared" si="86"/>
        <v>1.0909090909090911</v>
      </c>
      <c r="T178" s="5">
        <f>IFERROR((SUMIF($AY$2:AZ178,AY178,$BA$2:BB178)-BA178)/(COUNTIF($J$2:K178,K178)-1),0)</f>
        <v>2.6176470588235294</v>
      </c>
      <c r="U178" s="5">
        <f>IFERROR((SUMIF($BD$2:BE178,BD178,$BF$2:BG178)-BF178)/(COUNTIF($J$2:K178,K178)-1),0)</f>
        <v>0.79411764705882348</v>
      </c>
      <c r="V178" s="5">
        <f t="shared" si="87"/>
        <v>1.8235294117647061</v>
      </c>
      <c r="W178" s="9">
        <f>IFERROR((SUMIF($J$2:J178,J178,L$2:L178)-L178)/(COUNTIF($J$2:J178,J178)-1),0)</f>
        <v>1.3125</v>
      </c>
      <c r="X178" s="9">
        <f>IFERROR((SUMIF($J$2:J178,J178,M$2:M178)-M178)/(COUNTIF($J$2:J178,J178)-1),0)</f>
        <v>0.625</v>
      </c>
      <c r="Y178" s="9">
        <f t="shared" si="88"/>
        <v>0.6875</v>
      </c>
      <c r="Z178" s="1">
        <f>IFERROR((SUMIF($K$2:K178,J178,$M$2:M178))/(COUNTIF($K$2:K178,J178)),0)</f>
        <v>1.4705882352941178</v>
      </c>
      <c r="AA178" s="1">
        <f>IFERROR((SUMIF($K$2:K178,J178,$L$2:L178))/(COUNTIF($K$2:K178,J178)),0)</f>
        <v>1.9411764705882353</v>
      </c>
      <c r="AB178" s="1">
        <f t="shared" si="89"/>
        <v>-0.47058823529411753</v>
      </c>
      <c r="AC178" s="9">
        <f>IFERROR((SUMIF($J$2:J178,K178,$L$2:L178))/(COUNTIF($J$2:J178,K178)),0)</f>
        <v>2.4666666666666668</v>
      </c>
      <c r="AD178" s="9">
        <f>IFERROR((SUMIF($J$2:J178,K178,$M$2:M178))/(COUNTIF($J$2:J178,K178)),0)</f>
        <v>0.6</v>
      </c>
      <c r="AE178" s="9">
        <f t="shared" si="90"/>
        <v>1.8666666666666667</v>
      </c>
      <c r="AF178" s="1">
        <f>IFERROR((SUMIF(K$2:K178,K178,M$2:M178)-M178)/(COUNTIF($K$2:K178,K178)-1),0)</f>
        <v>2.736842105263158</v>
      </c>
      <c r="AG178" s="1">
        <f>IFERROR((SUMIF(K$2:K178,K178,L$2:L178)-L178)/(COUNTIF($K$2:K178,K178)-1),0)</f>
        <v>0.94736842105263153</v>
      </c>
      <c r="AH178" s="1">
        <f t="shared" si="91"/>
        <v>1.7894736842105265</v>
      </c>
      <c r="AI178" s="1">
        <f t="shared" si="92"/>
        <v>3</v>
      </c>
      <c r="AJ178" s="1">
        <f t="shared" si="93"/>
        <v>0</v>
      </c>
      <c r="AK178" s="1">
        <f>SUMIF($J$2:K178,J178,AI$2:AJ178)-AI178</f>
        <v>46</v>
      </c>
      <c r="AL178" s="1">
        <f>SUMIF($AY$2:AZ178,AY178,$BI$2:BJ178)-BI178</f>
        <v>89</v>
      </c>
      <c r="AM178" s="1">
        <f>IFERROR((AK178)/(COUNTIF($J$2:K178,J178)-1),0)</f>
        <v>1.393939393939394</v>
      </c>
      <c r="AN178" s="1">
        <f>IFERROR((AL178)/(COUNTIF($J$2:K178,K178)-1),0)</f>
        <v>2.6176470588235294</v>
      </c>
      <c r="AP178" t="str">
        <f t="shared" si="79"/>
        <v>SC Rheindorf Altach</v>
      </c>
      <c r="AQ178">
        <f>COUNTIF($J$2:J178,J178)</f>
        <v>17</v>
      </c>
      <c r="AR178">
        <f>COUNTIF($K$2:K178,K178)</f>
        <v>20</v>
      </c>
      <c r="AT178" s="1" t="str">
        <f t="shared" si="80"/>
        <v>SK Rapid Wien</v>
      </c>
      <c r="AU178" s="1" t="str">
        <f t="shared" si="81"/>
        <v>Red Bull Salzburg</v>
      </c>
      <c r="AV178">
        <f t="shared" si="82"/>
        <v>0</v>
      </c>
      <c r="AW178" s="1">
        <f t="shared" si="83"/>
        <v>2</v>
      </c>
      <c r="AY178" t="str">
        <f t="shared" si="32"/>
        <v>Red Bull Salzburg</v>
      </c>
      <c r="AZ178" t="str">
        <f t="shared" si="33"/>
        <v>SK Rapid Wien</v>
      </c>
      <c r="BA178">
        <f t="shared" si="34"/>
        <v>0</v>
      </c>
      <c r="BB178">
        <f t="shared" si="35"/>
        <v>2</v>
      </c>
      <c r="BD178" t="str">
        <f t="shared" si="36"/>
        <v>Red Bull Salzburg</v>
      </c>
      <c r="BE178" t="str">
        <f t="shared" si="37"/>
        <v>SK Rapid Wien</v>
      </c>
      <c r="BF178">
        <f t="shared" si="84"/>
        <v>2</v>
      </c>
      <c r="BG178">
        <f t="shared" si="85"/>
        <v>0</v>
      </c>
      <c r="BI178">
        <f t="shared" si="38"/>
        <v>0</v>
      </c>
      <c r="BJ178">
        <f t="shared" si="39"/>
        <v>3</v>
      </c>
    </row>
    <row r="179" spans="1:62" x14ac:dyDescent="0.3">
      <c r="A179" t="s">
        <v>47</v>
      </c>
      <c r="B179" t="s">
        <v>301</v>
      </c>
      <c r="C179" t="s">
        <v>267</v>
      </c>
      <c r="D179" t="s">
        <v>106</v>
      </c>
      <c r="E179" t="s">
        <v>64</v>
      </c>
      <c r="F179" s="15">
        <v>0.60416666666666663</v>
      </c>
      <c r="G179" s="16">
        <v>1965</v>
      </c>
      <c r="H179" s="17">
        <v>8</v>
      </c>
      <c r="I179" s="17">
        <v>0</v>
      </c>
      <c r="J179" s="1" t="s">
        <v>216</v>
      </c>
      <c r="K179" s="1" t="s">
        <v>65</v>
      </c>
      <c r="L179" s="20">
        <v>1</v>
      </c>
      <c r="M179" s="20">
        <v>1</v>
      </c>
      <c r="N179" s="1" t="str">
        <f t="shared" si="74"/>
        <v>U</v>
      </c>
      <c r="O179" s="1" t="str">
        <f t="shared" si="75"/>
        <v>U</v>
      </c>
      <c r="P179" s="1">
        <f t="shared" si="76"/>
        <v>0</v>
      </c>
      <c r="Q179" s="4">
        <f>IFERROR((SUMIF($J$2:K179,J179,$L$2:M179)-L179)/(COUNTIF($J$2:K179,J179)-1),0)</f>
        <v>1.7727272727272727</v>
      </c>
      <c r="R179" s="4">
        <f>IFERROR((SUMIF($AT$2:AT179,AT179,$AV$2:AW179)-AV179)/(COUNTIF($J$2:K179,J179)-1),0)</f>
        <v>0.68181818181818177</v>
      </c>
      <c r="S179" s="4">
        <f t="shared" si="86"/>
        <v>1.0909090909090908</v>
      </c>
      <c r="T179" s="5">
        <f>IFERROR((SUMIF($AY$2:AZ179,AY179,$BA$2:BB179)-BA179)/(COUNTIF($J$2:K179,K179)-1),0)</f>
        <v>1.6818181818181819</v>
      </c>
      <c r="U179" s="5">
        <f>IFERROR((SUMIF($BD$2:BE179,BD179,$BF$2:BG179)-BF179)/(COUNTIF($J$2:K179,K179)-1),0)</f>
        <v>1.2727272727272727</v>
      </c>
      <c r="V179" s="5">
        <f t="shared" si="87"/>
        <v>0.40909090909090917</v>
      </c>
      <c r="W179" s="9">
        <f>IFERROR((SUMIF($J$2:J179,J179,L$2:L179)-L179)/(COUNTIF($J$2:J179,J179)-1),0)</f>
        <v>1.8181818181818181</v>
      </c>
      <c r="X179" s="9">
        <f>IFERROR((SUMIF($J$2:J179,J179,M$2:M179)-M179)/(COUNTIF($J$2:J179,J179)-1),0)</f>
        <v>1.3636363636363635</v>
      </c>
      <c r="Y179" s="9">
        <f t="shared" si="88"/>
        <v>0.45454545454545459</v>
      </c>
      <c r="Z179" s="1">
        <f>IFERROR((SUMIF($K$2:K179,J179,$M$2:M179))/(COUNTIF($K$2:K179,J179)),0)</f>
        <v>1.7272727272727273</v>
      </c>
      <c r="AA179" s="1">
        <f>IFERROR((SUMIF($K$2:K179,J179,$L$2:L179))/(COUNTIF($K$2:K179,J179)),0)</f>
        <v>2.8181818181818183</v>
      </c>
      <c r="AB179" s="1">
        <f t="shared" si="89"/>
        <v>-1.0909090909090911</v>
      </c>
      <c r="AC179" s="9">
        <f>IFERROR((SUMIF($J$2:J179,K179,$L$2:L179))/(COUNTIF($J$2:J179,K179)),0)</f>
        <v>1.7777777777777777</v>
      </c>
      <c r="AD179" s="9">
        <f>IFERROR((SUMIF($J$2:J179,K179,$M$2:M179))/(COUNTIF($J$2:J179,K179)),0)</f>
        <v>1</v>
      </c>
      <c r="AE179" s="9">
        <f t="shared" si="90"/>
        <v>0.77777777777777768</v>
      </c>
      <c r="AF179" s="1">
        <f>IFERROR((SUMIF(K$2:K179,K179,M$2:M179)-M179)/(COUNTIF($K$2:K179,K179)-1),0)</f>
        <v>1.6153846153846154</v>
      </c>
      <c r="AG179" s="1">
        <f>IFERROR((SUMIF(K$2:K179,K179,L$2:L179)-L179)/(COUNTIF($K$2:K179,K179)-1),0)</f>
        <v>1.4615384615384615</v>
      </c>
      <c r="AH179" s="1">
        <f t="shared" si="91"/>
        <v>0.15384615384615397</v>
      </c>
      <c r="AI179" s="1">
        <f t="shared" si="92"/>
        <v>1</v>
      </c>
      <c r="AJ179" s="1">
        <f t="shared" si="93"/>
        <v>1</v>
      </c>
      <c r="AK179" s="1">
        <f>SUMIF($J$2:K179,J179,AI$2:AJ179)-AI179</f>
        <v>30</v>
      </c>
      <c r="AL179" s="1">
        <f>SUMIF($AY$2:AZ179,AY179,$BI$2:BJ179)-BI179</f>
        <v>38</v>
      </c>
      <c r="AM179" s="1">
        <f>IFERROR((AK179)/(COUNTIF($J$2:K179,J179)-1),0)</f>
        <v>1.3636363636363635</v>
      </c>
      <c r="AN179" s="1">
        <f>IFERROR((AL179)/(COUNTIF($J$2:K179,K179)-1),0)</f>
        <v>1.7272727272727273</v>
      </c>
      <c r="AP179" t="str">
        <f t="shared" si="79"/>
        <v>FC Admira Wacker Mödling</v>
      </c>
      <c r="AQ179">
        <f>COUNTIF($J$2:J179,J179)</f>
        <v>12</v>
      </c>
      <c r="AR179">
        <f>COUNTIF($K$2:K179,K179)</f>
        <v>14</v>
      </c>
      <c r="AT179" s="1" t="str">
        <f t="shared" si="80"/>
        <v>TSV Hartberg</v>
      </c>
      <c r="AU179" s="1" t="str">
        <f t="shared" si="81"/>
        <v>SKN St. Pölten</v>
      </c>
      <c r="AV179">
        <f t="shared" si="82"/>
        <v>1</v>
      </c>
      <c r="AW179" s="1">
        <f t="shared" si="83"/>
        <v>1</v>
      </c>
      <c r="AY179" t="str">
        <f t="shared" si="32"/>
        <v>SKN St. Pölten</v>
      </c>
      <c r="AZ179" t="str">
        <f t="shared" si="33"/>
        <v>TSV Hartberg</v>
      </c>
      <c r="BA179">
        <f t="shared" si="34"/>
        <v>1</v>
      </c>
      <c r="BB179">
        <f t="shared" si="35"/>
        <v>1</v>
      </c>
      <c r="BD179" t="str">
        <f t="shared" si="36"/>
        <v>SKN St. Pölten</v>
      </c>
      <c r="BE179" t="str">
        <f t="shared" si="37"/>
        <v>TSV Hartberg</v>
      </c>
      <c r="BF179">
        <f t="shared" si="84"/>
        <v>1</v>
      </c>
      <c r="BG179">
        <f t="shared" si="85"/>
        <v>1</v>
      </c>
      <c r="BI179">
        <f t="shared" si="38"/>
        <v>1</v>
      </c>
      <c r="BJ179">
        <f t="shared" si="39"/>
        <v>1</v>
      </c>
    </row>
    <row r="180" spans="1:62" x14ac:dyDescent="0.3">
      <c r="A180" t="s">
        <v>47</v>
      </c>
      <c r="B180" t="s">
        <v>329</v>
      </c>
      <c r="C180" t="s">
        <v>267</v>
      </c>
      <c r="D180" t="s">
        <v>116</v>
      </c>
      <c r="E180" t="s">
        <v>43</v>
      </c>
      <c r="F180" s="15">
        <v>0.70833333333333337</v>
      </c>
      <c r="G180" s="16">
        <v>6111</v>
      </c>
      <c r="H180" s="17">
        <v>6</v>
      </c>
      <c r="I180" s="17">
        <v>0</v>
      </c>
      <c r="J180" s="1" t="s">
        <v>40</v>
      </c>
      <c r="K180" s="1" t="s">
        <v>49</v>
      </c>
      <c r="L180" s="20">
        <v>3</v>
      </c>
      <c r="M180" s="20">
        <v>0</v>
      </c>
      <c r="N180" s="1" t="str">
        <f t="shared" si="74"/>
        <v>S</v>
      </c>
      <c r="O180" s="1" t="str">
        <f t="shared" si="75"/>
        <v>N</v>
      </c>
      <c r="P180" s="1">
        <f t="shared" si="76"/>
        <v>3</v>
      </c>
      <c r="Q180" s="4">
        <f>IFERROR((SUMIF($J$2:K180,J180,$L$2:M180)-L180)/(COUNTIF($J$2:K180,J180)-1),0)</f>
        <v>2.5428571428571427</v>
      </c>
      <c r="R180" s="4">
        <f>IFERROR((SUMIF($AT$2:AT180,AT180,$AV$2:AW180)-AV180)/(COUNTIF($J$2:K180,J180)-1),0)</f>
        <v>0.25714285714285712</v>
      </c>
      <c r="S180" s="4">
        <f t="shared" si="86"/>
        <v>2.2857142857142856</v>
      </c>
      <c r="T180" s="5">
        <f>IFERROR((SUMIF($AY$2:AZ180,AY180,$BA$2:BB180)-BA180)/(COUNTIF($J$2:K180,K180)-1),0)</f>
        <v>1.5909090909090908</v>
      </c>
      <c r="U180" s="5">
        <f>IFERROR((SUMIF($BD$2:BE180,BD180,$BF$2:BG180)-BF180)/(COUNTIF($J$2:K180,K180)-1),0)</f>
        <v>1.3181818181818181</v>
      </c>
      <c r="V180" s="5">
        <f t="shared" si="87"/>
        <v>0.27272727272727271</v>
      </c>
      <c r="W180" s="9">
        <f>IFERROR((SUMIF($J$2:J180,J180,L$2:L180)-L180)/(COUNTIF($J$2:J180,J180)-1),0)</f>
        <v>2.4666666666666668</v>
      </c>
      <c r="X180" s="9">
        <f>IFERROR((SUMIF($J$2:J180,J180,M$2:M180)-M180)/(COUNTIF($J$2:J180,J180)-1),0)</f>
        <v>0.6</v>
      </c>
      <c r="Y180" s="9">
        <f t="shared" si="88"/>
        <v>1.8666666666666667</v>
      </c>
      <c r="Z180" s="1">
        <f>IFERROR((SUMIF($K$2:K180,J180,$M$2:M180))/(COUNTIF($K$2:K180,J180)),0)</f>
        <v>2.6</v>
      </c>
      <c r="AA180" s="1">
        <f>IFERROR((SUMIF($K$2:K180,J180,$L$2:L180))/(COUNTIF($K$2:K180,J180)),0)</f>
        <v>1</v>
      </c>
      <c r="AB180" s="1">
        <f t="shared" si="89"/>
        <v>1.6</v>
      </c>
      <c r="AC180" s="9">
        <f>IFERROR((SUMIF($J$2:J180,K180,$L$2:L180))/(COUNTIF($J$2:J180,K180)),0)</f>
        <v>1.6666666666666667</v>
      </c>
      <c r="AD180" s="9">
        <f>IFERROR((SUMIF($J$2:J180,K180,$M$2:M180))/(COUNTIF($J$2:J180,K180)),0)</f>
        <v>1.4166666666666667</v>
      </c>
      <c r="AE180" s="9">
        <f t="shared" si="90"/>
        <v>0.25</v>
      </c>
      <c r="AF180" s="1">
        <f>IFERROR((SUMIF(K$2:K180,K180,M$2:M180)-M180)/(COUNTIF($K$2:K180,K180)-1),0)</f>
        <v>1.5</v>
      </c>
      <c r="AG180" s="1">
        <f>IFERROR((SUMIF(K$2:K180,K180,L$2:L180)-L180)/(COUNTIF($K$2:K180,K180)-1),0)</f>
        <v>1.2</v>
      </c>
      <c r="AH180" s="1">
        <f t="shared" si="91"/>
        <v>0.30000000000000004</v>
      </c>
      <c r="AI180" s="1">
        <f t="shared" si="92"/>
        <v>3</v>
      </c>
      <c r="AJ180" s="1">
        <f t="shared" si="93"/>
        <v>0</v>
      </c>
      <c r="AK180" s="1">
        <f>SUMIF($J$2:K180,J180,AI$2:AJ180)-AI180</f>
        <v>89</v>
      </c>
      <c r="AL180" s="1">
        <f>SUMIF($AY$2:AZ180,AY180,$BI$2:BJ180)-BI180</f>
        <v>34</v>
      </c>
      <c r="AM180" s="1">
        <f>IFERROR((AK180)/(COUNTIF($J$2:K180,J180)-1),0)</f>
        <v>2.5428571428571427</v>
      </c>
      <c r="AN180" s="1">
        <f>IFERROR((AL180)/(COUNTIF($J$2:K180,K180)-1),0)</f>
        <v>1.5454545454545454</v>
      </c>
      <c r="AP180" t="str">
        <f t="shared" si="79"/>
        <v>LASK</v>
      </c>
      <c r="AQ180">
        <f>COUNTIF($J$2:J180,J180)</f>
        <v>16</v>
      </c>
      <c r="AR180">
        <f>COUNTIF($K$2:K180,K180)</f>
        <v>11</v>
      </c>
      <c r="AT180" s="1" t="str">
        <f t="shared" si="80"/>
        <v>Red Bull Salzburg</v>
      </c>
      <c r="AU180" s="1" t="str">
        <f t="shared" si="81"/>
        <v>Wolfsberger AC</v>
      </c>
      <c r="AV180">
        <f t="shared" si="82"/>
        <v>0</v>
      </c>
      <c r="AW180" s="1">
        <f t="shared" si="83"/>
        <v>3</v>
      </c>
      <c r="AY180" t="str">
        <f t="shared" si="32"/>
        <v>Wolfsberger AC</v>
      </c>
      <c r="AZ180" t="str">
        <f t="shared" si="33"/>
        <v>Red Bull Salzburg</v>
      </c>
      <c r="BA180">
        <f t="shared" si="34"/>
        <v>0</v>
      </c>
      <c r="BB180">
        <f t="shared" si="35"/>
        <v>3</v>
      </c>
      <c r="BD180" t="str">
        <f t="shared" si="36"/>
        <v>Wolfsberger AC</v>
      </c>
      <c r="BE180" t="str">
        <f t="shared" si="37"/>
        <v>Red Bull Salzburg</v>
      </c>
      <c r="BF180">
        <f t="shared" si="84"/>
        <v>3</v>
      </c>
      <c r="BG180">
        <f t="shared" si="85"/>
        <v>0</v>
      </c>
      <c r="BI180">
        <f t="shared" si="38"/>
        <v>0</v>
      </c>
      <c r="BJ180">
        <f t="shared" si="39"/>
        <v>3</v>
      </c>
    </row>
    <row r="181" spans="1:62" x14ac:dyDescent="0.3">
      <c r="A181" t="s">
        <v>47</v>
      </c>
      <c r="B181" t="s">
        <v>329</v>
      </c>
      <c r="C181" t="s">
        <v>267</v>
      </c>
      <c r="D181" t="s">
        <v>116</v>
      </c>
      <c r="E181" t="s">
        <v>43</v>
      </c>
      <c r="F181" s="15">
        <v>0.70833333333333337</v>
      </c>
      <c r="G181" s="16">
        <v>7195</v>
      </c>
      <c r="H181" s="17">
        <v>6</v>
      </c>
      <c r="I181" s="17">
        <v>0</v>
      </c>
      <c r="J181" s="1" t="s">
        <v>65</v>
      </c>
      <c r="K181" s="1" t="s">
        <v>71</v>
      </c>
      <c r="L181" s="20">
        <v>0</v>
      </c>
      <c r="M181" s="20">
        <v>4</v>
      </c>
      <c r="N181" s="1" t="str">
        <f t="shared" si="74"/>
        <v>N</v>
      </c>
      <c r="O181" s="1" t="str">
        <f t="shared" si="75"/>
        <v>S</v>
      </c>
      <c r="P181" s="1">
        <f t="shared" si="76"/>
        <v>-4</v>
      </c>
      <c r="Q181" s="4">
        <f>IFERROR((SUMIF($J$2:K181,J181,$L$2:M181)-L181)/(COUNTIF($J$2:K181,J181)-1),0)</f>
        <v>1.6521739130434783</v>
      </c>
      <c r="R181" s="4">
        <f>IFERROR((SUMIF($AT$2:AT181,AT181,$AV$2:AW181)-AV181)/(COUNTIF($J$2:K181,J181)-1),0)</f>
        <v>0.39130434782608697</v>
      </c>
      <c r="S181" s="4">
        <f t="shared" si="86"/>
        <v>1.2608695652173914</v>
      </c>
      <c r="T181" s="5">
        <f>IFERROR((SUMIF($AY$2:AZ181,AY181,$BA$2:BB181)-BA181)/(COUNTIF($J$2:K181,K181)-1),0)</f>
        <v>1.411764705882353</v>
      </c>
      <c r="U181" s="5">
        <f>IFERROR((SUMIF($BD$2:BE181,BD181,$BF$2:BG181)-BF181)/(COUNTIF($J$2:K181,K181)-1),0)</f>
        <v>1.2647058823529411</v>
      </c>
      <c r="V181" s="5">
        <f t="shared" si="87"/>
        <v>0.14705882352941191</v>
      </c>
      <c r="W181" s="9">
        <f>IFERROR((SUMIF($J$2:J181,J181,L$2:L181)-L181)/(COUNTIF($J$2:J181,J181)-1),0)</f>
        <v>1.7777777777777777</v>
      </c>
      <c r="X181" s="9">
        <f>IFERROR((SUMIF($J$2:J181,J181,M$2:M181)-M181)/(COUNTIF($J$2:J181,J181)-1),0)</f>
        <v>1</v>
      </c>
      <c r="Y181" s="9">
        <f t="shared" si="88"/>
        <v>0.77777777777777768</v>
      </c>
      <c r="Z181" s="1">
        <f>IFERROR((SUMIF($K$2:K181,J181,$M$2:M181))/(COUNTIF($K$2:K181,J181)),0)</f>
        <v>1.5714285714285714</v>
      </c>
      <c r="AA181" s="1">
        <f>IFERROR((SUMIF($K$2:K181,J181,$L$2:L181))/(COUNTIF($K$2:K181,J181)),0)</f>
        <v>1.4285714285714286</v>
      </c>
      <c r="AB181" s="1">
        <f t="shared" si="89"/>
        <v>0.14285714285714279</v>
      </c>
      <c r="AC181" s="9">
        <f>IFERROR((SUMIF($J$2:J181,K181,$L$2:L181))/(COUNTIF($J$2:J181,K181)),0)</f>
        <v>1.3529411764705883</v>
      </c>
      <c r="AD181" s="9">
        <f>IFERROR((SUMIF($J$2:J181,K181,$M$2:M181))/(COUNTIF($J$2:J181,K181)),0)</f>
        <v>0.58823529411764708</v>
      </c>
      <c r="AE181" s="9">
        <f t="shared" si="90"/>
        <v>0.76470588235294124</v>
      </c>
      <c r="AF181" s="1">
        <f>IFERROR((SUMIF(K$2:K181,K181,M$2:M181)-M181)/(COUNTIF($K$2:K181,K181)-1),0)</f>
        <v>1.4705882352941178</v>
      </c>
      <c r="AG181" s="1">
        <f>IFERROR((SUMIF(K$2:K181,K181,L$2:L181)-L181)/(COUNTIF($K$2:K181,K181)-1),0)</f>
        <v>1.9411764705882353</v>
      </c>
      <c r="AH181" s="1">
        <f t="shared" si="91"/>
        <v>-0.47058823529411753</v>
      </c>
      <c r="AI181" s="1">
        <f t="shared" si="92"/>
        <v>0</v>
      </c>
      <c r="AJ181" s="1">
        <f t="shared" si="93"/>
        <v>3</v>
      </c>
      <c r="AK181" s="1">
        <f>SUMIF($J$2:K181,J181,AI$2:AJ181)-AI181</f>
        <v>39</v>
      </c>
      <c r="AL181" s="1">
        <f>SUMIF($AY$2:AZ181,AY181,$BI$2:BJ181)-BI181</f>
        <v>49</v>
      </c>
      <c r="AM181" s="1">
        <f>IFERROR((AK181)/(COUNTIF($J$2:K181,J181)-1),0)</f>
        <v>1.6956521739130435</v>
      </c>
      <c r="AN181" s="1">
        <f>IFERROR((AL181)/(COUNTIF($J$2:K181,K181)-1),0)</f>
        <v>1.4411764705882353</v>
      </c>
      <c r="AP181" t="str">
        <f t="shared" si="79"/>
        <v>Wolfsberger AC</v>
      </c>
      <c r="AQ181">
        <f>COUNTIF($J$2:J181,J181)</f>
        <v>10</v>
      </c>
      <c r="AR181">
        <f>COUNTIF($K$2:K181,K181)</f>
        <v>18</v>
      </c>
      <c r="AT181" s="1" t="str">
        <f t="shared" si="80"/>
        <v>SKN St. Pölten</v>
      </c>
      <c r="AU181" s="1" t="str">
        <f t="shared" si="81"/>
        <v>SK Rapid Wien</v>
      </c>
      <c r="AV181">
        <f t="shared" si="82"/>
        <v>4</v>
      </c>
      <c r="AW181" s="1">
        <f t="shared" si="83"/>
        <v>0</v>
      </c>
      <c r="AY181" t="str">
        <f t="shared" si="32"/>
        <v>SK Rapid Wien</v>
      </c>
      <c r="AZ181" t="str">
        <f t="shared" si="33"/>
        <v>SKN St. Pölten</v>
      </c>
      <c r="BA181">
        <f t="shared" si="34"/>
        <v>4</v>
      </c>
      <c r="BB181">
        <f t="shared" si="35"/>
        <v>0</v>
      </c>
      <c r="BD181" t="str">
        <f t="shared" si="36"/>
        <v>SK Rapid Wien</v>
      </c>
      <c r="BE181" t="str">
        <f t="shared" si="37"/>
        <v>SKN St. Pölten</v>
      </c>
      <c r="BF181">
        <f t="shared" si="84"/>
        <v>0</v>
      </c>
      <c r="BG181">
        <f t="shared" si="85"/>
        <v>4</v>
      </c>
      <c r="BI181">
        <f t="shared" si="38"/>
        <v>3</v>
      </c>
      <c r="BJ181">
        <f t="shared" si="39"/>
        <v>0</v>
      </c>
    </row>
    <row r="182" spans="1:62" x14ac:dyDescent="0.3">
      <c r="A182" t="s">
        <v>47</v>
      </c>
      <c r="B182" t="s">
        <v>329</v>
      </c>
      <c r="C182" t="s">
        <v>267</v>
      </c>
      <c r="D182" t="s">
        <v>116</v>
      </c>
      <c r="E182" t="s">
        <v>43</v>
      </c>
      <c r="F182" s="15">
        <v>0.70833333333333337</v>
      </c>
      <c r="G182" s="16">
        <v>3618</v>
      </c>
      <c r="H182" s="17">
        <v>7</v>
      </c>
      <c r="I182" s="17">
        <v>0</v>
      </c>
      <c r="J182" s="1" t="s">
        <v>58</v>
      </c>
      <c r="K182" s="1" t="s">
        <v>56</v>
      </c>
      <c r="L182" s="20">
        <v>0</v>
      </c>
      <c r="M182" s="20">
        <v>1</v>
      </c>
      <c r="N182" s="1" t="str">
        <f t="shared" si="74"/>
        <v>N</v>
      </c>
      <c r="O182" s="1" t="str">
        <f t="shared" si="75"/>
        <v>S</v>
      </c>
      <c r="P182" s="1">
        <f t="shared" si="76"/>
        <v>-1</v>
      </c>
      <c r="Q182" s="4">
        <f>IFERROR((SUMIF($J$2:K182,J182,$L$2:M182)-L182)/(COUNTIF($J$2:K182,J182)-1),0)</f>
        <v>1.4090909090909092</v>
      </c>
      <c r="R182" s="4">
        <f>IFERROR((SUMIF($AT$2:AT182,AT182,$AV$2:AW182)-AV182)/(COUNTIF($J$2:K182,J182)-1),0)</f>
        <v>0.86363636363636365</v>
      </c>
      <c r="S182" s="4">
        <f t="shared" ref="S182:S245" si="94">Q182-R182</f>
        <v>0.54545454545454553</v>
      </c>
      <c r="T182" s="5">
        <f>IFERROR((SUMIF($AY$2:AZ182,AY182,$BA$2:BB182)-BA182)/(COUNTIF($J$2:K182,K182)-1),0)</f>
        <v>0.95454545454545459</v>
      </c>
      <c r="U182" s="5">
        <f>IFERROR((SUMIF($BD$2:BE182,BD182,$BF$2:BG182)-BF182)/(COUNTIF($J$2:K182,K182)-1),0)</f>
        <v>2.0454545454545454</v>
      </c>
      <c r="V182" s="5">
        <f t="shared" ref="V182:V245" si="95">T182-U182</f>
        <v>-1.0909090909090908</v>
      </c>
      <c r="W182" s="9">
        <f>IFERROR((SUMIF($J$2:J182,J182,L$2:L182)-L182)/(COUNTIF($J$2:J182,J182)-1),0)</f>
        <v>1.6</v>
      </c>
      <c r="X182" s="9">
        <f>IFERROR((SUMIF($J$2:J182,J182,M$2:M182)-M182)/(COUNTIF($J$2:J182,J182)-1),0)</f>
        <v>1.9</v>
      </c>
      <c r="Y182" s="9">
        <f t="shared" ref="Y182:Y245" si="96">W182-X182</f>
        <v>-0.29999999999999982</v>
      </c>
      <c r="Z182" s="1">
        <f>IFERROR((SUMIF($K$2:K182,J182,$M$2:M182))/(COUNTIF($K$2:K182,J182)),0)</f>
        <v>1.25</v>
      </c>
      <c r="AA182" s="1">
        <f>IFERROR((SUMIF($K$2:K182,J182,$L$2:L182))/(COUNTIF($K$2:K182,J182)),0)</f>
        <v>1.0833333333333333</v>
      </c>
      <c r="AB182" s="1">
        <f t="shared" ref="AB182:AB245" si="97">Z182-AA182</f>
        <v>0.16666666666666674</v>
      </c>
      <c r="AC182" s="9">
        <f>IFERROR((SUMIF($J$2:J182,K182,$L$2:L182))/(COUNTIF($J$2:J182,K182)),0)</f>
        <v>1.1818181818181819</v>
      </c>
      <c r="AD182" s="9">
        <f>IFERROR((SUMIF($J$2:J182,K182,$M$2:M182))/(COUNTIF($J$2:J182,K182)),0)</f>
        <v>1.9090909090909092</v>
      </c>
      <c r="AE182" s="9">
        <f t="shared" ref="AE182:AE245" si="98">AC182-AD182</f>
        <v>-0.72727272727272729</v>
      </c>
      <c r="AF182" s="1">
        <f>IFERROR((SUMIF(K$2:K182,K182,M$2:M182)-M182)/(COUNTIF($K$2:K182,K182)-1),0)</f>
        <v>0.72727272727272729</v>
      </c>
      <c r="AG182" s="1">
        <f>IFERROR((SUMIF(K$2:K182,K182,L$2:L182)-L182)/(COUNTIF($K$2:K182,K182)-1),0)</f>
        <v>2.1818181818181817</v>
      </c>
      <c r="AH182" s="1">
        <f t="shared" ref="AH182:AH245" si="99">AF182-AG182</f>
        <v>-1.4545454545454544</v>
      </c>
      <c r="AI182" s="1">
        <f t="shared" ref="AI182:AI245" si="100">IF(N182="S",3,IF(N182="N",0,1))</f>
        <v>0</v>
      </c>
      <c r="AJ182" s="1">
        <f t="shared" ref="AJ182:AJ245" si="101">IF(O182="S",3,IF(O182="N",0,1))</f>
        <v>3</v>
      </c>
      <c r="AK182" s="1">
        <f>SUMIF($J$2:K182,J182,AI$2:AJ182)-AI182</f>
        <v>21</v>
      </c>
      <c r="AL182" s="1">
        <f>SUMIF($AY$2:AZ182,AY182,$BI$2:BJ182)-BI182</f>
        <v>14</v>
      </c>
      <c r="AM182" s="1">
        <f>IFERROR((AK182)/(COUNTIF($J$2:K182,J182)-1),0)</f>
        <v>0.95454545454545459</v>
      </c>
      <c r="AN182" s="1">
        <f>IFERROR((AL182)/(COUNTIF($J$2:K182,K182)-1),0)</f>
        <v>0.63636363636363635</v>
      </c>
      <c r="AP182" t="str">
        <f t="shared" si="79"/>
        <v>SV Mattersburg</v>
      </c>
      <c r="AQ182">
        <f>COUNTIF($J$2:J182,J182)</f>
        <v>11</v>
      </c>
      <c r="AR182">
        <f>COUNTIF($K$2:K182,K182)</f>
        <v>12</v>
      </c>
      <c r="AT182" s="1" t="str">
        <f t="shared" si="80"/>
        <v>SC Rheindorf Altach</v>
      </c>
      <c r="AU182" s="1" t="str">
        <f t="shared" si="81"/>
        <v>FC Admira Wacker Mödling</v>
      </c>
      <c r="AV182">
        <f t="shared" si="82"/>
        <v>1</v>
      </c>
      <c r="AW182" s="1">
        <f t="shared" si="83"/>
        <v>0</v>
      </c>
      <c r="AY182" t="str">
        <f t="shared" ref="AY182:AY245" si="102">AU182</f>
        <v>FC Admira Wacker Mödling</v>
      </c>
      <c r="AZ182" t="str">
        <f t="shared" ref="AZ182:AZ245" si="103">AT182</f>
        <v>SC Rheindorf Altach</v>
      </c>
      <c r="BA182">
        <f t="shared" ref="BA182:BA245" si="104">AV182</f>
        <v>1</v>
      </c>
      <c r="BB182">
        <f t="shared" ref="BB182:BB245" si="105">AW182</f>
        <v>0</v>
      </c>
      <c r="BD182" t="str">
        <f t="shared" ref="BD182:BD245" si="106">AY182</f>
        <v>FC Admira Wacker Mödling</v>
      </c>
      <c r="BE182" t="str">
        <f t="shared" ref="BE182:BE245" si="107">AZ182</f>
        <v>SC Rheindorf Altach</v>
      </c>
      <c r="BF182">
        <f t="shared" si="84"/>
        <v>0</v>
      </c>
      <c r="BG182">
        <f t="shared" si="85"/>
        <v>1</v>
      </c>
      <c r="BI182">
        <f t="shared" ref="BI182:BI245" si="108">AJ182</f>
        <v>3</v>
      </c>
      <c r="BJ182">
        <f t="shared" ref="BJ182:BJ245" si="109">AI182</f>
        <v>0</v>
      </c>
    </row>
    <row r="183" spans="1:62" x14ac:dyDescent="0.3">
      <c r="A183" t="s">
        <v>47</v>
      </c>
      <c r="B183" t="s">
        <v>270</v>
      </c>
      <c r="C183" t="s">
        <v>267</v>
      </c>
      <c r="D183" t="s">
        <v>116</v>
      </c>
      <c r="E183" t="s">
        <v>64</v>
      </c>
      <c r="F183" s="15">
        <v>0.60416666666666663</v>
      </c>
      <c r="G183" s="16">
        <v>8422</v>
      </c>
      <c r="H183" s="17">
        <v>9</v>
      </c>
      <c r="I183" s="17">
        <v>0</v>
      </c>
      <c r="J183" s="1" t="s">
        <v>80</v>
      </c>
      <c r="K183" s="1" t="s">
        <v>216</v>
      </c>
      <c r="L183" s="20">
        <v>4</v>
      </c>
      <c r="M183" s="20">
        <v>2</v>
      </c>
      <c r="N183" s="1" t="str">
        <f t="shared" si="74"/>
        <v>S</v>
      </c>
      <c r="O183" s="1" t="str">
        <f t="shared" si="75"/>
        <v>N</v>
      </c>
      <c r="P183" s="1">
        <f t="shared" si="76"/>
        <v>2</v>
      </c>
      <c r="Q183" s="4">
        <f>IFERROR((SUMIF($J$2:K183,J183,$L$2:M183)-L183)/(COUNTIF($J$2:K183,J183)-1),0)</f>
        <v>1.4782608695652173</v>
      </c>
      <c r="R183" s="4">
        <f>IFERROR((SUMIF($AT$2:AT183,AT183,$AV$2:AW183)-AV183)/(COUNTIF($J$2:K183,J183)-1),0)</f>
        <v>0.56521739130434778</v>
      </c>
      <c r="S183" s="4">
        <f t="shared" si="94"/>
        <v>0.91304347826086951</v>
      </c>
      <c r="T183" s="5">
        <f>IFERROR((SUMIF($AY$2:AZ183,AY183,$BA$2:BB183)-BA183)/(COUNTIF($J$2:K183,K183)-1),0)</f>
        <v>1.7391304347826086</v>
      </c>
      <c r="U183" s="5">
        <f>IFERROR((SUMIF($BD$2:BE183,BD183,$BF$2:BG183)-BF183)/(COUNTIF($J$2:K183,K183)-1),0)</f>
        <v>2.0434782608695654</v>
      </c>
      <c r="V183" s="5">
        <f t="shared" si="95"/>
        <v>-0.30434782608695676</v>
      </c>
      <c r="W183" s="9">
        <f>IFERROR((SUMIF($J$2:J183,J183,L$2:L183)-L183)/(COUNTIF($J$2:J183,J183)-1),0)</f>
        <v>2.1818181818181817</v>
      </c>
      <c r="X183" s="9">
        <f>IFERROR((SUMIF($J$2:J183,J183,M$2:M183)-M183)/(COUNTIF($J$2:J183,J183)-1),0)</f>
        <v>1.1818181818181819</v>
      </c>
      <c r="Y183" s="9">
        <f t="shared" si="96"/>
        <v>0.99999999999999978</v>
      </c>
      <c r="Z183" s="1">
        <f>IFERROR((SUMIF($K$2:K183,J183,$M$2:M183))/(COUNTIF($K$2:K183,J183)),0)</f>
        <v>0.83333333333333337</v>
      </c>
      <c r="AA183" s="1">
        <f>IFERROR((SUMIF($K$2:K183,J183,$L$2:L183))/(COUNTIF($K$2:K183,J183)),0)</f>
        <v>1</v>
      </c>
      <c r="AB183" s="1">
        <f t="shared" si="97"/>
        <v>-0.16666666666666663</v>
      </c>
      <c r="AC183" s="9">
        <f>IFERROR((SUMIF($J$2:J183,K183,$L$2:L183))/(COUNTIF($J$2:J183,K183)),0)</f>
        <v>1.75</v>
      </c>
      <c r="AD183" s="9">
        <f>IFERROR((SUMIF($J$2:J183,K183,$M$2:M183))/(COUNTIF($J$2:J183,K183)),0)</f>
        <v>1.3333333333333333</v>
      </c>
      <c r="AE183" s="9">
        <f t="shared" si="98"/>
        <v>0.41666666666666674</v>
      </c>
      <c r="AF183" s="1">
        <f>IFERROR((SUMIF(K$2:K183,K183,M$2:M183)-M183)/(COUNTIF($K$2:K183,K183)-1),0)</f>
        <v>1.7272727272727273</v>
      </c>
      <c r="AG183" s="1">
        <f>IFERROR((SUMIF(K$2:K183,K183,L$2:L183)-L183)/(COUNTIF($K$2:K183,K183)-1),0)</f>
        <v>2.8181818181818183</v>
      </c>
      <c r="AH183" s="1">
        <f t="shared" si="99"/>
        <v>-1.0909090909090911</v>
      </c>
      <c r="AI183" s="1">
        <f t="shared" si="100"/>
        <v>3</v>
      </c>
      <c r="AJ183" s="1">
        <f t="shared" si="101"/>
        <v>0</v>
      </c>
      <c r="AK183" s="1">
        <f>SUMIF($J$2:K183,J183,AI$2:AJ183)-AI183</f>
        <v>36</v>
      </c>
      <c r="AL183" s="1">
        <f>SUMIF($AY$2:AZ183,AY183,$BI$2:BJ183)-BI183</f>
        <v>31</v>
      </c>
      <c r="AM183" s="1">
        <f>IFERROR((AK183)/(COUNTIF($J$2:K183,J183)-1),0)</f>
        <v>1.5652173913043479</v>
      </c>
      <c r="AN183" s="1">
        <f>IFERROR((AL183)/(COUNTIF($J$2:K183,K183)-1),0)</f>
        <v>1.3478260869565217</v>
      </c>
      <c r="AP183" t="str">
        <f t="shared" si="79"/>
        <v>FC Wacker Innsbruck</v>
      </c>
      <c r="AQ183">
        <f>COUNTIF($J$2:J183,J183)</f>
        <v>12</v>
      </c>
      <c r="AR183">
        <f>COUNTIF($K$2:K183,K183)</f>
        <v>12</v>
      </c>
      <c r="AT183" s="1" t="str">
        <f t="shared" si="80"/>
        <v>FK Austria Wien</v>
      </c>
      <c r="AU183" s="1" t="str">
        <f t="shared" si="81"/>
        <v>TSV Hartberg</v>
      </c>
      <c r="AV183">
        <f t="shared" si="82"/>
        <v>2</v>
      </c>
      <c r="AW183" s="1">
        <f t="shared" si="83"/>
        <v>4</v>
      </c>
      <c r="AY183" t="str">
        <f t="shared" si="102"/>
        <v>TSV Hartberg</v>
      </c>
      <c r="AZ183" t="str">
        <f t="shared" si="103"/>
        <v>FK Austria Wien</v>
      </c>
      <c r="BA183">
        <f t="shared" si="104"/>
        <v>2</v>
      </c>
      <c r="BB183">
        <f t="shared" si="105"/>
        <v>4</v>
      </c>
      <c r="BD183" t="str">
        <f t="shared" si="106"/>
        <v>TSV Hartberg</v>
      </c>
      <c r="BE183" t="str">
        <f t="shared" si="107"/>
        <v>FK Austria Wien</v>
      </c>
      <c r="BF183">
        <f t="shared" si="84"/>
        <v>4</v>
      </c>
      <c r="BG183">
        <f t="shared" si="85"/>
        <v>2</v>
      </c>
      <c r="BI183">
        <f t="shared" si="108"/>
        <v>0</v>
      </c>
      <c r="BJ183">
        <f t="shared" si="109"/>
        <v>3</v>
      </c>
    </row>
    <row r="184" spans="1:62" x14ac:dyDescent="0.3">
      <c r="A184" t="s">
        <v>47</v>
      </c>
      <c r="B184" t="s">
        <v>270</v>
      </c>
      <c r="C184" t="s">
        <v>267</v>
      </c>
      <c r="D184" t="s">
        <v>116</v>
      </c>
      <c r="E184" t="s">
        <v>64</v>
      </c>
      <c r="F184" s="15">
        <v>0.60416666666666663</v>
      </c>
      <c r="G184" s="16">
        <v>11154</v>
      </c>
      <c r="H184" s="17">
        <v>7</v>
      </c>
      <c r="I184" s="17">
        <v>0</v>
      </c>
      <c r="J184" s="1" t="s">
        <v>68</v>
      </c>
      <c r="K184" s="1" t="s">
        <v>0</v>
      </c>
      <c r="L184" s="20">
        <v>0</v>
      </c>
      <c r="M184" s="20">
        <v>3</v>
      </c>
      <c r="N184" s="1" t="str">
        <f t="shared" si="74"/>
        <v>N</v>
      </c>
      <c r="O184" s="1" t="str">
        <f t="shared" si="75"/>
        <v>S</v>
      </c>
      <c r="P184" s="1">
        <f t="shared" si="76"/>
        <v>-3</v>
      </c>
      <c r="Q184" s="4">
        <f>IFERROR((SUMIF($J$2:K184,J184,$L$2:M184)-L184)/(COUNTIF($J$2:K184,J184)-1),0)</f>
        <v>1.1200000000000001</v>
      </c>
      <c r="R184" s="4">
        <f>IFERROR((SUMIF($AT$2:AT184,AT184,$AV$2:AW184)-AV184)/(COUNTIF($J$2:K184,J184)-1),0)</f>
        <v>0.56000000000000005</v>
      </c>
      <c r="S184" s="4">
        <f t="shared" si="94"/>
        <v>0.56000000000000005</v>
      </c>
      <c r="T184" s="5">
        <f>IFERROR((SUMIF($AY$2:AZ184,AY184,$BA$2:BB184)-BA184)/(COUNTIF($J$2:K184,K184)-1),0)</f>
        <v>2.2592592592592591</v>
      </c>
      <c r="U184" s="5">
        <f>IFERROR((SUMIF($BD$2:BE184,BD184,$BF$2:BG184)-BF184)/(COUNTIF($J$2:K184,K184)-1),0)</f>
        <v>0.77777777777777779</v>
      </c>
      <c r="V184" s="5">
        <f t="shared" si="95"/>
        <v>1.4814814814814814</v>
      </c>
      <c r="W184" s="9">
        <f>IFERROR((SUMIF($J$2:J184,J184,L$2:L184)-L184)/(COUNTIF($J$2:J184,J184)-1),0)</f>
        <v>1.3636363636363635</v>
      </c>
      <c r="X184" s="9">
        <f>IFERROR((SUMIF($J$2:J184,J184,M$2:M184)-M184)/(COUNTIF($J$2:J184,J184)-1),0)</f>
        <v>1.2727272727272727</v>
      </c>
      <c r="Y184" s="9">
        <f t="shared" si="96"/>
        <v>9.0909090909090828E-2</v>
      </c>
      <c r="Z184" s="1">
        <f>IFERROR((SUMIF($K$2:K184,J184,$M$2:M184))/(COUNTIF($K$2:K184,J184)),0)</f>
        <v>0.9285714285714286</v>
      </c>
      <c r="AA184" s="1">
        <f>IFERROR((SUMIF($K$2:K184,J184,$L$2:L184))/(COUNTIF($K$2:K184,J184)),0)</f>
        <v>1.4285714285714286</v>
      </c>
      <c r="AB184" s="1">
        <f t="shared" si="97"/>
        <v>-0.5</v>
      </c>
      <c r="AC184" s="9">
        <f>IFERROR((SUMIF($J$2:J184,K184,$L$2:L184))/(COUNTIF($J$2:J184,K184)),0)</f>
        <v>2.4615384615384617</v>
      </c>
      <c r="AD184" s="9">
        <f>IFERROR((SUMIF($J$2:J184,K184,$M$2:M184))/(COUNTIF($J$2:J184,K184)),0)</f>
        <v>0.84615384615384615</v>
      </c>
      <c r="AE184" s="9">
        <f t="shared" si="98"/>
        <v>1.6153846153846154</v>
      </c>
      <c r="AF184" s="1">
        <f>IFERROR((SUMIF(K$2:K184,K184,M$2:M184)-M184)/(COUNTIF($K$2:K184,K184)-1),0)</f>
        <v>2.0714285714285716</v>
      </c>
      <c r="AG184" s="1">
        <f>IFERROR((SUMIF(K$2:K184,K184,L$2:L184)-L184)/(COUNTIF($K$2:K184,K184)-1),0)</f>
        <v>0.7142857142857143</v>
      </c>
      <c r="AH184" s="1">
        <f t="shared" si="99"/>
        <v>1.3571428571428572</v>
      </c>
      <c r="AI184" s="1">
        <f t="shared" si="100"/>
        <v>0</v>
      </c>
      <c r="AJ184" s="1">
        <f t="shared" si="101"/>
        <v>3</v>
      </c>
      <c r="AK184" s="1">
        <f>SUMIF($J$2:K184,J184,AI$2:AJ184)-AI184</f>
        <v>30</v>
      </c>
      <c r="AL184" s="1">
        <f>SUMIF($AY$2:AZ184,AY184,$BI$2:BJ184)-BI184</f>
        <v>58</v>
      </c>
      <c r="AM184" s="1">
        <f>IFERROR((AK184)/(COUNTIF($J$2:K184,J184)-1),0)</f>
        <v>1.2</v>
      </c>
      <c r="AN184" s="1">
        <f>IFERROR((AL184)/(COUNTIF($J$2:K184,K184)-1),0)</f>
        <v>2.1481481481481484</v>
      </c>
      <c r="AP184" t="str">
        <f t="shared" si="79"/>
        <v>TSV Hartberg</v>
      </c>
      <c r="AQ184">
        <f>COUNTIF($J$2:J184,J184)</f>
        <v>12</v>
      </c>
      <c r="AR184">
        <f>COUNTIF($K$2:K184,K184)</f>
        <v>15</v>
      </c>
      <c r="AT184" s="1" t="str">
        <f t="shared" si="80"/>
        <v>SK Sturm Graz</v>
      </c>
      <c r="AU184" s="1" t="str">
        <f t="shared" si="81"/>
        <v>LASK</v>
      </c>
      <c r="AV184">
        <f t="shared" si="82"/>
        <v>3</v>
      </c>
      <c r="AW184" s="1">
        <f t="shared" si="83"/>
        <v>0</v>
      </c>
      <c r="AY184" t="str">
        <f t="shared" si="102"/>
        <v>LASK</v>
      </c>
      <c r="AZ184" t="str">
        <f t="shared" si="103"/>
        <v>SK Sturm Graz</v>
      </c>
      <c r="BA184">
        <f t="shared" si="104"/>
        <v>3</v>
      </c>
      <c r="BB184">
        <f t="shared" si="105"/>
        <v>0</v>
      </c>
      <c r="BD184" t="str">
        <f t="shared" si="106"/>
        <v>LASK</v>
      </c>
      <c r="BE184" t="str">
        <f t="shared" si="107"/>
        <v>SK Sturm Graz</v>
      </c>
      <c r="BF184">
        <f t="shared" si="84"/>
        <v>0</v>
      </c>
      <c r="BG184">
        <f t="shared" si="85"/>
        <v>3</v>
      </c>
      <c r="BI184">
        <f t="shared" si="108"/>
        <v>3</v>
      </c>
      <c r="BJ184">
        <f t="shared" si="109"/>
        <v>0</v>
      </c>
    </row>
    <row r="185" spans="1:62" x14ac:dyDescent="0.3">
      <c r="A185" t="s">
        <v>47</v>
      </c>
      <c r="B185" t="s">
        <v>270</v>
      </c>
      <c r="C185" t="s">
        <v>267</v>
      </c>
      <c r="D185" t="s">
        <v>116</v>
      </c>
      <c r="E185" t="s">
        <v>64</v>
      </c>
      <c r="F185" s="15">
        <v>0.70833333333333337</v>
      </c>
      <c r="G185" s="16">
        <v>2873</v>
      </c>
      <c r="H185" s="17">
        <v>7</v>
      </c>
      <c r="I185" s="17">
        <v>0</v>
      </c>
      <c r="J185" s="1" t="s">
        <v>245</v>
      </c>
      <c r="K185" s="1" t="s">
        <v>76</v>
      </c>
      <c r="L185" s="20">
        <v>0</v>
      </c>
      <c r="M185" s="20">
        <v>1</v>
      </c>
      <c r="N185" s="1" t="str">
        <f t="shared" si="74"/>
        <v>N</v>
      </c>
      <c r="O185" s="1" t="str">
        <f t="shared" si="75"/>
        <v>S</v>
      </c>
      <c r="P185" s="1">
        <f t="shared" si="76"/>
        <v>-1</v>
      </c>
      <c r="Q185" s="4">
        <f>IFERROR((SUMIF($J$2:K185,J185,$L$2:M185)-L185)/(COUNTIF($J$2:K185,J185)-1),0)</f>
        <v>1.1818181818181819</v>
      </c>
      <c r="R185" s="4">
        <f>IFERROR((SUMIF($AT$2:AT185,AT185,$AV$2:AW185)-AV185)/(COUNTIF($J$2:K185,J185)-1),0)</f>
        <v>0.45454545454545453</v>
      </c>
      <c r="S185" s="4">
        <f t="shared" si="94"/>
        <v>0.72727272727272729</v>
      </c>
      <c r="T185" s="5">
        <f>IFERROR((SUMIF($AY$2:AZ185,AY185,$BA$2:BB185)-BA185)/(COUNTIF($J$2:K185,K185)-1),0)</f>
        <v>1.3333333333333333</v>
      </c>
      <c r="U185" s="5">
        <f>IFERROR((SUMIF($BD$2:BE185,BD185,$BF$2:BG185)-BF185)/(COUNTIF($J$2:K185,K185)-1),0)</f>
        <v>1.7619047619047619</v>
      </c>
      <c r="V185" s="5">
        <f t="shared" si="95"/>
        <v>-0.4285714285714286</v>
      </c>
      <c r="W185" s="9">
        <f>IFERROR((SUMIF($J$2:J185,J185,L$2:L185)-L185)/(COUNTIF($J$2:J185,J185)-1),0)</f>
        <v>0.77777777777777779</v>
      </c>
      <c r="X185" s="9">
        <f>IFERROR((SUMIF($J$2:J185,J185,M$2:M185)-M185)/(COUNTIF($J$2:J185,J185)-1),0)</f>
        <v>1.1111111111111112</v>
      </c>
      <c r="Y185" s="9">
        <f t="shared" si="96"/>
        <v>-0.33333333333333337</v>
      </c>
      <c r="Z185" s="1">
        <f>IFERROR((SUMIF($K$2:K185,J185,$M$2:M185))/(COUNTIF($K$2:K185,J185)),0)</f>
        <v>1.4615384615384615</v>
      </c>
      <c r="AA185" s="1">
        <f>IFERROR((SUMIF($K$2:K185,J185,$L$2:L185))/(COUNTIF($K$2:K185,J185)),0)</f>
        <v>2</v>
      </c>
      <c r="AB185" s="1">
        <f t="shared" si="97"/>
        <v>-0.53846153846153855</v>
      </c>
      <c r="AC185" s="9">
        <f>IFERROR((SUMIF($J$2:J185,K185,$L$2:L185))/(COUNTIF($J$2:J185,K185)),0)</f>
        <v>1.1818181818181819</v>
      </c>
      <c r="AD185" s="9">
        <f>IFERROR((SUMIF($J$2:J185,K185,$M$2:M185))/(COUNTIF($J$2:J185,K185)),0)</f>
        <v>1.8181818181818181</v>
      </c>
      <c r="AE185" s="9">
        <f t="shared" si="98"/>
        <v>-0.63636363636363624</v>
      </c>
      <c r="AF185" s="1">
        <f>IFERROR((SUMIF(K$2:K185,K185,M$2:M185)-M185)/(COUNTIF($K$2:K185,K185)-1),0)</f>
        <v>1.5</v>
      </c>
      <c r="AG185" s="1">
        <f>IFERROR((SUMIF(K$2:K185,K185,L$2:L185)-L185)/(COUNTIF($K$2:K185,K185)-1),0)</f>
        <v>1.7</v>
      </c>
      <c r="AH185" s="1">
        <f t="shared" si="99"/>
        <v>-0.19999999999999996</v>
      </c>
      <c r="AI185" s="1">
        <f t="shared" si="100"/>
        <v>0</v>
      </c>
      <c r="AJ185" s="1">
        <f t="shared" si="101"/>
        <v>3</v>
      </c>
      <c r="AK185" s="1">
        <f>SUMIF($J$2:K185,J185,AI$2:AJ185)-AI185</f>
        <v>23</v>
      </c>
      <c r="AL185" s="1">
        <f>SUMIF($AY$2:AZ185,AY185,$BI$2:BJ185)-BI185</f>
        <v>24</v>
      </c>
      <c r="AM185" s="1">
        <f>IFERROR((AK185)/(COUNTIF($J$2:K185,J185)-1),0)</f>
        <v>1.0454545454545454</v>
      </c>
      <c r="AN185" s="1">
        <f>IFERROR((AL185)/(COUNTIF($J$2:K185,K185)-1),0)</f>
        <v>1.1428571428571428</v>
      </c>
      <c r="AP185" t="str">
        <f t="shared" si="79"/>
        <v>SK Sturm Graz</v>
      </c>
      <c r="AQ185">
        <f>COUNTIF($J$2:J185,J185)</f>
        <v>10</v>
      </c>
      <c r="AR185">
        <f>COUNTIF($K$2:K185,K185)</f>
        <v>11</v>
      </c>
      <c r="AT185" s="1" t="str">
        <f t="shared" si="80"/>
        <v>FC Wacker Innsbruck</v>
      </c>
      <c r="AU185" s="1" t="str">
        <f t="shared" si="81"/>
        <v>SV Mattersburg</v>
      </c>
      <c r="AV185">
        <f t="shared" si="82"/>
        <v>1</v>
      </c>
      <c r="AW185" s="1">
        <f t="shared" si="83"/>
        <v>0</v>
      </c>
      <c r="AY185" t="str">
        <f t="shared" si="102"/>
        <v>SV Mattersburg</v>
      </c>
      <c r="AZ185" t="str">
        <f t="shared" si="103"/>
        <v>FC Wacker Innsbruck</v>
      </c>
      <c r="BA185">
        <f t="shared" si="104"/>
        <v>1</v>
      </c>
      <c r="BB185">
        <f t="shared" si="105"/>
        <v>0</v>
      </c>
      <c r="BD185" t="str">
        <f t="shared" si="106"/>
        <v>SV Mattersburg</v>
      </c>
      <c r="BE185" t="str">
        <f t="shared" si="107"/>
        <v>FC Wacker Innsbruck</v>
      </c>
      <c r="BF185">
        <f t="shared" si="84"/>
        <v>0</v>
      </c>
      <c r="BG185">
        <f t="shared" si="85"/>
        <v>1</v>
      </c>
      <c r="BI185">
        <f t="shared" si="108"/>
        <v>3</v>
      </c>
      <c r="BJ185">
        <f t="shared" si="109"/>
        <v>0</v>
      </c>
    </row>
    <row r="186" spans="1:62" x14ac:dyDescent="0.3">
      <c r="A186" t="s">
        <v>72</v>
      </c>
      <c r="B186" t="s">
        <v>330</v>
      </c>
      <c r="C186" t="s">
        <v>267</v>
      </c>
      <c r="D186" t="s">
        <v>116</v>
      </c>
      <c r="E186" t="s">
        <v>61</v>
      </c>
      <c r="F186" s="15">
        <v>0.875</v>
      </c>
      <c r="G186" s="16">
        <v>32579</v>
      </c>
      <c r="H186" s="17">
        <v>5</v>
      </c>
      <c r="I186" s="17">
        <v>0</v>
      </c>
      <c r="J186" s="1" t="s">
        <v>331</v>
      </c>
      <c r="K186" s="1" t="s">
        <v>40</v>
      </c>
      <c r="L186" s="20">
        <v>3</v>
      </c>
      <c r="M186" s="20">
        <v>0</v>
      </c>
      <c r="N186" s="1" t="str">
        <f t="shared" si="74"/>
        <v>S</v>
      </c>
      <c r="O186" s="1" t="str">
        <f t="shared" si="75"/>
        <v>N</v>
      </c>
      <c r="P186" s="1">
        <f t="shared" si="76"/>
        <v>3</v>
      </c>
      <c r="Q186" s="4">
        <f>IFERROR((SUMIF($J$2:K186,J186,$L$2:M186)-L186)/(COUNTIF($J$2:K186,J186)-1),0)</f>
        <v>0</v>
      </c>
      <c r="R186" s="4">
        <f>IFERROR((SUMIF($AT$2:AT186,AT186,$AV$2:AW186)-AV186)/(COUNTIF($J$2:K186,J186)-1),0)</f>
        <v>0</v>
      </c>
      <c r="S186" s="4">
        <f t="shared" si="94"/>
        <v>0</v>
      </c>
      <c r="T186" s="5">
        <f>IFERROR((SUMIF($AY$2:AZ186,AY186,$BA$2:BB186)-BA186)/(COUNTIF($J$2:K186,K186)-1),0)</f>
        <v>2.5555555555555554</v>
      </c>
      <c r="U186" s="5">
        <f>IFERROR((SUMIF($BD$2:BE186,BD186,$BF$2:BG186)-BF186)/(COUNTIF($J$2:K186,K186)-1),0)</f>
        <v>0.80555555555555558</v>
      </c>
      <c r="V186" s="5">
        <f t="shared" si="95"/>
        <v>1.7499999999999998</v>
      </c>
      <c r="W186" s="9">
        <f>IFERROR((SUMIF($J$2:J186,J186,L$2:L186)-L186)/(COUNTIF($J$2:J186,J186)-1),0)</f>
        <v>0</v>
      </c>
      <c r="X186" s="9">
        <f>IFERROR((SUMIF($J$2:J186,J186,M$2:M186)-M186)/(COUNTIF($J$2:J186,J186)-1),0)</f>
        <v>0</v>
      </c>
      <c r="Y186" s="9">
        <f t="shared" si="96"/>
        <v>0</v>
      </c>
      <c r="Z186" s="1">
        <f>IFERROR((SUMIF($K$2:K186,J186,$M$2:M186))/(COUNTIF($K$2:K186,J186)),0)</f>
        <v>0</v>
      </c>
      <c r="AA186" s="1">
        <f>IFERROR((SUMIF($K$2:K186,J186,$L$2:L186))/(COUNTIF($K$2:K186,J186)),0)</f>
        <v>0</v>
      </c>
      <c r="AB186" s="1">
        <f t="shared" si="97"/>
        <v>0</v>
      </c>
      <c r="AC186" s="9">
        <f>IFERROR((SUMIF($J$2:J186,K186,$L$2:L186))/(COUNTIF($J$2:J186,K186)),0)</f>
        <v>2.5</v>
      </c>
      <c r="AD186" s="9">
        <f>IFERROR((SUMIF($J$2:J186,K186,$M$2:M186))/(COUNTIF($J$2:J186,K186)),0)</f>
        <v>0.5625</v>
      </c>
      <c r="AE186" s="9">
        <f t="shared" si="98"/>
        <v>1.9375</v>
      </c>
      <c r="AF186" s="1">
        <f>IFERROR((SUMIF(K$2:K186,K186,M$2:M186)-M186)/(COUNTIF($K$2:K186,K186)-1),0)</f>
        <v>2.6</v>
      </c>
      <c r="AG186" s="1">
        <f>IFERROR((SUMIF(K$2:K186,K186,L$2:L186)-L186)/(COUNTIF($K$2:K186,K186)-1),0)</f>
        <v>1</v>
      </c>
      <c r="AH186" s="1">
        <f t="shared" si="99"/>
        <v>1.6</v>
      </c>
      <c r="AI186" s="1">
        <f t="shared" si="100"/>
        <v>3</v>
      </c>
      <c r="AJ186" s="1">
        <f t="shared" si="101"/>
        <v>0</v>
      </c>
      <c r="AK186" s="1">
        <f>SUMIF($J$2:K186,J186,AI$2:AJ186)-AI186</f>
        <v>0</v>
      </c>
      <c r="AL186" s="1">
        <f>SUMIF($AY$2:AZ186,AY186,$BI$2:BJ186)-BI186</f>
        <v>92</v>
      </c>
      <c r="AM186" s="1">
        <f>IFERROR((AK186)/(COUNTIF($J$2:K186,J186)-1),0)</f>
        <v>0</v>
      </c>
      <c r="AN186" s="1">
        <f>IFERROR((AL186)/(COUNTIF($J$2:K186,K186)-1),0)</f>
        <v>2.5555555555555554</v>
      </c>
      <c r="AP186" t="e">
        <f t="shared" si="79"/>
        <v>#N/A</v>
      </c>
      <c r="AQ186">
        <f>COUNTIF($J$2:J186,J186)</f>
        <v>1</v>
      </c>
      <c r="AR186">
        <f>COUNTIF($K$2:K186,K186)</f>
        <v>21</v>
      </c>
      <c r="AT186" s="1" t="str">
        <f t="shared" si="80"/>
        <v>SSC Neapel</v>
      </c>
      <c r="AU186" s="1" t="str">
        <f t="shared" si="81"/>
        <v>Red Bull Salzburg</v>
      </c>
      <c r="AV186">
        <f t="shared" si="82"/>
        <v>0</v>
      </c>
      <c r="AW186" s="1">
        <f t="shared" si="83"/>
        <v>3</v>
      </c>
      <c r="AY186" t="str">
        <f t="shared" si="102"/>
        <v>Red Bull Salzburg</v>
      </c>
      <c r="AZ186" t="str">
        <f t="shared" si="103"/>
        <v>SSC Neapel</v>
      </c>
      <c r="BA186">
        <f t="shared" si="104"/>
        <v>0</v>
      </c>
      <c r="BB186">
        <f t="shared" si="105"/>
        <v>3</v>
      </c>
      <c r="BD186" t="str">
        <f t="shared" si="106"/>
        <v>Red Bull Salzburg</v>
      </c>
      <c r="BE186" t="str">
        <f t="shared" si="107"/>
        <v>SSC Neapel</v>
      </c>
      <c r="BF186">
        <f t="shared" si="84"/>
        <v>3</v>
      </c>
      <c r="BG186">
        <f t="shared" si="85"/>
        <v>0</v>
      </c>
      <c r="BI186">
        <f t="shared" si="108"/>
        <v>0</v>
      </c>
      <c r="BJ186">
        <f t="shared" si="109"/>
        <v>3</v>
      </c>
    </row>
    <row r="187" spans="1:62" x14ac:dyDescent="0.3">
      <c r="A187" t="s">
        <v>47</v>
      </c>
      <c r="B187" t="s">
        <v>271</v>
      </c>
      <c r="C187" t="s">
        <v>267</v>
      </c>
      <c r="D187" t="s">
        <v>116</v>
      </c>
      <c r="E187" t="s">
        <v>64</v>
      </c>
      <c r="F187" s="15">
        <v>0.70833333333333337</v>
      </c>
      <c r="G187" s="16">
        <v>9380</v>
      </c>
      <c r="H187" s="17">
        <v>7</v>
      </c>
      <c r="I187" s="17">
        <v>0</v>
      </c>
      <c r="J187" s="1" t="s">
        <v>80</v>
      </c>
      <c r="K187" s="1" t="s">
        <v>58</v>
      </c>
      <c r="L187" s="20">
        <v>1</v>
      </c>
      <c r="M187" s="20">
        <v>3</v>
      </c>
      <c r="N187" s="1" t="str">
        <f t="shared" si="74"/>
        <v>N</v>
      </c>
      <c r="O187" s="1" t="str">
        <f t="shared" si="75"/>
        <v>S</v>
      </c>
      <c r="P187" s="1">
        <f t="shared" si="76"/>
        <v>-2</v>
      </c>
      <c r="Q187" s="4">
        <f>IFERROR((SUMIF($J$2:K187,J187,$L$2:M187)-L187)/(COUNTIF($J$2:K187,J187)-1),0)</f>
        <v>1.5833333333333333</v>
      </c>
      <c r="R187" s="4">
        <f>IFERROR((SUMIF($AT$2:AT187,AT187,$AV$2:AW187)-AV187)/(COUNTIF($J$2:K187,J187)-1),0)</f>
        <v>0.625</v>
      </c>
      <c r="S187" s="4">
        <f t="shared" si="94"/>
        <v>0.95833333333333326</v>
      </c>
      <c r="T187" s="5">
        <f>IFERROR((SUMIF($AY$2:AZ187,AY187,$BA$2:BB187)-BA187)/(COUNTIF($J$2:K187,K187)-1),0)</f>
        <v>1.3478260869565217</v>
      </c>
      <c r="U187" s="5">
        <f>IFERROR((SUMIF($BD$2:BE187,BD187,$BF$2:BG187)-BF187)/(COUNTIF($J$2:K187,K187)-1),0)</f>
        <v>1.4347826086956521</v>
      </c>
      <c r="V187" s="5">
        <f t="shared" si="95"/>
        <v>-8.6956521739130377E-2</v>
      </c>
      <c r="W187" s="9">
        <f>IFERROR((SUMIF($J$2:J187,J187,L$2:L187)-L187)/(COUNTIF($J$2:J187,J187)-1),0)</f>
        <v>2.3333333333333335</v>
      </c>
      <c r="X187" s="9">
        <f>IFERROR((SUMIF($J$2:J187,J187,M$2:M187)-M187)/(COUNTIF($J$2:J187,J187)-1),0)</f>
        <v>1.25</v>
      </c>
      <c r="Y187" s="9">
        <f t="shared" si="96"/>
        <v>1.0833333333333335</v>
      </c>
      <c r="Z187" s="1">
        <f>IFERROR((SUMIF($K$2:K187,J187,$M$2:M187))/(COUNTIF($K$2:K187,J187)),0)</f>
        <v>0.83333333333333337</v>
      </c>
      <c r="AA187" s="1">
        <f>IFERROR((SUMIF($K$2:K187,J187,$L$2:L187))/(COUNTIF($K$2:K187,J187)),0)</f>
        <v>1</v>
      </c>
      <c r="AB187" s="1">
        <f t="shared" si="97"/>
        <v>-0.16666666666666663</v>
      </c>
      <c r="AC187" s="9">
        <f>IFERROR((SUMIF($J$2:J187,K187,$L$2:L187))/(COUNTIF($J$2:J187,K187)),0)</f>
        <v>1.4545454545454546</v>
      </c>
      <c r="AD187" s="9">
        <f>IFERROR((SUMIF($J$2:J187,K187,$M$2:M187))/(COUNTIF($J$2:J187,K187)),0)</f>
        <v>1.8181818181818181</v>
      </c>
      <c r="AE187" s="9">
        <f t="shared" si="98"/>
        <v>-0.36363636363636354</v>
      </c>
      <c r="AF187" s="1">
        <f>IFERROR((SUMIF(K$2:K187,K187,M$2:M187)-M187)/(COUNTIF($K$2:K187,K187)-1),0)</f>
        <v>1.25</v>
      </c>
      <c r="AG187" s="1">
        <f>IFERROR((SUMIF(K$2:K187,K187,L$2:L187)-L187)/(COUNTIF($K$2:K187,K187)-1),0)</f>
        <v>1.0833333333333333</v>
      </c>
      <c r="AH187" s="1">
        <f t="shared" si="99"/>
        <v>0.16666666666666674</v>
      </c>
      <c r="AI187" s="1">
        <f t="shared" si="100"/>
        <v>0</v>
      </c>
      <c r="AJ187" s="1">
        <f t="shared" si="101"/>
        <v>3</v>
      </c>
      <c r="AK187" s="1">
        <f>SUMIF($J$2:K187,J187,AI$2:AJ187)-AI187</f>
        <v>39</v>
      </c>
      <c r="AL187" s="1">
        <f>SUMIF($AY$2:AZ187,AY187,$BI$2:BJ187)-BI187</f>
        <v>21</v>
      </c>
      <c r="AM187" s="1">
        <f>IFERROR((AK187)/(COUNTIF($J$2:K187,J187)-1),0)</f>
        <v>1.625</v>
      </c>
      <c r="AN187" s="1">
        <f>IFERROR((AL187)/(COUNTIF($J$2:K187,K187)-1),0)</f>
        <v>0.91304347826086951</v>
      </c>
      <c r="AP187" t="str">
        <f t="shared" si="79"/>
        <v>FC Wacker Innsbruck</v>
      </c>
      <c r="AQ187">
        <f>COUNTIF($J$2:J187,J187)</f>
        <v>13</v>
      </c>
      <c r="AR187">
        <f>COUNTIF($K$2:K187,K187)</f>
        <v>13</v>
      </c>
      <c r="AT187" s="1" t="str">
        <f t="shared" si="80"/>
        <v>FK Austria Wien</v>
      </c>
      <c r="AU187" s="1" t="str">
        <f t="shared" si="81"/>
        <v>SC Rheindorf Altach</v>
      </c>
      <c r="AV187">
        <f t="shared" si="82"/>
        <v>3</v>
      </c>
      <c r="AW187" s="1">
        <f t="shared" si="83"/>
        <v>1</v>
      </c>
      <c r="AY187" t="str">
        <f t="shared" si="102"/>
        <v>SC Rheindorf Altach</v>
      </c>
      <c r="AZ187" t="str">
        <f t="shared" si="103"/>
        <v>FK Austria Wien</v>
      </c>
      <c r="BA187">
        <f t="shared" si="104"/>
        <v>3</v>
      </c>
      <c r="BB187">
        <f t="shared" si="105"/>
        <v>1</v>
      </c>
      <c r="BD187" t="str">
        <f t="shared" si="106"/>
        <v>SC Rheindorf Altach</v>
      </c>
      <c r="BE187" t="str">
        <f t="shared" si="107"/>
        <v>FK Austria Wien</v>
      </c>
      <c r="BF187">
        <f t="shared" si="84"/>
        <v>1</v>
      </c>
      <c r="BG187">
        <f t="shared" si="85"/>
        <v>3</v>
      </c>
      <c r="BI187">
        <f t="shared" si="108"/>
        <v>3</v>
      </c>
      <c r="BJ187">
        <f t="shared" si="109"/>
        <v>0</v>
      </c>
    </row>
    <row r="188" spans="1:62" x14ac:dyDescent="0.3">
      <c r="A188" t="s">
        <v>47</v>
      </c>
      <c r="B188" t="s">
        <v>271</v>
      </c>
      <c r="C188" t="s">
        <v>267</v>
      </c>
      <c r="D188" t="s">
        <v>116</v>
      </c>
      <c r="E188" t="s">
        <v>64</v>
      </c>
      <c r="F188" s="15">
        <v>0.70833333333333337</v>
      </c>
      <c r="G188" s="16">
        <v>10142</v>
      </c>
      <c r="H188" s="17">
        <v>7</v>
      </c>
      <c r="I188" s="17">
        <v>0</v>
      </c>
      <c r="J188" s="1" t="s">
        <v>40</v>
      </c>
      <c r="K188" s="1" t="s">
        <v>68</v>
      </c>
      <c r="L188" s="20">
        <v>0</v>
      </c>
      <c r="M188" s="20">
        <v>0</v>
      </c>
      <c r="N188" s="1" t="str">
        <f t="shared" si="74"/>
        <v>U</v>
      </c>
      <c r="O188" s="1" t="str">
        <f t="shared" si="75"/>
        <v>U</v>
      </c>
      <c r="P188" s="1">
        <f t="shared" si="76"/>
        <v>0</v>
      </c>
      <c r="Q188" s="4">
        <f>IFERROR((SUMIF($J$2:K188,J188,$L$2:M188)-L188)/(COUNTIF($J$2:K188,J188)-1),0)</f>
        <v>2.4864864864864864</v>
      </c>
      <c r="R188" s="4">
        <f>IFERROR((SUMIF($AT$2:AT188,AT188,$AV$2:AW188)-AV188)/(COUNTIF($J$2:K188,J188)-1),0)</f>
        <v>0.24324324324324326</v>
      </c>
      <c r="S188" s="4">
        <f t="shared" si="94"/>
        <v>2.243243243243243</v>
      </c>
      <c r="T188" s="5">
        <f>IFERROR((SUMIF($AY$2:AZ188,AY188,$BA$2:BB188)-BA188)/(COUNTIF($J$2:K188,K188)-1),0)</f>
        <v>1.0769230769230769</v>
      </c>
      <c r="U188" s="5">
        <f>IFERROR((SUMIF($BD$2:BE188,BD188,$BF$2:BG188)-BF188)/(COUNTIF($J$2:K188,K188)-1),0)</f>
        <v>1.4230769230769231</v>
      </c>
      <c r="V188" s="5">
        <f t="shared" si="95"/>
        <v>-0.34615384615384626</v>
      </c>
      <c r="W188" s="9">
        <f>IFERROR((SUMIF($J$2:J188,J188,L$2:L188)-L188)/(COUNTIF($J$2:J188,J188)-1),0)</f>
        <v>2.5</v>
      </c>
      <c r="X188" s="9">
        <f>IFERROR((SUMIF($J$2:J188,J188,M$2:M188)-M188)/(COUNTIF($J$2:J188,J188)-1),0)</f>
        <v>0.5625</v>
      </c>
      <c r="Y188" s="9">
        <f t="shared" si="96"/>
        <v>1.9375</v>
      </c>
      <c r="Z188" s="1">
        <f>IFERROR((SUMIF($K$2:K188,J188,$M$2:M188))/(COUNTIF($K$2:K188,J188)),0)</f>
        <v>2.4761904761904763</v>
      </c>
      <c r="AA188" s="1">
        <f>IFERROR((SUMIF($K$2:K188,J188,$L$2:L188))/(COUNTIF($K$2:K188,J188)),0)</f>
        <v>1.0952380952380953</v>
      </c>
      <c r="AB188" s="1">
        <f t="shared" si="97"/>
        <v>1.3809523809523809</v>
      </c>
      <c r="AC188" s="9">
        <f>IFERROR((SUMIF($J$2:J188,K188,$L$2:L188))/(COUNTIF($J$2:J188,K188)),0)</f>
        <v>1.25</v>
      </c>
      <c r="AD188" s="9">
        <f>IFERROR((SUMIF($J$2:J188,K188,$M$2:M188))/(COUNTIF($J$2:J188,K188)),0)</f>
        <v>1.4166666666666667</v>
      </c>
      <c r="AE188" s="9">
        <f t="shared" si="98"/>
        <v>-0.16666666666666674</v>
      </c>
      <c r="AF188" s="1">
        <f>IFERROR((SUMIF(K$2:K188,K188,M$2:M188)-M188)/(COUNTIF($K$2:K188,K188)-1),0)</f>
        <v>0.9285714285714286</v>
      </c>
      <c r="AG188" s="1">
        <f>IFERROR((SUMIF(K$2:K188,K188,L$2:L188)-L188)/(COUNTIF($K$2:K188,K188)-1),0)</f>
        <v>1.4285714285714286</v>
      </c>
      <c r="AH188" s="1">
        <f t="shared" si="99"/>
        <v>-0.5</v>
      </c>
      <c r="AI188" s="1">
        <f t="shared" si="100"/>
        <v>1</v>
      </c>
      <c r="AJ188" s="1">
        <f t="shared" si="101"/>
        <v>1</v>
      </c>
      <c r="AK188" s="1">
        <f>SUMIF($J$2:K188,J188,AI$2:AJ188)-AI188</f>
        <v>92</v>
      </c>
      <c r="AL188" s="1">
        <f>SUMIF($AY$2:AZ188,AY188,$BI$2:BJ188)-BI188</f>
        <v>30</v>
      </c>
      <c r="AM188" s="1">
        <f>IFERROR((AK188)/(COUNTIF($J$2:K188,J188)-1),0)</f>
        <v>2.4864864864864864</v>
      </c>
      <c r="AN188" s="1">
        <f>IFERROR((AL188)/(COUNTIF($J$2:K188,K188)-1),0)</f>
        <v>1.1538461538461537</v>
      </c>
      <c r="AP188" t="str">
        <f t="shared" si="79"/>
        <v>LASK</v>
      </c>
      <c r="AQ188">
        <f>COUNTIF($J$2:J188,J188)</f>
        <v>17</v>
      </c>
      <c r="AR188">
        <f>COUNTIF($K$2:K188,K188)</f>
        <v>15</v>
      </c>
      <c r="AT188" s="1" t="str">
        <f t="shared" si="80"/>
        <v>Red Bull Salzburg</v>
      </c>
      <c r="AU188" s="1" t="str">
        <f t="shared" si="81"/>
        <v>SK Sturm Graz</v>
      </c>
      <c r="AV188">
        <f t="shared" si="82"/>
        <v>0</v>
      </c>
      <c r="AW188" s="1">
        <f t="shared" si="83"/>
        <v>0</v>
      </c>
      <c r="AY188" t="str">
        <f t="shared" si="102"/>
        <v>SK Sturm Graz</v>
      </c>
      <c r="AZ188" t="str">
        <f t="shared" si="103"/>
        <v>Red Bull Salzburg</v>
      </c>
      <c r="BA188">
        <f t="shared" si="104"/>
        <v>0</v>
      </c>
      <c r="BB188">
        <f t="shared" si="105"/>
        <v>0</v>
      </c>
      <c r="BD188" t="str">
        <f t="shared" si="106"/>
        <v>SK Sturm Graz</v>
      </c>
      <c r="BE188" t="str">
        <f t="shared" si="107"/>
        <v>Red Bull Salzburg</v>
      </c>
      <c r="BF188">
        <f t="shared" si="84"/>
        <v>0</v>
      </c>
      <c r="BG188">
        <f t="shared" si="85"/>
        <v>0</v>
      </c>
      <c r="BI188">
        <f t="shared" si="108"/>
        <v>1</v>
      </c>
      <c r="BJ188">
        <f t="shared" si="109"/>
        <v>1</v>
      </c>
    </row>
    <row r="189" spans="1:62" x14ac:dyDescent="0.3">
      <c r="A189" t="s">
        <v>47</v>
      </c>
      <c r="B189" t="s">
        <v>271</v>
      </c>
      <c r="C189" t="s">
        <v>267</v>
      </c>
      <c r="D189" t="s">
        <v>116</v>
      </c>
      <c r="E189" t="s">
        <v>64</v>
      </c>
      <c r="F189" s="15">
        <v>0.70833333333333337</v>
      </c>
      <c r="G189" s="16">
        <v>5521</v>
      </c>
      <c r="H189" s="17">
        <v>7</v>
      </c>
      <c r="I189" s="17">
        <v>0</v>
      </c>
      <c r="J189" s="1" t="s">
        <v>0</v>
      </c>
      <c r="K189" s="1" t="s">
        <v>245</v>
      </c>
      <c r="L189" s="20">
        <v>2</v>
      </c>
      <c r="M189" s="20">
        <v>0</v>
      </c>
      <c r="N189" s="1" t="str">
        <f t="shared" si="74"/>
        <v>S</v>
      </c>
      <c r="O189" s="1" t="str">
        <f t="shared" si="75"/>
        <v>N</v>
      </c>
      <c r="P189" s="1">
        <f t="shared" si="76"/>
        <v>2</v>
      </c>
      <c r="Q189" s="4">
        <f>IFERROR((SUMIF($J$2:K189,J189,$L$2:M189)-L189)/(COUNTIF($J$2:K189,J189)-1),0)</f>
        <v>2.2857142857142856</v>
      </c>
      <c r="R189" s="4">
        <f>IFERROR((SUMIF($AT$2:AT189,AT189,$AV$2:AW189)-AV189)/(COUNTIF($J$2:K189,J189)-1),0)</f>
        <v>0.39285714285714285</v>
      </c>
      <c r="S189" s="4">
        <f t="shared" si="94"/>
        <v>1.8928571428571428</v>
      </c>
      <c r="T189" s="5">
        <f>IFERROR((SUMIF($AY$2:AZ189,AY189,$BA$2:BB189)-BA189)/(COUNTIF($J$2:K189,K189)-1),0)</f>
        <v>1.1304347826086956</v>
      </c>
      <c r="U189" s="5">
        <f>IFERROR((SUMIF($BD$2:BE189,BD189,$BF$2:BG189)-BF189)/(COUNTIF($J$2:K189,K189)-1),0)</f>
        <v>1.6086956521739131</v>
      </c>
      <c r="V189" s="5">
        <f t="shared" si="95"/>
        <v>-0.47826086956521752</v>
      </c>
      <c r="W189" s="9">
        <f>IFERROR((SUMIF($J$2:J189,J189,L$2:L189)-L189)/(COUNTIF($J$2:J189,J189)-1),0)</f>
        <v>2.4615384615384617</v>
      </c>
      <c r="X189" s="9">
        <f>IFERROR((SUMIF($J$2:J189,J189,M$2:M189)-M189)/(COUNTIF($J$2:J189,J189)-1),0)</f>
        <v>0.84615384615384615</v>
      </c>
      <c r="Y189" s="9">
        <f t="shared" si="96"/>
        <v>1.6153846153846154</v>
      </c>
      <c r="Z189" s="1">
        <f>IFERROR((SUMIF($K$2:K189,J189,$M$2:M189))/(COUNTIF($K$2:K189,J189)),0)</f>
        <v>2.1333333333333333</v>
      </c>
      <c r="AA189" s="1">
        <f>IFERROR((SUMIF($K$2:K189,J189,$L$2:L189))/(COUNTIF($K$2:K189,J189)),0)</f>
        <v>0.66666666666666663</v>
      </c>
      <c r="AB189" s="1">
        <f t="shared" si="97"/>
        <v>1.4666666666666668</v>
      </c>
      <c r="AC189" s="9">
        <f>IFERROR((SUMIF($J$2:J189,K189,$L$2:L189))/(COUNTIF($J$2:J189,K189)),0)</f>
        <v>0.7</v>
      </c>
      <c r="AD189" s="9">
        <f>IFERROR((SUMIF($J$2:J189,K189,$M$2:M189))/(COUNTIF($J$2:J189,K189)),0)</f>
        <v>1.1000000000000001</v>
      </c>
      <c r="AE189" s="9">
        <f t="shared" si="98"/>
        <v>-0.40000000000000013</v>
      </c>
      <c r="AF189" s="1">
        <f>IFERROR((SUMIF(K$2:K189,K189,M$2:M189)-M189)/(COUNTIF($K$2:K189,K189)-1),0)</f>
        <v>1.4615384615384615</v>
      </c>
      <c r="AG189" s="1">
        <f>IFERROR((SUMIF(K$2:K189,K189,L$2:L189)-L189)/(COUNTIF($K$2:K189,K189)-1),0)</f>
        <v>2</v>
      </c>
      <c r="AH189" s="1">
        <f t="shared" si="99"/>
        <v>-0.53846153846153855</v>
      </c>
      <c r="AI189" s="1">
        <f t="shared" si="100"/>
        <v>3</v>
      </c>
      <c r="AJ189" s="1">
        <f t="shared" si="101"/>
        <v>0</v>
      </c>
      <c r="AK189" s="1">
        <f>SUMIF($J$2:K189,J189,AI$2:AJ189)-AI189</f>
        <v>61</v>
      </c>
      <c r="AL189" s="1">
        <f>SUMIF($AY$2:AZ189,AY189,$BI$2:BJ189)-BI189</f>
        <v>23</v>
      </c>
      <c r="AM189" s="1">
        <f>IFERROR((AK189)/(COUNTIF($J$2:K189,J189)-1),0)</f>
        <v>2.1785714285714284</v>
      </c>
      <c r="AN189" s="1">
        <f>IFERROR((AL189)/(COUNTIF($J$2:K189,K189)-1),0)</f>
        <v>1</v>
      </c>
      <c r="AP189" t="str">
        <f t="shared" si="79"/>
        <v>Lillestrøm SK</v>
      </c>
      <c r="AQ189">
        <f>COUNTIF($J$2:J189,J189)</f>
        <v>14</v>
      </c>
      <c r="AR189">
        <f>COUNTIF($K$2:K189,K189)</f>
        <v>14</v>
      </c>
      <c r="AT189" s="1" t="str">
        <f t="shared" si="80"/>
        <v>LASK</v>
      </c>
      <c r="AU189" s="1" t="str">
        <f t="shared" si="81"/>
        <v>FC Wacker Innsbruck</v>
      </c>
      <c r="AV189">
        <f t="shared" si="82"/>
        <v>0</v>
      </c>
      <c r="AW189" s="1">
        <f t="shared" si="83"/>
        <v>2</v>
      </c>
      <c r="AY189" t="str">
        <f t="shared" si="102"/>
        <v>FC Wacker Innsbruck</v>
      </c>
      <c r="AZ189" t="str">
        <f t="shared" si="103"/>
        <v>LASK</v>
      </c>
      <c r="BA189">
        <f t="shared" si="104"/>
        <v>0</v>
      </c>
      <c r="BB189">
        <f t="shared" si="105"/>
        <v>2</v>
      </c>
      <c r="BD189" t="str">
        <f t="shared" si="106"/>
        <v>FC Wacker Innsbruck</v>
      </c>
      <c r="BE189" t="str">
        <f t="shared" si="107"/>
        <v>LASK</v>
      </c>
      <c r="BF189">
        <f t="shared" si="84"/>
        <v>2</v>
      </c>
      <c r="BG189">
        <f t="shared" si="85"/>
        <v>0</v>
      </c>
      <c r="BI189">
        <f t="shared" si="108"/>
        <v>0</v>
      </c>
      <c r="BJ189">
        <f t="shared" si="109"/>
        <v>3</v>
      </c>
    </row>
    <row r="190" spans="1:62" x14ac:dyDescent="0.3">
      <c r="A190" t="s">
        <v>47</v>
      </c>
      <c r="B190" t="s">
        <v>271</v>
      </c>
      <c r="C190" t="s">
        <v>267</v>
      </c>
      <c r="D190" t="s">
        <v>116</v>
      </c>
      <c r="E190" t="s">
        <v>64</v>
      </c>
      <c r="F190" s="15">
        <v>0.70833333333333337</v>
      </c>
      <c r="G190" s="16">
        <v>2350</v>
      </c>
      <c r="H190" s="17">
        <v>8</v>
      </c>
      <c r="I190" s="17">
        <v>0</v>
      </c>
      <c r="J190" s="1" t="s">
        <v>56</v>
      </c>
      <c r="K190" s="1" t="s">
        <v>65</v>
      </c>
      <c r="L190" s="20">
        <v>3</v>
      </c>
      <c r="M190" s="20">
        <v>2</v>
      </c>
      <c r="N190" s="1" t="str">
        <f t="shared" si="74"/>
        <v>S</v>
      </c>
      <c r="O190" s="1" t="str">
        <f t="shared" si="75"/>
        <v>N</v>
      </c>
      <c r="P190" s="1">
        <f t="shared" si="76"/>
        <v>1</v>
      </c>
      <c r="Q190" s="4">
        <f>IFERROR((SUMIF($J$2:K190,J190,$L$2:M190)-L190)/(COUNTIF($J$2:K190,J190)-1),0)</f>
        <v>0.95652173913043481</v>
      </c>
      <c r="R190" s="4">
        <f>IFERROR((SUMIF($AT$2:AT190,AT190,$AV$2:AW190)-AV190)/(COUNTIF($J$2:K190,J190)-1),0)</f>
        <v>0.91304347826086951</v>
      </c>
      <c r="S190" s="4">
        <f t="shared" si="94"/>
        <v>4.3478260869565299E-2</v>
      </c>
      <c r="T190" s="5">
        <f>IFERROR((SUMIF($AY$2:AZ190,AY190,$BA$2:BB190)-BA190)/(COUNTIF($J$2:K190,K190)-1),0)</f>
        <v>1.5833333333333333</v>
      </c>
      <c r="U190" s="5">
        <f>IFERROR((SUMIF($BD$2:BE190,BD190,$BF$2:BG190)-BF190)/(COUNTIF($J$2:K190,K190)-1),0)</f>
        <v>1.375</v>
      </c>
      <c r="V190" s="5">
        <f t="shared" si="95"/>
        <v>0.20833333333333326</v>
      </c>
      <c r="W190" s="9">
        <f>IFERROR((SUMIF($J$2:J190,J190,L$2:L190)-L190)/(COUNTIF($J$2:J190,J190)-1),0)</f>
        <v>1.1818181818181819</v>
      </c>
      <c r="X190" s="9">
        <f>IFERROR((SUMIF($J$2:J190,J190,M$2:M190)-M190)/(COUNTIF($J$2:J190,J190)-1),0)</f>
        <v>1.9090909090909092</v>
      </c>
      <c r="Y190" s="9">
        <f t="shared" si="96"/>
        <v>-0.72727272727272729</v>
      </c>
      <c r="Z190" s="1">
        <f>IFERROR((SUMIF($K$2:K190,J190,$M$2:M190))/(COUNTIF($K$2:K190,J190)),0)</f>
        <v>0.75</v>
      </c>
      <c r="AA190" s="1">
        <f>IFERROR((SUMIF($K$2:K190,J190,$L$2:L190))/(COUNTIF($K$2:K190,J190)),0)</f>
        <v>2</v>
      </c>
      <c r="AB190" s="1">
        <f t="shared" si="97"/>
        <v>-1.25</v>
      </c>
      <c r="AC190" s="9">
        <f>IFERROR((SUMIF($J$2:J190,K190,$L$2:L190))/(COUNTIF($J$2:J190,K190)),0)</f>
        <v>1.6</v>
      </c>
      <c r="AD190" s="9">
        <f>IFERROR((SUMIF($J$2:J190,K190,$M$2:M190))/(COUNTIF($J$2:J190,K190)),0)</f>
        <v>1.3</v>
      </c>
      <c r="AE190" s="9">
        <f t="shared" si="98"/>
        <v>0.30000000000000004</v>
      </c>
      <c r="AF190" s="1">
        <f>IFERROR((SUMIF(K$2:K190,K190,M$2:M190)-M190)/(COUNTIF($K$2:K190,K190)-1),0)</f>
        <v>1.5714285714285714</v>
      </c>
      <c r="AG190" s="1">
        <f>IFERROR((SUMIF(K$2:K190,K190,L$2:L190)-L190)/(COUNTIF($K$2:K190,K190)-1),0)</f>
        <v>1.4285714285714286</v>
      </c>
      <c r="AH190" s="1">
        <f t="shared" si="99"/>
        <v>0.14285714285714279</v>
      </c>
      <c r="AI190" s="1">
        <f t="shared" si="100"/>
        <v>3</v>
      </c>
      <c r="AJ190" s="1">
        <f t="shared" si="101"/>
        <v>0</v>
      </c>
      <c r="AK190" s="1">
        <f>SUMIF($J$2:K190,J190,AI$2:AJ190)-AI190</f>
        <v>17</v>
      </c>
      <c r="AL190" s="1">
        <f>SUMIF($AY$2:AZ190,AY190,$BI$2:BJ190)-BI190</f>
        <v>39</v>
      </c>
      <c r="AM190" s="1">
        <f>IFERROR((AK190)/(COUNTIF($J$2:K190,J190)-1),0)</f>
        <v>0.73913043478260865</v>
      </c>
      <c r="AN190" s="1">
        <f>IFERROR((AL190)/(COUNTIF($J$2:K190,K190)-1),0)</f>
        <v>1.625</v>
      </c>
      <c r="AP190" t="str">
        <f t="shared" si="79"/>
        <v>SK Rapid Wien</v>
      </c>
      <c r="AQ190">
        <f>COUNTIF($J$2:J190,J190)</f>
        <v>12</v>
      </c>
      <c r="AR190">
        <f>COUNTIF($K$2:K190,K190)</f>
        <v>15</v>
      </c>
      <c r="AT190" s="1" t="str">
        <f t="shared" si="80"/>
        <v>FC Admira Wacker Mödling</v>
      </c>
      <c r="AU190" s="1" t="str">
        <f t="shared" si="81"/>
        <v>SKN St. Pölten</v>
      </c>
      <c r="AV190">
        <f t="shared" si="82"/>
        <v>2</v>
      </c>
      <c r="AW190" s="1">
        <f t="shared" si="83"/>
        <v>3</v>
      </c>
      <c r="AY190" t="str">
        <f t="shared" si="102"/>
        <v>SKN St. Pölten</v>
      </c>
      <c r="AZ190" t="str">
        <f t="shared" si="103"/>
        <v>FC Admira Wacker Mödling</v>
      </c>
      <c r="BA190">
        <f t="shared" si="104"/>
        <v>2</v>
      </c>
      <c r="BB190">
        <f t="shared" si="105"/>
        <v>3</v>
      </c>
      <c r="BD190" t="str">
        <f t="shared" si="106"/>
        <v>SKN St. Pölten</v>
      </c>
      <c r="BE190" t="str">
        <f t="shared" si="107"/>
        <v>FC Admira Wacker Mödling</v>
      </c>
      <c r="BF190">
        <f t="shared" si="84"/>
        <v>3</v>
      </c>
      <c r="BG190">
        <f t="shared" si="85"/>
        <v>2</v>
      </c>
      <c r="BI190">
        <f t="shared" si="108"/>
        <v>0</v>
      </c>
      <c r="BJ190">
        <f t="shared" si="109"/>
        <v>3</v>
      </c>
    </row>
    <row r="191" spans="1:62" x14ac:dyDescent="0.3">
      <c r="A191" t="s">
        <v>47</v>
      </c>
      <c r="B191" t="s">
        <v>271</v>
      </c>
      <c r="C191" t="s">
        <v>267</v>
      </c>
      <c r="D191" t="s">
        <v>116</v>
      </c>
      <c r="E191" t="s">
        <v>64</v>
      </c>
      <c r="F191" s="15">
        <v>0.70833333333333337</v>
      </c>
      <c r="G191" s="16">
        <v>3678</v>
      </c>
      <c r="H191" s="17">
        <v>8</v>
      </c>
      <c r="I191" s="17">
        <v>0</v>
      </c>
      <c r="J191" s="1" t="s">
        <v>216</v>
      </c>
      <c r="K191" s="1" t="s">
        <v>49</v>
      </c>
      <c r="L191" s="20">
        <v>1</v>
      </c>
      <c r="M191" s="20">
        <v>1</v>
      </c>
      <c r="N191" s="1" t="str">
        <f t="shared" si="74"/>
        <v>U</v>
      </c>
      <c r="O191" s="1" t="str">
        <f t="shared" si="75"/>
        <v>U</v>
      </c>
      <c r="P191" s="1">
        <f t="shared" si="76"/>
        <v>0</v>
      </c>
      <c r="Q191" s="4">
        <f>IFERROR((SUMIF($J$2:K191,J191,$L$2:M191)-L191)/(COUNTIF($J$2:K191,J191)-1),0)</f>
        <v>1.75</v>
      </c>
      <c r="R191" s="4">
        <f>IFERROR((SUMIF($AT$2:AT191,AT191,$AV$2:AW191)-AV191)/(COUNTIF($J$2:K191,J191)-1),0)</f>
        <v>0.66666666666666663</v>
      </c>
      <c r="S191" s="4">
        <f t="shared" si="94"/>
        <v>1.0833333333333335</v>
      </c>
      <c r="T191" s="5">
        <f>IFERROR((SUMIF($AY$2:AZ191,AY191,$BA$2:BB191)-BA191)/(COUNTIF($J$2:K191,K191)-1),0)</f>
        <v>1.5217391304347827</v>
      </c>
      <c r="U191" s="5">
        <f>IFERROR((SUMIF($BD$2:BE191,BD191,$BF$2:BG191)-BF191)/(COUNTIF($J$2:K191,K191)-1),0)</f>
        <v>1.3913043478260869</v>
      </c>
      <c r="V191" s="5">
        <f t="shared" si="95"/>
        <v>0.13043478260869579</v>
      </c>
      <c r="W191" s="9">
        <f>IFERROR((SUMIF($J$2:J191,J191,L$2:L191)-L191)/(COUNTIF($J$2:J191,J191)-1),0)</f>
        <v>1.75</v>
      </c>
      <c r="X191" s="9">
        <f>IFERROR((SUMIF($J$2:J191,J191,M$2:M191)-M191)/(COUNTIF($J$2:J191,J191)-1),0)</f>
        <v>1.3333333333333333</v>
      </c>
      <c r="Y191" s="9">
        <f t="shared" si="96"/>
        <v>0.41666666666666674</v>
      </c>
      <c r="Z191" s="1">
        <f>IFERROR((SUMIF($K$2:K191,J191,$M$2:M191))/(COUNTIF($K$2:K191,J191)),0)</f>
        <v>1.75</v>
      </c>
      <c r="AA191" s="1">
        <f>IFERROR((SUMIF($K$2:K191,J191,$L$2:L191))/(COUNTIF($K$2:K191,J191)),0)</f>
        <v>2.9166666666666665</v>
      </c>
      <c r="AB191" s="1">
        <f t="shared" si="97"/>
        <v>-1.1666666666666665</v>
      </c>
      <c r="AC191" s="9">
        <f>IFERROR((SUMIF($J$2:J191,K191,$L$2:L191))/(COUNTIF($J$2:J191,K191)),0)</f>
        <v>1.6666666666666667</v>
      </c>
      <c r="AD191" s="9">
        <f>IFERROR((SUMIF($J$2:J191,K191,$M$2:M191))/(COUNTIF($J$2:J191,K191)),0)</f>
        <v>1.4166666666666667</v>
      </c>
      <c r="AE191" s="9">
        <f t="shared" si="98"/>
        <v>0.25</v>
      </c>
      <c r="AF191" s="1">
        <f>IFERROR((SUMIF(K$2:K191,K191,M$2:M191)-M191)/(COUNTIF($K$2:K191,K191)-1),0)</f>
        <v>1.3636363636363635</v>
      </c>
      <c r="AG191" s="1">
        <f>IFERROR((SUMIF(K$2:K191,K191,L$2:L191)-L191)/(COUNTIF($K$2:K191,K191)-1),0)</f>
        <v>1.3636363636363635</v>
      </c>
      <c r="AH191" s="1">
        <f t="shared" si="99"/>
        <v>0</v>
      </c>
      <c r="AI191" s="1">
        <f t="shared" si="100"/>
        <v>1</v>
      </c>
      <c r="AJ191" s="1">
        <f t="shared" si="101"/>
        <v>1</v>
      </c>
      <c r="AK191" s="1">
        <f>SUMIF($J$2:K191,J191,AI$2:AJ191)-AI191</f>
        <v>31</v>
      </c>
      <c r="AL191" s="1">
        <f>SUMIF($AY$2:AZ191,AY191,$BI$2:BJ191)-BI191</f>
        <v>34</v>
      </c>
      <c r="AM191" s="1">
        <f>IFERROR((AK191)/(COUNTIF($J$2:K191,J191)-1),0)</f>
        <v>1.2916666666666667</v>
      </c>
      <c r="AN191" s="1">
        <f>IFERROR((AL191)/(COUNTIF($J$2:K191,K191)-1),0)</f>
        <v>1.4782608695652173</v>
      </c>
      <c r="AP191" t="str">
        <f t="shared" si="79"/>
        <v>FC Admira Wacker Mödling</v>
      </c>
      <c r="AQ191">
        <f>COUNTIF($J$2:J191,J191)</f>
        <v>13</v>
      </c>
      <c r="AR191">
        <f>COUNTIF($K$2:K191,K191)</f>
        <v>12</v>
      </c>
      <c r="AT191" s="1" t="str">
        <f t="shared" si="80"/>
        <v>TSV Hartberg</v>
      </c>
      <c r="AU191" s="1" t="str">
        <f t="shared" si="81"/>
        <v>Wolfsberger AC</v>
      </c>
      <c r="AV191">
        <f t="shared" si="82"/>
        <v>1</v>
      </c>
      <c r="AW191" s="1">
        <f t="shared" si="83"/>
        <v>1</v>
      </c>
      <c r="AY191" t="str">
        <f t="shared" si="102"/>
        <v>Wolfsberger AC</v>
      </c>
      <c r="AZ191" t="str">
        <f t="shared" si="103"/>
        <v>TSV Hartberg</v>
      </c>
      <c r="BA191">
        <f t="shared" si="104"/>
        <v>1</v>
      </c>
      <c r="BB191">
        <f t="shared" si="105"/>
        <v>1</v>
      </c>
      <c r="BD191" t="str">
        <f t="shared" si="106"/>
        <v>Wolfsberger AC</v>
      </c>
      <c r="BE191" t="str">
        <f t="shared" si="107"/>
        <v>TSV Hartberg</v>
      </c>
      <c r="BF191">
        <f t="shared" si="84"/>
        <v>1</v>
      </c>
      <c r="BG191">
        <f t="shared" si="85"/>
        <v>1</v>
      </c>
      <c r="BI191">
        <f t="shared" si="108"/>
        <v>1</v>
      </c>
      <c r="BJ191">
        <f t="shared" si="109"/>
        <v>1</v>
      </c>
    </row>
    <row r="192" spans="1:62" x14ac:dyDescent="0.3">
      <c r="A192" t="s">
        <v>47</v>
      </c>
      <c r="B192" t="s">
        <v>271</v>
      </c>
      <c r="C192" t="s">
        <v>267</v>
      </c>
      <c r="D192" t="s">
        <v>116</v>
      </c>
      <c r="E192" t="s">
        <v>64</v>
      </c>
      <c r="F192" s="15">
        <v>0.70833333333333337</v>
      </c>
      <c r="G192" s="16">
        <v>10200</v>
      </c>
      <c r="H192" s="17">
        <v>8</v>
      </c>
      <c r="I192" s="17">
        <v>0</v>
      </c>
      <c r="J192" s="1" t="s">
        <v>76</v>
      </c>
      <c r="K192" s="1" t="s">
        <v>71</v>
      </c>
      <c r="L192" s="20">
        <v>2</v>
      </c>
      <c r="M192" s="20">
        <v>1</v>
      </c>
      <c r="N192" s="1" t="str">
        <f t="shared" si="74"/>
        <v>S</v>
      </c>
      <c r="O192" s="1" t="str">
        <f t="shared" si="75"/>
        <v>N</v>
      </c>
      <c r="P192" s="1">
        <f t="shared" si="76"/>
        <v>1</v>
      </c>
      <c r="Q192" s="4">
        <f>IFERROR((SUMIF($J$2:K192,J192,$L$2:M192)-L192)/(COUNTIF($J$2:K192,J192)-1),0)</f>
        <v>1.3181818181818181</v>
      </c>
      <c r="R192" s="4">
        <f>IFERROR((SUMIF($AT$2:AT192,AT192,$AV$2:AW192)-AV192)/(COUNTIF($J$2:K192,J192)-1),0)</f>
        <v>0.90909090909090906</v>
      </c>
      <c r="S192" s="4">
        <f t="shared" si="94"/>
        <v>0.40909090909090906</v>
      </c>
      <c r="T192" s="5">
        <f>IFERROR((SUMIF($AY$2:AZ192,AY192,$BA$2:BB192)-BA192)/(COUNTIF($J$2:K192,K192)-1),0)</f>
        <v>1.4857142857142858</v>
      </c>
      <c r="U192" s="5">
        <f>IFERROR((SUMIF($BD$2:BE192,BD192,$BF$2:BG192)-BF192)/(COUNTIF($J$2:K192,K192)-1),0)</f>
        <v>1.2285714285714286</v>
      </c>
      <c r="V192" s="5">
        <f t="shared" si="95"/>
        <v>0.25714285714285712</v>
      </c>
      <c r="W192" s="9">
        <f>IFERROR((SUMIF($J$2:J192,J192,L$2:L192)-L192)/(COUNTIF($J$2:J192,J192)-1),0)</f>
        <v>1.1818181818181819</v>
      </c>
      <c r="X192" s="9">
        <f>IFERROR((SUMIF($J$2:J192,J192,M$2:M192)-M192)/(COUNTIF($J$2:J192,J192)-1),0)</f>
        <v>1.8181818181818181</v>
      </c>
      <c r="Y192" s="9">
        <f t="shared" si="96"/>
        <v>-0.63636363636363624</v>
      </c>
      <c r="Z192" s="1">
        <f>IFERROR((SUMIF($K$2:K192,J192,$M$2:M192))/(COUNTIF($K$2:K192,J192)),0)</f>
        <v>1.4545454545454546</v>
      </c>
      <c r="AA192" s="1">
        <f>IFERROR((SUMIF($K$2:K192,J192,$L$2:L192))/(COUNTIF($K$2:K192,J192)),0)</f>
        <v>1.5454545454545454</v>
      </c>
      <c r="AB192" s="1">
        <f t="shared" si="97"/>
        <v>-9.0909090909090828E-2</v>
      </c>
      <c r="AC192" s="9">
        <f>IFERROR((SUMIF($J$2:J192,K192,$L$2:L192))/(COUNTIF($J$2:J192,K192)),0)</f>
        <v>1.3529411764705883</v>
      </c>
      <c r="AD192" s="9">
        <f>IFERROR((SUMIF($J$2:J192,K192,$M$2:M192))/(COUNTIF($J$2:J192,K192)),0)</f>
        <v>0.58823529411764708</v>
      </c>
      <c r="AE192" s="9">
        <f t="shared" si="98"/>
        <v>0.76470588235294124</v>
      </c>
      <c r="AF192" s="1">
        <f>IFERROR((SUMIF(K$2:K192,K192,M$2:M192)-M192)/(COUNTIF($K$2:K192,K192)-1),0)</f>
        <v>1.6111111111111112</v>
      </c>
      <c r="AG192" s="1">
        <f>IFERROR((SUMIF(K$2:K192,K192,L$2:L192)-L192)/(COUNTIF($K$2:K192,K192)-1),0)</f>
        <v>1.8333333333333333</v>
      </c>
      <c r="AH192" s="1">
        <f t="shared" si="99"/>
        <v>-0.2222222222222221</v>
      </c>
      <c r="AI192" s="1">
        <f t="shared" si="100"/>
        <v>3</v>
      </c>
      <c r="AJ192" s="1">
        <f t="shared" si="101"/>
        <v>0</v>
      </c>
      <c r="AK192" s="1">
        <f>SUMIF($J$2:K192,J192,AI$2:AJ192)-AI192</f>
        <v>27</v>
      </c>
      <c r="AL192" s="1">
        <f>SUMIF($AY$2:AZ192,AY192,$BI$2:BJ192)-BI192</f>
        <v>52</v>
      </c>
      <c r="AM192" s="1">
        <f>IFERROR((AK192)/(COUNTIF($J$2:K192,J192)-1),0)</f>
        <v>1.2272727272727273</v>
      </c>
      <c r="AN192" s="1">
        <f>IFERROR((AL192)/(COUNTIF($J$2:K192,K192)-1),0)</f>
        <v>1.4857142857142858</v>
      </c>
      <c r="AP192" t="str">
        <f t="shared" si="79"/>
        <v>Red Bull Salzburg</v>
      </c>
      <c r="AQ192">
        <f>COUNTIF($J$2:J192,J192)</f>
        <v>12</v>
      </c>
      <c r="AR192">
        <f>COUNTIF($K$2:K192,K192)</f>
        <v>19</v>
      </c>
      <c r="AT192" s="1" t="str">
        <f t="shared" si="80"/>
        <v>SV Mattersburg</v>
      </c>
      <c r="AU192" s="1" t="str">
        <f t="shared" si="81"/>
        <v>SK Rapid Wien</v>
      </c>
      <c r="AV192">
        <f t="shared" si="82"/>
        <v>1</v>
      </c>
      <c r="AW192" s="1">
        <f t="shared" si="83"/>
        <v>2</v>
      </c>
      <c r="AY192" t="str">
        <f t="shared" si="102"/>
        <v>SK Rapid Wien</v>
      </c>
      <c r="AZ192" t="str">
        <f t="shared" si="103"/>
        <v>SV Mattersburg</v>
      </c>
      <c r="BA192">
        <f t="shared" si="104"/>
        <v>1</v>
      </c>
      <c r="BB192">
        <f t="shared" si="105"/>
        <v>2</v>
      </c>
      <c r="BD192" t="str">
        <f t="shared" si="106"/>
        <v>SK Rapid Wien</v>
      </c>
      <c r="BE192" t="str">
        <f t="shared" si="107"/>
        <v>SV Mattersburg</v>
      </c>
      <c r="BF192">
        <f t="shared" si="84"/>
        <v>2</v>
      </c>
      <c r="BG192">
        <f t="shared" si="85"/>
        <v>1</v>
      </c>
      <c r="BI192">
        <f t="shared" si="108"/>
        <v>0</v>
      </c>
      <c r="BJ192">
        <f t="shared" si="109"/>
        <v>3</v>
      </c>
    </row>
    <row r="193" spans="1:62" x14ac:dyDescent="0.3">
      <c r="A193" t="s">
        <v>72</v>
      </c>
      <c r="B193" t="s">
        <v>332</v>
      </c>
      <c r="C193" t="s">
        <v>267</v>
      </c>
      <c r="D193" t="s">
        <v>116</v>
      </c>
      <c r="E193" t="s">
        <v>61</v>
      </c>
      <c r="F193" s="15">
        <v>0.78819444444444453</v>
      </c>
      <c r="G193" s="16">
        <v>29520</v>
      </c>
      <c r="H193" s="17">
        <v>4</v>
      </c>
      <c r="I193" s="17">
        <v>0</v>
      </c>
      <c r="J193" s="1" t="s">
        <v>40</v>
      </c>
      <c r="K193" s="1" t="s">
        <v>331</v>
      </c>
      <c r="L193" s="20">
        <v>3</v>
      </c>
      <c r="M193" s="20">
        <v>1</v>
      </c>
      <c r="N193" s="1" t="str">
        <f t="shared" si="74"/>
        <v>S</v>
      </c>
      <c r="O193" s="1" t="str">
        <f t="shared" si="75"/>
        <v>N</v>
      </c>
      <c r="P193" s="1">
        <f t="shared" si="76"/>
        <v>2</v>
      </c>
      <c r="Q193" s="4">
        <f>IFERROR((SUMIF($J$2:K193,J193,$L$2:M193)-L193)/(COUNTIF($J$2:K193,J193)-1),0)</f>
        <v>2.4210526315789473</v>
      </c>
      <c r="R193" s="4">
        <f>IFERROR((SUMIF($AT$2:AT193,AT193,$AV$2:AW193)-AV193)/(COUNTIF($J$2:K193,J193)-1),0)</f>
        <v>0.23684210526315788</v>
      </c>
      <c r="S193" s="4">
        <f t="shared" si="94"/>
        <v>2.1842105263157894</v>
      </c>
      <c r="T193" s="5">
        <f>IFERROR((SUMIF($AY$2:AZ193,AY193,$BA$2:BB193)-BA193)/(COUNTIF($J$2:K193,K193)-1),0)</f>
        <v>3</v>
      </c>
      <c r="U193" s="5">
        <f>IFERROR((SUMIF($BD$2:BE193,BD193,$BF$2:BG193)-BF193)/(COUNTIF($J$2:K193,K193)-1),0)</f>
        <v>0</v>
      </c>
      <c r="V193" s="5">
        <f t="shared" si="95"/>
        <v>3</v>
      </c>
      <c r="W193" s="9">
        <f>IFERROR((SUMIF($J$2:J193,J193,L$2:L193)-L193)/(COUNTIF($J$2:J193,J193)-1),0)</f>
        <v>2.3529411764705883</v>
      </c>
      <c r="X193" s="9">
        <f>IFERROR((SUMIF($J$2:J193,J193,M$2:M193)-M193)/(COUNTIF($J$2:J193,J193)-1),0)</f>
        <v>0.52941176470588236</v>
      </c>
      <c r="Y193" s="9">
        <f t="shared" si="96"/>
        <v>1.8235294117647061</v>
      </c>
      <c r="Z193" s="1">
        <f>IFERROR((SUMIF($K$2:K193,J193,$M$2:M193))/(COUNTIF($K$2:K193,J193)),0)</f>
        <v>2.4761904761904763</v>
      </c>
      <c r="AA193" s="1">
        <f>IFERROR((SUMIF($K$2:K193,J193,$L$2:L193))/(COUNTIF($K$2:K193,J193)),0)</f>
        <v>1.0952380952380953</v>
      </c>
      <c r="AB193" s="1">
        <f t="shared" si="97"/>
        <v>1.3809523809523809</v>
      </c>
      <c r="AC193" s="9">
        <f>IFERROR((SUMIF($J$2:J193,K193,$L$2:L193))/(COUNTIF($J$2:J193,K193)),0)</f>
        <v>3</v>
      </c>
      <c r="AD193" s="9">
        <f>IFERROR((SUMIF($J$2:J193,K193,$M$2:M193))/(COUNTIF($J$2:J193,K193)),0)</f>
        <v>0</v>
      </c>
      <c r="AE193" s="9">
        <f t="shared" si="98"/>
        <v>3</v>
      </c>
      <c r="AF193" s="1">
        <f>IFERROR((SUMIF(K$2:K193,K193,M$2:M193)-M193)/(COUNTIF($K$2:K193,K193)-1),0)</f>
        <v>0</v>
      </c>
      <c r="AG193" s="1">
        <f>IFERROR((SUMIF(K$2:K193,K193,L$2:L193)-L193)/(COUNTIF($K$2:K193,K193)-1),0)</f>
        <v>0</v>
      </c>
      <c r="AH193" s="1">
        <f t="shared" si="99"/>
        <v>0</v>
      </c>
      <c r="AI193" s="1">
        <f t="shared" si="100"/>
        <v>3</v>
      </c>
      <c r="AJ193" s="1">
        <f t="shared" si="101"/>
        <v>0</v>
      </c>
      <c r="AK193" s="1">
        <f>SUMIF($J$2:K193,J193,AI$2:AJ193)-AI193</f>
        <v>93</v>
      </c>
      <c r="AL193" s="1">
        <f>SUMIF($AY$2:AZ193,AY193,$BI$2:BJ193)-BI193</f>
        <v>3</v>
      </c>
      <c r="AM193" s="1">
        <f>IFERROR((AK193)/(COUNTIF($J$2:K193,J193)-1),0)</f>
        <v>2.4473684210526314</v>
      </c>
      <c r="AN193" s="1">
        <f>IFERROR((AL193)/(COUNTIF($J$2:K193,K193)-1),0)</f>
        <v>3</v>
      </c>
      <c r="AP193" t="str">
        <f t="shared" si="79"/>
        <v>LASK</v>
      </c>
      <c r="AQ193">
        <f>COUNTIF($J$2:J193,J193)</f>
        <v>18</v>
      </c>
      <c r="AR193">
        <f>COUNTIF($K$2:K193,K193)</f>
        <v>1</v>
      </c>
      <c r="AT193" s="1" t="str">
        <f t="shared" si="80"/>
        <v>Red Bull Salzburg</v>
      </c>
      <c r="AU193" s="1" t="str">
        <f t="shared" si="81"/>
        <v>SSC Neapel</v>
      </c>
      <c r="AV193">
        <f t="shared" si="82"/>
        <v>1</v>
      </c>
      <c r="AW193" s="1">
        <f t="shared" si="83"/>
        <v>3</v>
      </c>
      <c r="AY193" t="str">
        <f t="shared" si="102"/>
        <v>SSC Neapel</v>
      </c>
      <c r="AZ193" t="str">
        <f t="shared" si="103"/>
        <v>Red Bull Salzburg</v>
      </c>
      <c r="BA193">
        <f t="shared" si="104"/>
        <v>1</v>
      </c>
      <c r="BB193">
        <f t="shared" si="105"/>
        <v>3</v>
      </c>
      <c r="BD193" t="str">
        <f t="shared" si="106"/>
        <v>SSC Neapel</v>
      </c>
      <c r="BE193" t="str">
        <f t="shared" si="107"/>
        <v>Red Bull Salzburg</v>
      </c>
      <c r="BF193">
        <f t="shared" si="84"/>
        <v>3</v>
      </c>
      <c r="BG193">
        <f t="shared" si="85"/>
        <v>1</v>
      </c>
      <c r="BI193">
        <f t="shared" si="108"/>
        <v>0</v>
      </c>
      <c r="BJ193">
        <f t="shared" si="109"/>
        <v>3</v>
      </c>
    </row>
    <row r="194" spans="1:62" x14ac:dyDescent="0.3">
      <c r="A194" t="s">
        <v>47</v>
      </c>
      <c r="B194" t="s">
        <v>272</v>
      </c>
      <c r="C194" t="s">
        <v>267</v>
      </c>
      <c r="D194" t="s">
        <v>116</v>
      </c>
      <c r="E194" t="s">
        <v>64</v>
      </c>
      <c r="F194" s="15">
        <v>0.70833333333333337</v>
      </c>
      <c r="G194" s="16">
        <v>14643</v>
      </c>
      <c r="H194" s="17">
        <v>7</v>
      </c>
      <c r="I194" s="17">
        <v>0</v>
      </c>
      <c r="J194" s="1" t="s">
        <v>68</v>
      </c>
      <c r="K194" s="1" t="s">
        <v>80</v>
      </c>
      <c r="L194" s="20">
        <v>1</v>
      </c>
      <c r="M194" s="20">
        <v>0</v>
      </c>
      <c r="N194" s="1" t="str">
        <f t="shared" ref="N194:N272" si="110">IF(L194&gt;M194,"S",IF(L194&lt;M194,"N","U"))</f>
        <v>S</v>
      </c>
      <c r="O194" s="1" t="str">
        <f t="shared" ref="O194:O272" si="111">IF(M194&gt;L194,"S",IF(M194&lt;L194,"N","U"))</f>
        <v>N</v>
      </c>
      <c r="P194" s="1">
        <f t="shared" ref="P194:P272" si="112">L194-M194</f>
        <v>1</v>
      </c>
      <c r="Q194" s="4">
        <f>IFERROR((SUMIF($J$2:K194,J194,$L$2:M194)-L194)/(COUNTIF($J$2:K194,J194)-1),0)</f>
        <v>1.037037037037037</v>
      </c>
      <c r="R194" s="4">
        <f>IFERROR((SUMIF($AT$2:AT194,AT194,$AV$2:AW194)-AV194)/(COUNTIF($J$2:K194,J194)-1),0)</f>
        <v>0.62962962962962965</v>
      </c>
      <c r="S194" s="4">
        <f t="shared" si="94"/>
        <v>0.40740740740740733</v>
      </c>
      <c r="T194" s="5">
        <f>IFERROR((SUMIF($AY$2:AZ194,AY194,$BA$2:BB194)-BA194)/(COUNTIF($J$2:K194,K194)-1),0)</f>
        <v>1.56</v>
      </c>
      <c r="U194" s="5">
        <f>IFERROR((SUMIF($BD$2:BE194,BD194,$BF$2:BG194)-BF194)/(COUNTIF($J$2:K194,K194)-1),0)</f>
        <v>1.2</v>
      </c>
      <c r="V194" s="5">
        <f t="shared" si="95"/>
        <v>0.3600000000000001</v>
      </c>
      <c r="W194" s="9">
        <f>IFERROR((SUMIF($J$2:J194,J194,L$2:L194)-L194)/(COUNTIF($J$2:J194,J194)-1),0)</f>
        <v>1.25</v>
      </c>
      <c r="X194" s="9">
        <f>IFERROR((SUMIF($J$2:J194,J194,M$2:M194)-M194)/(COUNTIF($J$2:J194,J194)-1),0)</f>
        <v>1.4166666666666667</v>
      </c>
      <c r="Y194" s="9">
        <f t="shared" si="96"/>
        <v>-0.16666666666666674</v>
      </c>
      <c r="Z194" s="1">
        <f>IFERROR((SUMIF($K$2:K194,J194,$M$2:M194))/(COUNTIF($K$2:K194,J194)),0)</f>
        <v>0.8666666666666667</v>
      </c>
      <c r="AA194" s="1">
        <f>IFERROR((SUMIF($K$2:K194,J194,$L$2:L194))/(COUNTIF($K$2:K194,J194)),0)</f>
        <v>1.3333333333333333</v>
      </c>
      <c r="AB194" s="1">
        <f t="shared" si="97"/>
        <v>-0.46666666666666656</v>
      </c>
      <c r="AC194" s="9">
        <f>IFERROR((SUMIF($J$2:J194,K194,$L$2:L194))/(COUNTIF($J$2:J194,K194)),0)</f>
        <v>2.2307692307692308</v>
      </c>
      <c r="AD194" s="9">
        <f>IFERROR((SUMIF($J$2:J194,K194,$M$2:M194))/(COUNTIF($J$2:J194,K194)),0)</f>
        <v>1.3846153846153846</v>
      </c>
      <c r="AE194" s="9">
        <f t="shared" si="98"/>
        <v>0.84615384615384626</v>
      </c>
      <c r="AF194" s="1">
        <f>IFERROR((SUMIF(K$2:K194,K194,M$2:M194)-M194)/(COUNTIF($K$2:K194,K194)-1),0)</f>
        <v>0.83333333333333337</v>
      </c>
      <c r="AG194" s="1">
        <f>IFERROR((SUMIF(K$2:K194,K194,L$2:L194)-L194)/(COUNTIF($K$2:K194,K194)-1),0)</f>
        <v>1</v>
      </c>
      <c r="AH194" s="1">
        <f t="shared" si="99"/>
        <v>-0.16666666666666663</v>
      </c>
      <c r="AI194" s="1">
        <f t="shared" si="100"/>
        <v>3</v>
      </c>
      <c r="AJ194" s="1">
        <f t="shared" si="101"/>
        <v>0</v>
      </c>
      <c r="AK194" s="1">
        <f>SUMIF($J$2:K194,J194,AI$2:AJ194)-AI194</f>
        <v>31</v>
      </c>
      <c r="AL194" s="1">
        <f>SUMIF($AY$2:AZ194,AY194,$BI$2:BJ194)-BI194</f>
        <v>39</v>
      </c>
      <c r="AM194" s="1">
        <f>IFERROR((AK194)/(COUNTIF($J$2:K194,J194)-1),0)</f>
        <v>1.1481481481481481</v>
      </c>
      <c r="AN194" s="1">
        <f>IFERROR((AL194)/(COUNTIF($J$2:K194,K194)-1),0)</f>
        <v>1.56</v>
      </c>
      <c r="AP194" t="str">
        <f t="shared" ref="AP194:AP251" si="113">VLOOKUP(J194,IF($AQ$2:$AQ$251=(AQ194),mat,""),2,FALSE)</f>
        <v>TSV Hartberg</v>
      </c>
      <c r="AQ194">
        <f>COUNTIF($J$2:J194,J194)</f>
        <v>13</v>
      </c>
      <c r="AR194">
        <f>COUNTIF($K$2:K194,K194)</f>
        <v>13</v>
      </c>
      <c r="AT194" s="1" t="str">
        <f t="shared" ref="AT194:AT251" si="114">J194</f>
        <v>SK Sturm Graz</v>
      </c>
      <c r="AU194" s="1" t="str">
        <f t="shared" ref="AU194:AU251" si="115">K194</f>
        <v>FK Austria Wien</v>
      </c>
      <c r="AV194">
        <f t="shared" ref="AV194:AV251" si="116">M194</f>
        <v>0</v>
      </c>
      <c r="AW194" s="1">
        <f t="shared" ref="AW194:AW251" si="117">L194</f>
        <v>1</v>
      </c>
      <c r="AY194" t="str">
        <f t="shared" si="102"/>
        <v>FK Austria Wien</v>
      </c>
      <c r="AZ194" t="str">
        <f t="shared" si="103"/>
        <v>SK Sturm Graz</v>
      </c>
      <c r="BA194">
        <f t="shared" si="104"/>
        <v>0</v>
      </c>
      <c r="BB194">
        <f t="shared" si="105"/>
        <v>1</v>
      </c>
      <c r="BD194" t="str">
        <f t="shared" si="106"/>
        <v>FK Austria Wien</v>
      </c>
      <c r="BE194" t="str">
        <f t="shared" si="107"/>
        <v>SK Sturm Graz</v>
      </c>
      <c r="BF194">
        <f t="shared" ref="BF194:BF251" si="118">L194</f>
        <v>1</v>
      </c>
      <c r="BG194">
        <f t="shared" ref="BG194:BG251" si="119">M194</f>
        <v>0</v>
      </c>
      <c r="BI194">
        <f t="shared" si="108"/>
        <v>0</v>
      </c>
      <c r="BJ194">
        <f t="shared" si="109"/>
        <v>3</v>
      </c>
    </row>
    <row r="195" spans="1:62" x14ac:dyDescent="0.3">
      <c r="A195" t="s">
        <v>47</v>
      </c>
      <c r="B195" t="s">
        <v>272</v>
      </c>
      <c r="C195" t="s">
        <v>267</v>
      </c>
      <c r="D195" t="s">
        <v>116</v>
      </c>
      <c r="E195" t="s">
        <v>64</v>
      </c>
      <c r="F195" s="15">
        <v>0.70833333333333337</v>
      </c>
      <c r="G195" s="16">
        <v>6476</v>
      </c>
      <c r="H195" s="17">
        <v>3</v>
      </c>
      <c r="I195" s="17">
        <v>0</v>
      </c>
      <c r="J195" s="1" t="s">
        <v>245</v>
      </c>
      <c r="K195" s="1" t="s">
        <v>40</v>
      </c>
      <c r="L195" s="20">
        <v>0</v>
      </c>
      <c r="M195" s="20">
        <v>2</v>
      </c>
      <c r="N195" s="1" t="str">
        <f t="shared" si="110"/>
        <v>N</v>
      </c>
      <c r="O195" s="1" t="str">
        <f t="shared" si="111"/>
        <v>S</v>
      </c>
      <c r="P195" s="1">
        <f t="shared" si="112"/>
        <v>-2</v>
      </c>
      <c r="Q195" s="4">
        <f>IFERROR((SUMIF($J$2:K195,J195,$L$2:M195)-L195)/(COUNTIF($J$2:K195,J195)-1),0)</f>
        <v>1.0833333333333333</v>
      </c>
      <c r="R195" s="4">
        <f>IFERROR((SUMIF($AT$2:AT195,AT195,$AV$2:AW195)-AV195)/(COUNTIF($J$2:K195,J195)-1),0)</f>
        <v>0.45833333333333331</v>
      </c>
      <c r="S195" s="4">
        <f t="shared" si="94"/>
        <v>0.625</v>
      </c>
      <c r="T195" s="5">
        <f>IFERROR((SUMIF($AY$2:AZ195,AY195,$BA$2:BB195)-BA195)/(COUNTIF($J$2:K195,K195)-1),0)</f>
        <v>2.4358974358974357</v>
      </c>
      <c r="U195" s="5">
        <f>IFERROR((SUMIF($BD$2:BE195,BD195,$BF$2:BG195)-BF195)/(COUNTIF($J$2:K195,K195)-1),0)</f>
        <v>0.84615384615384615</v>
      </c>
      <c r="V195" s="5">
        <f t="shared" si="95"/>
        <v>1.5897435897435894</v>
      </c>
      <c r="W195" s="9">
        <f>IFERROR((SUMIF($J$2:J195,J195,L$2:L195)-L195)/(COUNTIF($J$2:J195,J195)-1),0)</f>
        <v>0.7</v>
      </c>
      <c r="X195" s="9">
        <f>IFERROR((SUMIF($J$2:J195,J195,M$2:M195)-M195)/(COUNTIF($J$2:J195,J195)-1),0)</f>
        <v>1.1000000000000001</v>
      </c>
      <c r="Y195" s="9">
        <f t="shared" si="96"/>
        <v>-0.40000000000000013</v>
      </c>
      <c r="Z195" s="1">
        <f>IFERROR((SUMIF($K$2:K195,J195,$M$2:M195))/(COUNTIF($K$2:K195,J195)),0)</f>
        <v>1.3571428571428572</v>
      </c>
      <c r="AA195" s="1">
        <f>IFERROR((SUMIF($K$2:K195,J195,$L$2:L195))/(COUNTIF($K$2:K195,J195)),0)</f>
        <v>2</v>
      </c>
      <c r="AB195" s="1">
        <f t="shared" si="97"/>
        <v>-0.64285714285714279</v>
      </c>
      <c r="AC195" s="9">
        <f>IFERROR((SUMIF($J$2:J195,K195,$L$2:L195))/(COUNTIF($J$2:J195,K195)),0)</f>
        <v>2.3888888888888888</v>
      </c>
      <c r="AD195" s="9">
        <f>IFERROR((SUMIF($J$2:J195,K195,$M$2:M195))/(COUNTIF($J$2:J195,K195)),0)</f>
        <v>0.55555555555555558</v>
      </c>
      <c r="AE195" s="9">
        <f t="shared" si="98"/>
        <v>1.8333333333333333</v>
      </c>
      <c r="AF195" s="1">
        <f>IFERROR((SUMIF(K$2:K195,K195,M$2:M195)-M195)/(COUNTIF($K$2:K195,K195)-1),0)</f>
        <v>2.4761904761904763</v>
      </c>
      <c r="AG195" s="1">
        <f>IFERROR((SUMIF(K$2:K195,K195,L$2:L195)-L195)/(COUNTIF($K$2:K195,K195)-1),0)</f>
        <v>1.0952380952380953</v>
      </c>
      <c r="AH195" s="1">
        <f t="shared" si="99"/>
        <v>1.3809523809523809</v>
      </c>
      <c r="AI195" s="1">
        <f t="shared" si="100"/>
        <v>0</v>
      </c>
      <c r="AJ195" s="1">
        <f t="shared" si="101"/>
        <v>3</v>
      </c>
      <c r="AK195" s="1">
        <f>SUMIF($J$2:K195,J195,AI$2:AJ195)-AI195</f>
        <v>23</v>
      </c>
      <c r="AL195" s="1">
        <f>SUMIF($AY$2:AZ195,AY195,$BI$2:BJ195)-BI195</f>
        <v>96</v>
      </c>
      <c r="AM195" s="1">
        <f>IFERROR((AK195)/(COUNTIF($J$2:K195,J195)-1),0)</f>
        <v>0.95833333333333337</v>
      </c>
      <c r="AN195" s="1">
        <f>IFERROR((AL195)/(COUNTIF($J$2:K195,K195)-1),0)</f>
        <v>2.4615384615384617</v>
      </c>
      <c r="AP195" t="str">
        <f t="shared" si="113"/>
        <v>SK Sturm Graz</v>
      </c>
      <c r="AQ195">
        <f>COUNTIF($J$2:J195,J195)</f>
        <v>11</v>
      </c>
      <c r="AR195">
        <f>COUNTIF($K$2:K195,K195)</f>
        <v>22</v>
      </c>
      <c r="AT195" s="1" t="str">
        <f t="shared" si="114"/>
        <v>FC Wacker Innsbruck</v>
      </c>
      <c r="AU195" s="1" t="str">
        <f t="shared" si="115"/>
        <v>Red Bull Salzburg</v>
      </c>
      <c r="AV195">
        <f t="shared" si="116"/>
        <v>2</v>
      </c>
      <c r="AW195" s="1">
        <f t="shared" si="117"/>
        <v>0</v>
      </c>
      <c r="AY195" t="str">
        <f t="shared" si="102"/>
        <v>Red Bull Salzburg</v>
      </c>
      <c r="AZ195" t="str">
        <f t="shared" si="103"/>
        <v>FC Wacker Innsbruck</v>
      </c>
      <c r="BA195">
        <f t="shared" si="104"/>
        <v>2</v>
      </c>
      <c r="BB195">
        <f t="shared" si="105"/>
        <v>0</v>
      </c>
      <c r="BD195" t="str">
        <f t="shared" si="106"/>
        <v>Red Bull Salzburg</v>
      </c>
      <c r="BE195" t="str">
        <f t="shared" si="107"/>
        <v>FC Wacker Innsbruck</v>
      </c>
      <c r="BF195">
        <f t="shared" si="118"/>
        <v>0</v>
      </c>
      <c r="BG195">
        <f t="shared" si="119"/>
        <v>2</v>
      </c>
      <c r="BI195">
        <f t="shared" si="108"/>
        <v>3</v>
      </c>
      <c r="BJ195">
        <f t="shared" si="109"/>
        <v>0</v>
      </c>
    </row>
    <row r="196" spans="1:62" x14ac:dyDescent="0.3">
      <c r="A196" t="s">
        <v>47</v>
      </c>
      <c r="B196" t="s">
        <v>272</v>
      </c>
      <c r="C196" t="s">
        <v>267</v>
      </c>
      <c r="D196" t="s">
        <v>116</v>
      </c>
      <c r="E196" t="s">
        <v>64</v>
      </c>
      <c r="F196" s="15">
        <v>0.70833333333333337</v>
      </c>
      <c r="G196" s="16">
        <v>4072</v>
      </c>
      <c r="H196" s="17">
        <v>7</v>
      </c>
      <c r="I196" s="17">
        <v>0</v>
      </c>
      <c r="J196" s="1" t="s">
        <v>58</v>
      </c>
      <c r="K196" s="1" t="s">
        <v>0</v>
      </c>
      <c r="L196" s="20">
        <v>1</v>
      </c>
      <c r="M196" s="20">
        <v>2</v>
      </c>
      <c r="N196" s="1" t="str">
        <f t="shared" si="110"/>
        <v>N</v>
      </c>
      <c r="O196" s="1" t="str">
        <f t="shared" si="111"/>
        <v>S</v>
      </c>
      <c r="P196" s="1">
        <f t="shared" si="112"/>
        <v>-1</v>
      </c>
      <c r="Q196" s="4">
        <f>IFERROR((SUMIF($J$2:K196,J196,$L$2:M196)-L196)/(COUNTIF($J$2:K196,J196)-1),0)</f>
        <v>1.4166666666666667</v>
      </c>
      <c r="R196" s="4">
        <f>IFERROR((SUMIF($AT$2:AT196,AT196,$AV$2:AW196)-AV196)/(COUNTIF($J$2:K196,J196)-1),0)</f>
        <v>0.83333333333333337</v>
      </c>
      <c r="S196" s="4">
        <f t="shared" si="94"/>
        <v>0.58333333333333337</v>
      </c>
      <c r="T196" s="5">
        <f>IFERROR((SUMIF($AY$2:AZ196,AY196,$BA$2:BB196)-BA196)/(COUNTIF($J$2:K196,K196)-1),0)</f>
        <v>2.2758620689655173</v>
      </c>
      <c r="U196" s="5">
        <f>IFERROR((SUMIF($BD$2:BE196,BD196,$BF$2:BG196)-BF196)/(COUNTIF($J$2:K196,K196)-1),0)</f>
        <v>0.72413793103448276</v>
      </c>
      <c r="V196" s="5">
        <f t="shared" si="95"/>
        <v>1.5517241379310347</v>
      </c>
      <c r="W196" s="9">
        <f>IFERROR((SUMIF($J$2:J196,J196,L$2:L196)-L196)/(COUNTIF($J$2:J196,J196)-1),0)</f>
        <v>1.4545454545454546</v>
      </c>
      <c r="X196" s="9">
        <f>IFERROR((SUMIF($J$2:J196,J196,M$2:M196)-M196)/(COUNTIF($J$2:J196,J196)-1),0)</f>
        <v>1.8181818181818181</v>
      </c>
      <c r="Y196" s="9">
        <f t="shared" si="96"/>
        <v>-0.36363636363636354</v>
      </c>
      <c r="Z196" s="1">
        <f>IFERROR((SUMIF($K$2:K196,J196,$M$2:M196))/(COUNTIF($K$2:K196,J196)),0)</f>
        <v>1.3846153846153846</v>
      </c>
      <c r="AA196" s="1">
        <f>IFERROR((SUMIF($K$2:K196,J196,$L$2:L196))/(COUNTIF($K$2:K196,J196)),0)</f>
        <v>1.0769230769230769</v>
      </c>
      <c r="AB196" s="1">
        <f t="shared" si="97"/>
        <v>0.30769230769230771</v>
      </c>
      <c r="AC196" s="9">
        <f>IFERROR((SUMIF($J$2:J196,K196,$L$2:L196))/(COUNTIF($J$2:J196,K196)),0)</f>
        <v>2.4285714285714284</v>
      </c>
      <c r="AD196" s="9">
        <f>IFERROR((SUMIF($J$2:J196,K196,$M$2:M196))/(COUNTIF($J$2:J196,K196)),0)</f>
        <v>0.7857142857142857</v>
      </c>
      <c r="AE196" s="9">
        <f t="shared" si="98"/>
        <v>1.6428571428571428</v>
      </c>
      <c r="AF196" s="1">
        <f>IFERROR((SUMIF(K$2:K196,K196,M$2:M196)-M196)/(COUNTIF($K$2:K196,K196)-1),0)</f>
        <v>2.1333333333333333</v>
      </c>
      <c r="AG196" s="1">
        <f>IFERROR((SUMIF(K$2:K196,K196,L$2:L196)-L196)/(COUNTIF($K$2:K196,K196)-1),0)</f>
        <v>0.66666666666666663</v>
      </c>
      <c r="AH196" s="1">
        <f t="shared" si="99"/>
        <v>1.4666666666666668</v>
      </c>
      <c r="AI196" s="1">
        <f t="shared" si="100"/>
        <v>0</v>
      </c>
      <c r="AJ196" s="1">
        <f t="shared" si="101"/>
        <v>3</v>
      </c>
      <c r="AK196" s="1">
        <f>SUMIF($J$2:K196,J196,AI$2:AJ196)-AI196</f>
        <v>24</v>
      </c>
      <c r="AL196" s="1">
        <f>SUMIF($AY$2:AZ196,AY196,$BI$2:BJ196)-BI196</f>
        <v>64</v>
      </c>
      <c r="AM196" s="1">
        <f>IFERROR((AK196)/(COUNTIF($J$2:K196,J196)-1),0)</f>
        <v>1</v>
      </c>
      <c r="AN196" s="1">
        <f>IFERROR((AL196)/(COUNTIF($J$2:K196,K196)-1),0)</f>
        <v>2.2068965517241379</v>
      </c>
      <c r="AP196" t="str">
        <f t="shared" si="113"/>
        <v>SV Mattersburg</v>
      </c>
      <c r="AQ196">
        <f>COUNTIF($J$2:J196,J196)</f>
        <v>12</v>
      </c>
      <c r="AR196">
        <f>COUNTIF($K$2:K196,K196)</f>
        <v>16</v>
      </c>
      <c r="AT196" s="1" t="str">
        <f t="shared" si="114"/>
        <v>SC Rheindorf Altach</v>
      </c>
      <c r="AU196" s="1" t="str">
        <f t="shared" si="115"/>
        <v>LASK</v>
      </c>
      <c r="AV196">
        <f t="shared" si="116"/>
        <v>2</v>
      </c>
      <c r="AW196" s="1">
        <f t="shared" si="117"/>
        <v>1</v>
      </c>
      <c r="AY196" t="str">
        <f t="shared" si="102"/>
        <v>LASK</v>
      </c>
      <c r="AZ196" t="str">
        <f t="shared" si="103"/>
        <v>SC Rheindorf Altach</v>
      </c>
      <c r="BA196">
        <f t="shared" si="104"/>
        <v>2</v>
      </c>
      <c r="BB196">
        <f t="shared" si="105"/>
        <v>1</v>
      </c>
      <c r="BD196" t="str">
        <f t="shared" si="106"/>
        <v>LASK</v>
      </c>
      <c r="BE196" t="str">
        <f t="shared" si="107"/>
        <v>SC Rheindorf Altach</v>
      </c>
      <c r="BF196">
        <f t="shared" si="118"/>
        <v>1</v>
      </c>
      <c r="BG196">
        <f t="shared" si="119"/>
        <v>2</v>
      </c>
      <c r="BI196">
        <f t="shared" si="108"/>
        <v>3</v>
      </c>
      <c r="BJ196">
        <f t="shared" si="109"/>
        <v>0</v>
      </c>
    </row>
    <row r="197" spans="1:62" x14ac:dyDescent="0.3">
      <c r="A197" t="s">
        <v>47</v>
      </c>
      <c r="B197" t="s">
        <v>272</v>
      </c>
      <c r="C197" t="s">
        <v>267</v>
      </c>
      <c r="D197" t="s">
        <v>116</v>
      </c>
      <c r="E197" t="s">
        <v>64</v>
      </c>
      <c r="F197" s="15">
        <v>0.70833333333333337</v>
      </c>
      <c r="G197" s="16">
        <v>3041</v>
      </c>
      <c r="H197" s="17">
        <v>7</v>
      </c>
      <c r="I197" s="17">
        <v>0</v>
      </c>
      <c r="J197" s="1" t="s">
        <v>65</v>
      </c>
      <c r="K197" s="1" t="s">
        <v>76</v>
      </c>
      <c r="L197" s="20">
        <v>0</v>
      </c>
      <c r="M197" s="20">
        <v>1</v>
      </c>
      <c r="N197" s="1" t="str">
        <f t="shared" si="110"/>
        <v>N</v>
      </c>
      <c r="O197" s="1" t="str">
        <f t="shared" si="111"/>
        <v>S</v>
      </c>
      <c r="P197" s="1">
        <f t="shared" si="112"/>
        <v>-1</v>
      </c>
      <c r="Q197" s="4">
        <f>IFERROR((SUMIF($J$2:K197,J197,$L$2:M197)-L197)/(COUNTIF($J$2:K197,J197)-1),0)</f>
        <v>1.6</v>
      </c>
      <c r="R197" s="4">
        <f>IFERROR((SUMIF($AT$2:AT197,AT197,$AV$2:AW197)-AV197)/(COUNTIF($J$2:K197,J197)-1),0)</f>
        <v>0.52</v>
      </c>
      <c r="S197" s="4">
        <f t="shared" si="94"/>
        <v>1.08</v>
      </c>
      <c r="T197" s="5">
        <f>IFERROR((SUMIF($AY$2:AZ197,AY197,$BA$2:BB197)-BA197)/(COUNTIF($J$2:K197,K197)-1),0)</f>
        <v>1.3478260869565217</v>
      </c>
      <c r="U197" s="5">
        <f>IFERROR((SUMIF($BD$2:BE197,BD197,$BF$2:BG197)-BF197)/(COUNTIF($J$2:K197,K197)-1),0)</f>
        <v>1.6521739130434783</v>
      </c>
      <c r="V197" s="5">
        <f t="shared" si="95"/>
        <v>-0.30434782608695654</v>
      </c>
      <c r="W197" s="9">
        <f>IFERROR((SUMIF($J$2:J197,J197,L$2:L197)-L197)/(COUNTIF($J$2:J197,J197)-1),0)</f>
        <v>1.6</v>
      </c>
      <c r="X197" s="9">
        <f>IFERROR((SUMIF($J$2:J197,J197,M$2:M197)-M197)/(COUNTIF($J$2:J197,J197)-1),0)</f>
        <v>1.3</v>
      </c>
      <c r="Y197" s="9">
        <f t="shared" si="96"/>
        <v>0.30000000000000004</v>
      </c>
      <c r="Z197" s="1">
        <f>IFERROR((SUMIF($K$2:K197,J197,$M$2:M197))/(COUNTIF($K$2:K197,J197)),0)</f>
        <v>1.6</v>
      </c>
      <c r="AA197" s="1">
        <f>IFERROR((SUMIF($K$2:K197,J197,$L$2:L197))/(COUNTIF($K$2:K197,J197)),0)</f>
        <v>1.5333333333333334</v>
      </c>
      <c r="AB197" s="1">
        <f t="shared" si="97"/>
        <v>6.6666666666666652E-2</v>
      </c>
      <c r="AC197" s="9">
        <f>IFERROR((SUMIF($J$2:J197,K197,$L$2:L197))/(COUNTIF($J$2:J197,K197)),0)</f>
        <v>1.25</v>
      </c>
      <c r="AD197" s="9">
        <f>IFERROR((SUMIF($J$2:J197,K197,$M$2:M197))/(COUNTIF($J$2:J197,K197)),0)</f>
        <v>1.75</v>
      </c>
      <c r="AE197" s="9">
        <f t="shared" si="98"/>
        <v>-0.5</v>
      </c>
      <c r="AF197" s="1">
        <f>IFERROR((SUMIF(K$2:K197,K197,M$2:M197)-M197)/(COUNTIF($K$2:K197,K197)-1),0)</f>
        <v>1.4545454545454546</v>
      </c>
      <c r="AG197" s="1">
        <f>IFERROR((SUMIF(K$2:K197,K197,L$2:L197)-L197)/(COUNTIF($K$2:K197,K197)-1),0)</f>
        <v>1.5454545454545454</v>
      </c>
      <c r="AH197" s="1">
        <f t="shared" si="99"/>
        <v>-9.0909090909090828E-2</v>
      </c>
      <c r="AI197" s="1">
        <f t="shared" si="100"/>
        <v>0</v>
      </c>
      <c r="AJ197" s="1">
        <f t="shared" si="101"/>
        <v>3</v>
      </c>
      <c r="AK197" s="1">
        <f>SUMIF($J$2:K197,J197,AI$2:AJ197)-AI197</f>
        <v>39</v>
      </c>
      <c r="AL197" s="1">
        <f>SUMIF($AY$2:AZ197,AY197,$BI$2:BJ197)-BI197</f>
        <v>30</v>
      </c>
      <c r="AM197" s="1">
        <f>IFERROR((AK197)/(COUNTIF($J$2:K197,J197)-1),0)</f>
        <v>1.56</v>
      </c>
      <c r="AN197" s="1">
        <f>IFERROR((AL197)/(COUNTIF($J$2:K197,K197)-1),0)</f>
        <v>1.3043478260869565</v>
      </c>
      <c r="AP197" t="str">
        <f t="shared" si="113"/>
        <v>Wolfsberger AC</v>
      </c>
      <c r="AQ197">
        <f>COUNTIF($J$2:J197,J197)</f>
        <v>11</v>
      </c>
      <c r="AR197">
        <f>COUNTIF($K$2:K197,K197)</f>
        <v>12</v>
      </c>
      <c r="AT197" s="1" t="str">
        <f t="shared" si="114"/>
        <v>SKN St. Pölten</v>
      </c>
      <c r="AU197" s="1" t="str">
        <f t="shared" si="115"/>
        <v>SV Mattersburg</v>
      </c>
      <c r="AV197">
        <f t="shared" si="116"/>
        <v>1</v>
      </c>
      <c r="AW197" s="1">
        <f t="shared" si="117"/>
        <v>0</v>
      </c>
      <c r="AY197" t="str">
        <f t="shared" si="102"/>
        <v>SV Mattersburg</v>
      </c>
      <c r="AZ197" t="str">
        <f t="shared" si="103"/>
        <v>SKN St. Pölten</v>
      </c>
      <c r="BA197">
        <f t="shared" si="104"/>
        <v>1</v>
      </c>
      <c r="BB197">
        <f t="shared" si="105"/>
        <v>0</v>
      </c>
      <c r="BD197" t="str">
        <f t="shared" si="106"/>
        <v>SV Mattersburg</v>
      </c>
      <c r="BE197" t="str">
        <f t="shared" si="107"/>
        <v>SKN St. Pölten</v>
      </c>
      <c r="BF197">
        <f t="shared" si="118"/>
        <v>0</v>
      </c>
      <c r="BG197">
        <f t="shared" si="119"/>
        <v>1</v>
      </c>
      <c r="BI197">
        <f t="shared" si="108"/>
        <v>3</v>
      </c>
      <c r="BJ197">
        <f t="shared" si="109"/>
        <v>0</v>
      </c>
    </row>
    <row r="198" spans="1:62" x14ac:dyDescent="0.3">
      <c r="A198" t="s">
        <v>47</v>
      </c>
      <c r="B198" t="s">
        <v>272</v>
      </c>
      <c r="C198" t="s">
        <v>267</v>
      </c>
      <c r="D198" t="s">
        <v>116</v>
      </c>
      <c r="E198" t="s">
        <v>64</v>
      </c>
      <c r="F198" s="15">
        <v>0.70833333333333337</v>
      </c>
      <c r="G198" s="16">
        <v>4488</v>
      </c>
      <c r="H198" s="17">
        <v>7</v>
      </c>
      <c r="I198" s="17">
        <v>0</v>
      </c>
      <c r="J198" s="1" t="s">
        <v>49</v>
      </c>
      <c r="K198" s="1" t="s">
        <v>56</v>
      </c>
      <c r="L198" s="20">
        <v>2</v>
      </c>
      <c r="M198" s="20">
        <v>2</v>
      </c>
      <c r="N198" s="1" t="str">
        <f t="shared" si="110"/>
        <v>U</v>
      </c>
      <c r="O198" s="1" t="str">
        <f t="shared" si="111"/>
        <v>U</v>
      </c>
      <c r="P198" s="1">
        <f t="shared" si="112"/>
        <v>0</v>
      </c>
      <c r="Q198" s="4">
        <f>IFERROR((SUMIF($J$2:K198,J198,$L$2:M198)-L198)/(COUNTIF($J$2:K198,J198)-1),0)</f>
        <v>1.5</v>
      </c>
      <c r="R198" s="4">
        <f>IFERROR((SUMIF($AT$2:AT198,AT198,$AV$2:AW198)-AV198)/(COUNTIF($J$2:K198,J198)-1),0)</f>
        <v>0.70833333333333337</v>
      </c>
      <c r="S198" s="4">
        <f t="shared" si="94"/>
        <v>0.79166666666666663</v>
      </c>
      <c r="T198" s="5">
        <f>IFERROR((SUMIF($AY$2:AZ198,AY198,$BA$2:BB198)-BA198)/(COUNTIF($J$2:K198,K198)-1),0)</f>
        <v>1.0416666666666667</v>
      </c>
      <c r="U198" s="5">
        <f>IFERROR((SUMIF($BD$2:BE198,BD198,$BF$2:BG198)-BF198)/(COUNTIF($J$2:K198,K198)-1),0)</f>
        <v>1.9583333333333333</v>
      </c>
      <c r="V198" s="5">
        <f t="shared" si="95"/>
        <v>-0.91666666666666652</v>
      </c>
      <c r="W198" s="9">
        <f>IFERROR((SUMIF($J$2:J198,J198,L$2:L198)-L198)/(COUNTIF($J$2:J198,J198)-1),0)</f>
        <v>1.6666666666666667</v>
      </c>
      <c r="X198" s="9">
        <f>IFERROR((SUMIF($J$2:J198,J198,M$2:M198)-M198)/(COUNTIF($J$2:J198,J198)-1),0)</f>
        <v>1.4166666666666667</v>
      </c>
      <c r="Y198" s="9">
        <f t="shared" si="96"/>
        <v>0.25</v>
      </c>
      <c r="Z198" s="1">
        <f>IFERROR((SUMIF($K$2:K198,J198,$M$2:M198))/(COUNTIF($K$2:K198,J198)),0)</f>
        <v>1.3333333333333333</v>
      </c>
      <c r="AA198" s="1">
        <f>IFERROR((SUMIF($K$2:K198,J198,$L$2:L198))/(COUNTIF($K$2:K198,J198)),0)</f>
        <v>1.3333333333333333</v>
      </c>
      <c r="AB198" s="1">
        <f t="shared" si="97"/>
        <v>0</v>
      </c>
      <c r="AC198" s="9">
        <f>IFERROR((SUMIF($J$2:J198,K198,$L$2:L198))/(COUNTIF($J$2:J198,K198)),0)</f>
        <v>1.3333333333333333</v>
      </c>
      <c r="AD198" s="9">
        <f>IFERROR((SUMIF($J$2:J198,K198,$M$2:M198))/(COUNTIF($J$2:J198,K198)),0)</f>
        <v>1.9166666666666667</v>
      </c>
      <c r="AE198" s="9">
        <f t="shared" si="98"/>
        <v>-0.58333333333333348</v>
      </c>
      <c r="AF198" s="1">
        <f>IFERROR((SUMIF(K$2:K198,K198,M$2:M198)-M198)/(COUNTIF($K$2:K198,K198)-1),0)</f>
        <v>0.75</v>
      </c>
      <c r="AG198" s="1">
        <f>IFERROR((SUMIF(K$2:K198,K198,L$2:L198)-L198)/(COUNTIF($K$2:K198,K198)-1),0)</f>
        <v>2</v>
      </c>
      <c r="AH198" s="1">
        <f t="shared" si="99"/>
        <v>-1.25</v>
      </c>
      <c r="AI198" s="1">
        <f t="shared" si="100"/>
        <v>1</v>
      </c>
      <c r="AJ198" s="1">
        <f t="shared" si="101"/>
        <v>1</v>
      </c>
      <c r="AK198" s="1">
        <f>SUMIF($J$2:K198,J198,AI$2:AJ198)-AI198</f>
        <v>35</v>
      </c>
      <c r="AL198" s="1">
        <f>SUMIF($AY$2:AZ198,AY198,$BI$2:BJ198)-BI198</f>
        <v>20</v>
      </c>
      <c r="AM198" s="1">
        <f>IFERROR((AK198)/(COUNTIF($J$2:K198,J198)-1),0)</f>
        <v>1.4583333333333333</v>
      </c>
      <c r="AN198" s="1">
        <f>IFERROR((AL198)/(COUNTIF($J$2:K198,K198)-1),0)</f>
        <v>0.83333333333333337</v>
      </c>
      <c r="AP198" t="str">
        <f t="shared" si="113"/>
        <v>FK Austria Wien</v>
      </c>
      <c r="AQ198">
        <f>COUNTIF($J$2:J198,J198)</f>
        <v>13</v>
      </c>
      <c r="AR198">
        <f>COUNTIF($K$2:K198,K198)</f>
        <v>13</v>
      </c>
      <c r="AT198" s="1" t="str">
        <f t="shared" si="114"/>
        <v>Wolfsberger AC</v>
      </c>
      <c r="AU198" s="1" t="str">
        <f t="shared" si="115"/>
        <v>FC Admira Wacker Mödling</v>
      </c>
      <c r="AV198">
        <f t="shared" si="116"/>
        <v>2</v>
      </c>
      <c r="AW198" s="1">
        <f t="shared" si="117"/>
        <v>2</v>
      </c>
      <c r="AY198" t="str">
        <f t="shared" si="102"/>
        <v>FC Admira Wacker Mödling</v>
      </c>
      <c r="AZ198" t="str">
        <f t="shared" si="103"/>
        <v>Wolfsberger AC</v>
      </c>
      <c r="BA198">
        <f t="shared" si="104"/>
        <v>2</v>
      </c>
      <c r="BB198">
        <f t="shared" si="105"/>
        <v>2</v>
      </c>
      <c r="BD198" t="str">
        <f t="shared" si="106"/>
        <v>FC Admira Wacker Mödling</v>
      </c>
      <c r="BE198" t="str">
        <f t="shared" si="107"/>
        <v>Wolfsberger AC</v>
      </c>
      <c r="BF198">
        <f t="shared" si="118"/>
        <v>2</v>
      </c>
      <c r="BG198">
        <f t="shared" si="119"/>
        <v>2</v>
      </c>
      <c r="BI198">
        <f t="shared" si="108"/>
        <v>1</v>
      </c>
      <c r="BJ198">
        <f t="shared" si="109"/>
        <v>1</v>
      </c>
    </row>
    <row r="199" spans="1:62" x14ac:dyDescent="0.3">
      <c r="A199" t="s">
        <v>47</v>
      </c>
      <c r="B199" t="s">
        <v>272</v>
      </c>
      <c r="C199" t="s">
        <v>267</v>
      </c>
      <c r="D199" t="s">
        <v>116</v>
      </c>
      <c r="E199" t="s">
        <v>64</v>
      </c>
      <c r="F199" s="15">
        <v>0.70833333333333337</v>
      </c>
      <c r="G199" s="16">
        <v>19200</v>
      </c>
      <c r="H199" s="17">
        <v>7</v>
      </c>
      <c r="I199" s="17">
        <v>0</v>
      </c>
      <c r="J199" s="1" t="s">
        <v>71</v>
      </c>
      <c r="K199" s="1" t="s">
        <v>216</v>
      </c>
      <c r="L199" s="20">
        <v>2</v>
      </c>
      <c r="M199" s="20">
        <v>2</v>
      </c>
      <c r="N199" s="1" t="str">
        <f t="shared" si="110"/>
        <v>U</v>
      </c>
      <c r="O199" s="1" t="str">
        <f t="shared" si="111"/>
        <v>U</v>
      </c>
      <c r="P199" s="1">
        <f t="shared" si="112"/>
        <v>0</v>
      </c>
      <c r="Q199" s="4">
        <f>IFERROR((SUMIF($J$2:K199,J199,$L$2:M199)-L199)/(COUNTIF($J$2:K199,J199)-1),0)</f>
        <v>1.4722222222222223</v>
      </c>
      <c r="R199" s="4">
        <f>IFERROR((SUMIF($AT$2:AT199,AT199,$AV$2:AW199)-AV199)/(COUNTIF($J$2:K199,J199)-1),0)</f>
        <v>0.27777777777777779</v>
      </c>
      <c r="S199" s="4">
        <f t="shared" si="94"/>
        <v>1.1944444444444446</v>
      </c>
      <c r="T199" s="5">
        <f>IFERROR((SUMIF($AY$2:AZ199,AY199,$BA$2:BB199)-BA199)/(COUNTIF($J$2:K199,K199)-1),0)</f>
        <v>1.72</v>
      </c>
      <c r="U199" s="5">
        <f>IFERROR((SUMIF($BD$2:BE199,BD199,$BF$2:BG199)-BF199)/(COUNTIF($J$2:K199,K199)-1),0)</f>
        <v>2.08</v>
      </c>
      <c r="V199" s="5">
        <f t="shared" si="95"/>
        <v>-0.3600000000000001</v>
      </c>
      <c r="W199" s="9">
        <f>IFERROR((SUMIF($J$2:J199,J199,L$2:L199)-L199)/(COUNTIF($J$2:J199,J199)-1),0)</f>
        <v>1.3529411764705883</v>
      </c>
      <c r="X199" s="9">
        <f>IFERROR((SUMIF($J$2:J199,J199,M$2:M199)-M199)/(COUNTIF($J$2:J199,J199)-1),0)</f>
        <v>0.58823529411764708</v>
      </c>
      <c r="Y199" s="9">
        <f t="shared" si="96"/>
        <v>0.76470588235294124</v>
      </c>
      <c r="Z199" s="1">
        <f>IFERROR((SUMIF($K$2:K199,J199,$M$2:M199))/(COUNTIF($K$2:K199,J199)),0)</f>
        <v>1.5789473684210527</v>
      </c>
      <c r="AA199" s="1">
        <f>IFERROR((SUMIF($K$2:K199,J199,$L$2:L199))/(COUNTIF($K$2:K199,J199)),0)</f>
        <v>1.8421052631578947</v>
      </c>
      <c r="AB199" s="1">
        <f t="shared" si="97"/>
        <v>-0.26315789473684204</v>
      </c>
      <c r="AC199" s="9">
        <f>IFERROR((SUMIF($J$2:J199,K199,$L$2:L199))/(COUNTIF($J$2:J199,K199)),0)</f>
        <v>1.6923076923076923</v>
      </c>
      <c r="AD199" s="9">
        <f>IFERROR((SUMIF($J$2:J199,K199,$M$2:M199))/(COUNTIF($J$2:J199,K199)),0)</f>
        <v>1.3076923076923077</v>
      </c>
      <c r="AE199" s="9">
        <f t="shared" si="98"/>
        <v>0.38461538461538458</v>
      </c>
      <c r="AF199" s="1">
        <f>IFERROR((SUMIF(K$2:K199,K199,M$2:M199)-M199)/(COUNTIF($K$2:K199,K199)-1),0)</f>
        <v>1.75</v>
      </c>
      <c r="AG199" s="1">
        <f>IFERROR((SUMIF(K$2:K199,K199,L$2:L199)-L199)/(COUNTIF($K$2:K199,K199)-1),0)</f>
        <v>2.9166666666666665</v>
      </c>
      <c r="AH199" s="1">
        <f t="shared" si="99"/>
        <v>-1.1666666666666665</v>
      </c>
      <c r="AI199" s="1">
        <f t="shared" si="100"/>
        <v>1</v>
      </c>
      <c r="AJ199" s="1">
        <f t="shared" si="101"/>
        <v>1</v>
      </c>
      <c r="AK199" s="1">
        <f>SUMIF($J$2:K199,J199,AI$2:AJ199)-AI199</f>
        <v>52</v>
      </c>
      <c r="AL199" s="1">
        <f>SUMIF($AY$2:AZ199,AY199,$BI$2:BJ199)-BI199</f>
        <v>32</v>
      </c>
      <c r="AM199" s="1">
        <f>IFERROR((AK199)/(COUNTIF($J$2:K199,J199)-1),0)</f>
        <v>1.4444444444444444</v>
      </c>
      <c r="AN199" s="1">
        <f>IFERROR((AL199)/(COUNTIF($J$2:K199,K199)-1),0)</f>
        <v>1.28</v>
      </c>
      <c r="AP199" t="str">
        <f t="shared" si="113"/>
        <v>SC Rheindorf Altach</v>
      </c>
      <c r="AQ199">
        <f>COUNTIF($J$2:J199,J199)</f>
        <v>18</v>
      </c>
      <c r="AR199">
        <f>COUNTIF($K$2:K199,K199)</f>
        <v>13</v>
      </c>
      <c r="AT199" s="1" t="str">
        <f t="shared" si="114"/>
        <v>SK Rapid Wien</v>
      </c>
      <c r="AU199" s="1" t="str">
        <f t="shared" si="115"/>
        <v>TSV Hartberg</v>
      </c>
      <c r="AV199">
        <f t="shared" si="116"/>
        <v>2</v>
      </c>
      <c r="AW199" s="1">
        <f t="shared" si="117"/>
        <v>2</v>
      </c>
      <c r="AY199" t="str">
        <f t="shared" si="102"/>
        <v>TSV Hartberg</v>
      </c>
      <c r="AZ199" t="str">
        <f t="shared" si="103"/>
        <v>SK Rapid Wien</v>
      </c>
      <c r="BA199">
        <f t="shared" si="104"/>
        <v>2</v>
      </c>
      <c r="BB199">
        <f t="shared" si="105"/>
        <v>2</v>
      </c>
      <c r="BD199" t="str">
        <f t="shared" si="106"/>
        <v>TSV Hartberg</v>
      </c>
      <c r="BE199" t="str">
        <f t="shared" si="107"/>
        <v>SK Rapid Wien</v>
      </c>
      <c r="BF199">
        <f t="shared" si="118"/>
        <v>2</v>
      </c>
      <c r="BG199">
        <f t="shared" si="119"/>
        <v>2</v>
      </c>
      <c r="BI199">
        <f t="shared" si="108"/>
        <v>1</v>
      </c>
      <c r="BJ199">
        <f t="shared" si="109"/>
        <v>1</v>
      </c>
    </row>
    <row r="200" spans="1:62" x14ac:dyDescent="0.3">
      <c r="A200" t="s">
        <v>47</v>
      </c>
      <c r="B200" t="s">
        <v>357</v>
      </c>
      <c r="C200" t="s">
        <v>267</v>
      </c>
      <c r="D200" t="s">
        <v>116</v>
      </c>
      <c r="E200" t="s">
        <v>43</v>
      </c>
      <c r="F200" s="15">
        <v>0.70833333333333337</v>
      </c>
      <c r="G200" s="16">
        <v>11600</v>
      </c>
      <c r="H200" s="17">
        <v>13</v>
      </c>
      <c r="I200" s="17">
        <v>0</v>
      </c>
      <c r="J200" s="1" t="s">
        <v>71</v>
      </c>
      <c r="K200" s="1" t="s">
        <v>56</v>
      </c>
      <c r="L200" s="20">
        <v>3</v>
      </c>
      <c r="M200" s="20">
        <v>0</v>
      </c>
      <c r="N200" s="1" t="str">
        <f t="shared" si="110"/>
        <v>S</v>
      </c>
      <c r="O200" s="1" t="str">
        <f t="shared" si="111"/>
        <v>N</v>
      </c>
      <c r="P200" s="1">
        <f t="shared" si="112"/>
        <v>3</v>
      </c>
      <c r="Q200" s="4">
        <f>IFERROR((SUMIF($J$2:K200,J200,$L$2:M200)-L200)/(COUNTIF($J$2:K200,J200)-1),0)</f>
        <v>1.4864864864864864</v>
      </c>
      <c r="R200" s="4">
        <f>IFERROR((SUMIF($AT$2:AT200,AT200,$AV$2:AW200)-AV200)/(COUNTIF($J$2:K200,J200)-1),0)</f>
        <v>0.32432432432432434</v>
      </c>
      <c r="S200" s="4">
        <f t="shared" si="94"/>
        <v>1.1621621621621621</v>
      </c>
      <c r="T200" s="5">
        <f>IFERROR((SUMIF($AY$2:AZ200,AY200,$BA$2:BB200)-BA200)/(COUNTIF($J$2:K200,K200)-1),0)</f>
        <v>1.08</v>
      </c>
      <c r="U200" s="5">
        <f>IFERROR((SUMIF($BD$2:BE200,BD200,$BF$2:BG200)-BF200)/(COUNTIF($J$2:K200,K200)-1),0)</f>
        <v>1.96</v>
      </c>
      <c r="V200" s="5">
        <f t="shared" si="95"/>
        <v>-0.87999999999999989</v>
      </c>
      <c r="W200" s="9">
        <f>IFERROR((SUMIF($J$2:J200,J200,L$2:L200)-L200)/(COUNTIF($J$2:J200,J200)-1),0)</f>
        <v>1.3888888888888888</v>
      </c>
      <c r="X200" s="9">
        <f>IFERROR((SUMIF($J$2:J200,J200,M$2:M200)-M200)/(COUNTIF($J$2:J200,J200)-1),0)</f>
        <v>0.66666666666666663</v>
      </c>
      <c r="Y200" s="9">
        <f t="shared" si="96"/>
        <v>0.72222222222222221</v>
      </c>
      <c r="Z200" s="1">
        <f>IFERROR((SUMIF($K$2:K200,J200,$M$2:M200))/(COUNTIF($K$2:K200,J200)),0)</f>
        <v>1.5789473684210527</v>
      </c>
      <c r="AA200" s="1">
        <f>IFERROR((SUMIF($K$2:K200,J200,$L$2:L200))/(COUNTIF($K$2:K200,J200)),0)</f>
        <v>1.8421052631578947</v>
      </c>
      <c r="AB200" s="1">
        <f t="shared" si="97"/>
        <v>-0.26315789473684204</v>
      </c>
      <c r="AC200" s="9">
        <f>IFERROR((SUMIF($J$2:J200,K200,$L$2:L200))/(COUNTIF($J$2:J200,K200)),0)</f>
        <v>1.3333333333333333</v>
      </c>
      <c r="AD200" s="9">
        <f>IFERROR((SUMIF($J$2:J200,K200,$M$2:M200))/(COUNTIF($J$2:J200,K200)),0)</f>
        <v>1.9166666666666667</v>
      </c>
      <c r="AE200" s="9">
        <f t="shared" si="98"/>
        <v>-0.58333333333333348</v>
      </c>
      <c r="AF200" s="1">
        <f>IFERROR((SUMIF(K$2:K200,K200,M$2:M200)-M200)/(COUNTIF($K$2:K200,K200)-1),0)</f>
        <v>0.84615384615384615</v>
      </c>
      <c r="AG200" s="1">
        <f>IFERROR((SUMIF(K$2:K200,K200,L$2:L200)-L200)/(COUNTIF($K$2:K200,K200)-1),0)</f>
        <v>2</v>
      </c>
      <c r="AH200" s="1">
        <f t="shared" si="99"/>
        <v>-1.1538461538461537</v>
      </c>
      <c r="AI200" s="1">
        <f t="shared" si="100"/>
        <v>3</v>
      </c>
      <c r="AJ200" s="1">
        <f t="shared" si="101"/>
        <v>0</v>
      </c>
      <c r="AK200" s="1">
        <f>SUMIF($J$2:K200,J200,AI$2:AJ200)-AI200</f>
        <v>53</v>
      </c>
      <c r="AL200" s="1">
        <f>SUMIF($AY$2:AZ200,AY200,$BI$2:BJ200)-BI200</f>
        <v>21</v>
      </c>
      <c r="AM200" s="1">
        <f>IFERROR((AK200)/(COUNTIF($J$2:K200,J200)-1),0)</f>
        <v>1.4324324324324325</v>
      </c>
      <c r="AN200" s="1">
        <f>IFERROR((AL200)/(COUNTIF($J$2:K200,K200)-1),0)</f>
        <v>0.84</v>
      </c>
      <c r="AP200" t="str">
        <f t="shared" si="113"/>
        <v>SC Rheindorf Altach</v>
      </c>
      <c r="AQ200">
        <f>COUNTIF($J$2:J200,J200)</f>
        <v>19</v>
      </c>
      <c r="AR200">
        <f>COUNTIF($K$2:K200,K200)</f>
        <v>14</v>
      </c>
      <c r="AT200" s="1" t="str">
        <f t="shared" si="114"/>
        <v>SK Rapid Wien</v>
      </c>
      <c r="AU200" s="1" t="str">
        <f t="shared" si="115"/>
        <v>FC Admira Wacker Mödling</v>
      </c>
      <c r="AV200">
        <f t="shared" si="116"/>
        <v>0</v>
      </c>
      <c r="AW200" s="1">
        <f t="shared" si="117"/>
        <v>3</v>
      </c>
      <c r="AY200" t="str">
        <f t="shared" si="102"/>
        <v>FC Admira Wacker Mödling</v>
      </c>
      <c r="AZ200" t="str">
        <f t="shared" si="103"/>
        <v>SK Rapid Wien</v>
      </c>
      <c r="BA200">
        <f t="shared" si="104"/>
        <v>0</v>
      </c>
      <c r="BB200">
        <f t="shared" si="105"/>
        <v>3</v>
      </c>
      <c r="BD200" t="str">
        <f t="shared" si="106"/>
        <v>FC Admira Wacker Mödling</v>
      </c>
      <c r="BE200" t="str">
        <f t="shared" si="107"/>
        <v>SK Rapid Wien</v>
      </c>
      <c r="BF200">
        <f t="shared" si="118"/>
        <v>3</v>
      </c>
      <c r="BG200">
        <f t="shared" si="119"/>
        <v>0</v>
      </c>
      <c r="BI200">
        <f t="shared" si="108"/>
        <v>0</v>
      </c>
      <c r="BJ200">
        <f t="shared" si="109"/>
        <v>3</v>
      </c>
    </row>
    <row r="201" spans="1:62" x14ac:dyDescent="0.3">
      <c r="A201" t="s">
        <v>47</v>
      </c>
      <c r="B201" t="s">
        <v>357</v>
      </c>
      <c r="C201" t="s">
        <v>267</v>
      </c>
      <c r="D201" t="s">
        <v>116</v>
      </c>
      <c r="E201" t="s">
        <v>43</v>
      </c>
      <c r="F201" s="15">
        <v>0.70833333333333337</v>
      </c>
      <c r="G201" s="16">
        <v>4048</v>
      </c>
      <c r="H201" s="17">
        <v>13</v>
      </c>
      <c r="I201" s="17">
        <v>0</v>
      </c>
      <c r="J201" s="1" t="s">
        <v>58</v>
      </c>
      <c r="K201" s="1" t="s">
        <v>76</v>
      </c>
      <c r="L201" s="20">
        <v>2</v>
      </c>
      <c r="M201" s="20">
        <v>1</v>
      </c>
      <c r="N201" s="1" t="str">
        <f t="shared" si="110"/>
        <v>S</v>
      </c>
      <c r="O201" s="1" t="str">
        <f t="shared" si="111"/>
        <v>N</v>
      </c>
      <c r="P201" s="1">
        <f t="shared" si="112"/>
        <v>1</v>
      </c>
      <c r="Q201" s="4">
        <f>IFERROR((SUMIF($J$2:K201,J201,$L$2:M201)-L201)/(COUNTIF($J$2:K201,J201)-1),0)</f>
        <v>1.4</v>
      </c>
      <c r="R201" s="4">
        <f>IFERROR((SUMIF($AT$2:AT201,AT201,$AV$2:AW201)-AV201)/(COUNTIF($J$2:K201,J201)-1),0)</f>
        <v>0.88</v>
      </c>
      <c r="S201" s="4">
        <f t="shared" si="94"/>
        <v>0.51999999999999991</v>
      </c>
      <c r="T201" s="5">
        <f>IFERROR((SUMIF($AY$2:AZ201,AY201,$BA$2:BB201)-BA201)/(COUNTIF($J$2:K201,K201)-1),0)</f>
        <v>1.3333333333333333</v>
      </c>
      <c r="U201" s="5">
        <f>IFERROR((SUMIF($BD$2:BE201,BD201,$BF$2:BG201)-BF201)/(COUNTIF($J$2:K201,K201)-1),0)</f>
        <v>1.5833333333333333</v>
      </c>
      <c r="V201" s="5">
        <f t="shared" si="95"/>
        <v>-0.25</v>
      </c>
      <c r="W201" s="9">
        <f>IFERROR((SUMIF($J$2:J201,J201,L$2:L201)-L201)/(COUNTIF($J$2:J201,J201)-1),0)</f>
        <v>1.4166666666666667</v>
      </c>
      <c r="X201" s="9">
        <f>IFERROR((SUMIF($J$2:J201,J201,M$2:M201)-M201)/(COUNTIF($J$2:J201,J201)-1),0)</f>
        <v>1.8333333333333333</v>
      </c>
      <c r="Y201" s="9">
        <f t="shared" si="96"/>
        <v>-0.41666666666666652</v>
      </c>
      <c r="Z201" s="1">
        <f>IFERROR((SUMIF($K$2:K201,J201,$M$2:M201))/(COUNTIF($K$2:K201,J201)),0)</f>
        <v>1.3846153846153846</v>
      </c>
      <c r="AA201" s="1">
        <f>IFERROR((SUMIF($K$2:K201,J201,$L$2:L201))/(COUNTIF($K$2:K201,J201)),0)</f>
        <v>1.0769230769230769</v>
      </c>
      <c r="AB201" s="1">
        <f t="shared" si="97"/>
        <v>0.30769230769230771</v>
      </c>
      <c r="AC201" s="9">
        <f>IFERROR((SUMIF($J$2:J201,K201,$L$2:L201))/(COUNTIF($J$2:J201,K201)),0)</f>
        <v>1.25</v>
      </c>
      <c r="AD201" s="9">
        <f>IFERROR((SUMIF($J$2:J201,K201,$M$2:M201))/(COUNTIF($J$2:J201,K201)),0)</f>
        <v>1.75</v>
      </c>
      <c r="AE201" s="9">
        <f t="shared" si="98"/>
        <v>-0.5</v>
      </c>
      <c r="AF201" s="1">
        <f>IFERROR((SUMIF(K$2:K201,K201,M$2:M201)-M201)/(COUNTIF($K$2:K201,K201)-1),0)</f>
        <v>1.4166666666666667</v>
      </c>
      <c r="AG201" s="1">
        <f>IFERROR((SUMIF(K$2:K201,K201,L$2:L201)-L201)/(COUNTIF($K$2:K201,K201)-1),0)</f>
        <v>1.4166666666666667</v>
      </c>
      <c r="AH201" s="1">
        <f t="shared" si="99"/>
        <v>0</v>
      </c>
      <c r="AI201" s="1">
        <f t="shared" si="100"/>
        <v>3</v>
      </c>
      <c r="AJ201" s="1">
        <f t="shared" si="101"/>
        <v>0</v>
      </c>
      <c r="AK201" s="1">
        <f>SUMIF($J$2:K201,J201,AI$2:AJ201)-AI201</f>
        <v>24</v>
      </c>
      <c r="AL201" s="1">
        <f>SUMIF($AY$2:AZ201,AY201,$BI$2:BJ201)-BI201</f>
        <v>33</v>
      </c>
      <c r="AM201" s="1">
        <f>IFERROR((AK201)/(COUNTIF($J$2:K201,J201)-1),0)</f>
        <v>0.96</v>
      </c>
      <c r="AN201" s="1">
        <f>IFERROR((AL201)/(COUNTIF($J$2:K201,K201)-1),0)</f>
        <v>1.375</v>
      </c>
      <c r="AP201" t="str">
        <f t="shared" si="113"/>
        <v>SV Mattersburg</v>
      </c>
      <c r="AQ201">
        <f>COUNTIF($J$2:J201,J201)</f>
        <v>13</v>
      </c>
      <c r="AR201">
        <f>COUNTIF($K$2:K201,K201)</f>
        <v>13</v>
      </c>
      <c r="AT201" s="1" t="str">
        <f t="shared" si="114"/>
        <v>SC Rheindorf Altach</v>
      </c>
      <c r="AU201" s="1" t="str">
        <f t="shared" si="115"/>
        <v>SV Mattersburg</v>
      </c>
      <c r="AV201">
        <f t="shared" si="116"/>
        <v>1</v>
      </c>
      <c r="AW201" s="1">
        <f t="shared" si="117"/>
        <v>2</v>
      </c>
      <c r="AY201" t="str">
        <f t="shared" si="102"/>
        <v>SV Mattersburg</v>
      </c>
      <c r="AZ201" t="str">
        <f t="shared" si="103"/>
        <v>SC Rheindorf Altach</v>
      </c>
      <c r="BA201">
        <f t="shared" si="104"/>
        <v>1</v>
      </c>
      <c r="BB201">
        <f t="shared" si="105"/>
        <v>2</v>
      </c>
      <c r="BD201" t="str">
        <f t="shared" si="106"/>
        <v>SV Mattersburg</v>
      </c>
      <c r="BE201" t="str">
        <f t="shared" si="107"/>
        <v>SC Rheindorf Altach</v>
      </c>
      <c r="BF201">
        <f t="shared" si="118"/>
        <v>2</v>
      </c>
      <c r="BG201">
        <f t="shared" si="119"/>
        <v>1</v>
      </c>
      <c r="BI201">
        <f t="shared" si="108"/>
        <v>0</v>
      </c>
      <c r="BJ201">
        <f t="shared" si="109"/>
        <v>3</v>
      </c>
    </row>
    <row r="202" spans="1:62" x14ac:dyDescent="0.3">
      <c r="A202" t="s">
        <v>47</v>
      </c>
      <c r="B202" t="s">
        <v>357</v>
      </c>
      <c r="C202" t="s">
        <v>267</v>
      </c>
      <c r="D202" t="s">
        <v>116</v>
      </c>
      <c r="E202" t="s">
        <v>43</v>
      </c>
      <c r="F202" s="15">
        <v>0.70833333333333337</v>
      </c>
      <c r="G202" s="16">
        <v>4635</v>
      </c>
      <c r="H202" s="17">
        <v>13</v>
      </c>
      <c r="I202" s="17">
        <v>0</v>
      </c>
      <c r="J202" s="1" t="s">
        <v>216</v>
      </c>
      <c r="K202" s="1" t="s">
        <v>245</v>
      </c>
      <c r="L202" s="20">
        <v>0</v>
      </c>
      <c r="M202" s="20">
        <v>2</v>
      </c>
      <c r="N202" s="1" t="str">
        <f t="shared" si="110"/>
        <v>N</v>
      </c>
      <c r="O202" s="1" t="str">
        <f t="shared" si="111"/>
        <v>S</v>
      </c>
      <c r="P202" s="1">
        <f t="shared" si="112"/>
        <v>-2</v>
      </c>
      <c r="Q202" s="4">
        <f>IFERROR((SUMIF($J$2:K202,J202,$L$2:M202)-L202)/(COUNTIF($J$2:K202,J202)-1),0)</f>
        <v>1.7307692307692308</v>
      </c>
      <c r="R202" s="4">
        <f>IFERROR((SUMIF($AT$2:AT202,AT202,$AV$2:AW202)-AV202)/(COUNTIF($J$2:K202,J202)-1),0)</f>
        <v>0.65384615384615385</v>
      </c>
      <c r="S202" s="4">
        <f t="shared" si="94"/>
        <v>1.0769230769230771</v>
      </c>
      <c r="T202" s="5">
        <f>IFERROR((SUMIF($AY$2:AZ202,AY202,$BA$2:BB202)-BA202)/(COUNTIF($J$2:K202,K202)-1),0)</f>
        <v>1.04</v>
      </c>
      <c r="U202" s="5">
        <f>IFERROR((SUMIF($BD$2:BE202,BD202,$BF$2:BG202)-BF202)/(COUNTIF($J$2:K202,K202)-1),0)</f>
        <v>1.64</v>
      </c>
      <c r="V202" s="5">
        <f t="shared" si="95"/>
        <v>-0.59999999999999987</v>
      </c>
      <c r="W202" s="9">
        <f>IFERROR((SUMIF($J$2:J202,J202,L$2:L202)-L202)/(COUNTIF($J$2:J202,J202)-1),0)</f>
        <v>1.6923076923076923</v>
      </c>
      <c r="X202" s="9">
        <f>IFERROR((SUMIF($J$2:J202,J202,M$2:M202)-M202)/(COUNTIF($J$2:J202,J202)-1),0)</f>
        <v>1.3076923076923077</v>
      </c>
      <c r="Y202" s="9">
        <f t="shared" si="96"/>
        <v>0.38461538461538458</v>
      </c>
      <c r="Z202" s="1">
        <f>IFERROR((SUMIF($K$2:K202,J202,$M$2:M202))/(COUNTIF($K$2:K202,J202)),0)</f>
        <v>1.7692307692307692</v>
      </c>
      <c r="AA202" s="1">
        <f>IFERROR((SUMIF($K$2:K202,J202,$L$2:L202))/(COUNTIF($K$2:K202,J202)),0)</f>
        <v>2.8461538461538463</v>
      </c>
      <c r="AB202" s="1">
        <f t="shared" si="97"/>
        <v>-1.0769230769230771</v>
      </c>
      <c r="AC202" s="9">
        <f>IFERROR((SUMIF($J$2:J202,K202,$L$2:L202))/(COUNTIF($J$2:J202,K202)),0)</f>
        <v>0.63636363636363635</v>
      </c>
      <c r="AD202" s="9">
        <f>IFERROR((SUMIF($J$2:J202,K202,$M$2:M202))/(COUNTIF($J$2:J202,K202)),0)</f>
        <v>1.1818181818181819</v>
      </c>
      <c r="AE202" s="9">
        <f t="shared" si="98"/>
        <v>-0.54545454545454553</v>
      </c>
      <c r="AF202" s="1">
        <f>IFERROR((SUMIF(K$2:K202,K202,M$2:M202)-M202)/(COUNTIF($K$2:K202,K202)-1),0)</f>
        <v>1.3571428571428572</v>
      </c>
      <c r="AG202" s="1">
        <f>IFERROR((SUMIF(K$2:K202,K202,L$2:L202)-L202)/(COUNTIF($K$2:K202,K202)-1),0)</f>
        <v>2</v>
      </c>
      <c r="AH202" s="1">
        <f t="shared" si="99"/>
        <v>-0.64285714285714279</v>
      </c>
      <c r="AI202" s="1">
        <f t="shared" si="100"/>
        <v>0</v>
      </c>
      <c r="AJ202" s="1">
        <f t="shared" si="101"/>
        <v>3</v>
      </c>
      <c r="AK202" s="1">
        <f>SUMIF($J$2:K202,J202,AI$2:AJ202)-AI202</f>
        <v>33</v>
      </c>
      <c r="AL202" s="1">
        <f>SUMIF($AY$2:AZ202,AY202,$BI$2:BJ202)-BI202</f>
        <v>23</v>
      </c>
      <c r="AM202" s="1">
        <f>IFERROR((AK202)/(COUNTIF($J$2:K202,J202)-1),0)</f>
        <v>1.2692307692307692</v>
      </c>
      <c r="AN202" s="1">
        <f>IFERROR((AL202)/(COUNTIF($J$2:K202,K202)-1),0)</f>
        <v>0.92</v>
      </c>
      <c r="AP202" t="str">
        <f t="shared" si="113"/>
        <v>FC Admira Wacker Mödling</v>
      </c>
      <c r="AQ202">
        <f>COUNTIF($J$2:J202,J202)</f>
        <v>14</v>
      </c>
      <c r="AR202">
        <f>COUNTIF($K$2:K202,K202)</f>
        <v>15</v>
      </c>
      <c r="AT202" s="1" t="str">
        <f t="shared" si="114"/>
        <v>TSV Hartberg</v>
      </c>
      <c r="AU202" s="1" t="str">
        <f t="shared" si="115"/>
        <v>FC Wacker Innsbruck</v>
      </c>
      <c r="AV202">
        <f t="shared" si="116"/>
        <v>2</v>
      </c>
      <c r="AW202" s="1">
        <f t="shared" si="117"/>
        <v>0</v>
      </c>
      <c r="AY202" t="str">
        <f t="shared" si="102"/>
        <v>FC Wacker Innsbruck</v>
      </c>
      <c r="AZ202" t="str">
        <f t="shared" si="103"/>
        <v>TSV Hartberg</v>
      </c>
      <c r="BA202">
        <f t="shared" si="104"/>
        <v>2</v>
      </c>
      <c r="BB202">
        <f t="shared" si="105"/>
        <v>0</v>
      </c>
      <c r="BD202" t="str">
        <f t="shared" si="106"/>
        <v>FC Wacker Innsbruck</v>
      </c>
      <c r="BE202" t="str">
        <f t="shared" si="107"/>
        <v>TSV Hartberg</v>
      </c>
      <c r="BF202">
        <f t="shared" si="118"/>
        <v>0</v>
      </c>
      <c r="BG202">
        <f t="shared" si="119"/>
        <v>2</v>
      </c>
      <c r="BI202">
        <f t="shared" si="108"/>
        <v>3</v>
      </c>
      <c r="BJ202">
        <f t="shared" si="109"/>
        <v>0</v>
      </c>
    </row>
    <row r="203" spans="1:62" x14ac:dyDescent="0.3">
      <c r="A203" t="s">
        <v>47</v>
      </c>
      <c r="B203" t="s">
        <v>273</v>
      </c>
      <c r="C203" t="s">
        <v>267</v>
      </c>
      <c r="D203" t="s">
        <v>116</v>
      </c>
      <c r="E203" t="s">
        <v>64</v>
      </c>
      <c r="F203" s="15">
        <v>0.70833333333333337</v>
      </c>
      <c r="G203" s="16">
        <v>10228</v>
      </c>
      <c r="H203" s="17">
        <v>14</v>
      </c>
      <c r="I203" s="17">
        <v>0</v>
      </c>
      <c r="J203" s="1" t="s">
        <v>40</v>
      </c>
      <c r="K203" s="1" t="s">
        <v>80</v>
      </c>
      <c r="L203" s="20">
        <v>5</v>
      </c>
      <c r="M203" s="20">
        <v>1</v>
      </c>
      <c r="N203" s="1" t="str">
        <f t="shared" si="110"/>
        <v>S</v>
      </c>
      <c r="O203" s="1" t="str">
        <f t="shared" si="111"/>
        <v>N</v>
      </c>
      <c r="P203" s="1">
        <f t="shared" si="112"/>
        <v>4</v>
      </c>
      <c r="Q203" s="4">
        <f>IFERROR((SUMIF($J$2:K203,J203,$L$2:M203)-L203)/(COUNTIF($J$2:K203,J203)-1),0)</f>
        <v>2.4249999999999998</v>
      </c>
      <c r="R203" s="4">
        <f>IFERROR((SUMIF($AT$2:AT203,AT203,$AV$2:AW203)-AV203)/(COUNTIF($J$2:K203,J203)-1),0)</f>
        <v>0.25</v>
      </c>
      <c r="S203" s="4">
        <f t="shared" si="94"/>
        <v>2.1749999999999998</v>
      </c>
      <c r="T203" s="5">
        <f>IFERROR((SUMIF($AY$2:AZ203,AY203,$BA$2:BB203)-BA203)/(COUNTIF($J$2:K203,K203)-1),0)</f>
        <v>1.5</v>
      </c>
      <c r="U203" s="5">
        <f>IFERROR((SUMIF($BD$2:BE203,BD203,$BF$2:BG203)-BF203)/(COUNTIF($J$2:K203,K203)-1),0)</f>
        <v>1.1923076923076923</v>
      </c>
      <c r="V203" s="5">
        <f t="shared" si="95"/>
        <v>0.30769230769230771</v>
      </c>
      <c r="W203" s="9">
        <f>IFERROR((SUMIF($J$2:J203,J203,L$2:L203)-L203)/(COUNTIF($J$2:J203,J203)-1),0)</f>
        <v>2.3888888888888888</v>
      </c>
      <c r="X203" s="9">
        <f>IFERROR((SUMIF($J$2:J203,J203,M$2:M203)-M203)/(COUNTIF($J$2:J203,J203)-1),0)</f>
        <v>0.55555555555555558</v>
      </c>
      <c r="Y203" s="9">
        <f t="shared" si="96"/>
        <v>1.8333333333333333</v>
      </c>
      <c r="Z203" s="1">
        <f>IFERROR((SUMIF($K$2:K203,J203,$M$2:M203))/(COUNTIF($K$2:K203,J203)),0)</f>
        <v>2.4545454545454546</v>
      </c>
      <c r="AA203" s="1">
        <f>IFERROR((SUMIF($K$2:K203,J203,$L$2:L203))/(COUNTIF($K$2:K203,J203)),0)</f>
        <v>1.0454545454545454</v>
      </c>
      <c r="AB203" s="1">
        <f t="shared" si="97"/>
        <v>1.4090909090909092</v>
      </c>
      <c r="AC203" s="9">
        <f>IFERROR((SUMIF($J$2:J203,K203,$L$2:L203))/(COUNTIF($J$2:J203,K203)),0)</f>
        <v>2.2307692307692308</v>
      </c>
      <c r="AD203" s="9">
        <f>IFERROR((SUMIF($J$2:J203,K203,$M$2:M203))/(COUNTIF($J$2:J203,K203)),0)</f>
        <v>1.3846153846153846</v>
      </c>
      <c r="AE203" s="9">
        <f t="shared" si="98"/>
        <v>0.84615384615384626</v>
      </c>
      <c r="AF203" s="1">
        <f>IFERROR((SUMIF(K$2:K203,K203,M$2:M203)-M203)/(COUNTIF($K$2:K203,K203)-1),0)</f>
        <v>0.76923076923076927</v>
      </c>
      <c r="AG203" s="1">
        <f>IFERROR((SUMIF(K$2:K203,K203,L$2:L203)-L203)/(COUNTIF($K$2:K203,K203)-1),0)</f>
        <v>1</v>
      </c>
      <c r="AH203" s="1">
        <f t="shared" si="99"/>
        <v>-0.23076923076923073</v>
      </c>
      <c r="AI203" s="1">
        <f t="shared" si="100"/>
        <v>3</v>
      </c>
      <c r="AJ203" s="1">
        <f t="shared" si="101"/>
        <v>0</v>
      </c>
      <c r="AK203" s="1">
        <f>SUMIF($J$2:K203,J203,AI$2:AJ203)-AI203</f>
        <v>99</v>
      </c>
      <c r="AL203" s="1">
        <f>SUMIF($AY$2:AZ203,AY203,$BI$2:BJ203)-BI203</f>
        <v>39</v>
      </c>
      <c r="AM203" s="1">
        <f>IFERROR((AK203)/(COUNTIF($J$2:K203,J203)-1),0)</f>
        <v>2.4750000000000001</v>
      </c>
      <c r="AN203" s="1">
        <f>IFERROR((AL203)/(COUNTIF($J$2:K203,K203)-1),0)</f>
        <v>1.5</v>
      </c>
      <c r="AP203" t="str">
        <f t="shared" si="113"/>
        <v>LASK</v>
      </c>
      <c r="AQ203">
        <f>COUNTIF($J$2:J203,J203)</f>
        <v>19</v>
      </c>
      <c r="AR203">
        <f>COUNTIF($K$2:K203,K203)</f>
        <v>14</v>
      </c>
      <c r="AT203" s="1" t="str">
        <f t="shared" si="114"/>
        <v>Red Bull Salzburg</v>
      </c>
      <c r="AU203" s="1" t="str">
        <f t="shared" si="115"/>
        <v>FK Austria Wien</v>
      </c>
      <c r="AV203">
        <f t="shared" si="116"/>
        <v>1</v>
      </c>
      <c r="AW203" s="1">
        <f t="shared" si="117"/>
        <v>5</v>
      </c>
      <c r="AY203" t="str">
        <f t="shared" si="102"/>
        <v>FK Austria Wien</v>
      </c>
      <c r="AZ203" t="str">
        <f t="shared" si="103"/>
        <v>Red Bull Salzburg</v>
      </c>
      <c r="BA203">
        <f t="shared" si="104"/>
        <v>1</v>
      </c>
      <c r="BB203">
        <f t="shared" si="105"/>
        <v>5</v>
      </c>
      <c r="BD203" t="str">
        <f t="shared" si="106"/>
        <v>FK Austria Wien</v>
      </c>
      <c r="BE203" t="str">
        <f t="shared" si="107"/>
        <v>Red Bull Salzburg</v>
      </c>
      <c r="BF203">
        <f t="shared" si="118"/>
        <v>5</v>
      </c>
      <c r="BG203">
        <f t="shared" si="119"/>
        <v>1</v>
      </c>
      <c r="BI203">
        <f t="shared" si="108"/>
        <v>0</v>
      </c>
      <c r="BJ203">
        <f t="shared" si="109"/>
        <v>3</v>
      </c>
    </row>
    <row r="204" spans="1:62" x14ac:dyDescent="0.3">
      <c r="A204" t="s">
        <v>47</v>
      </c>
      <c r="B204" t="s">
        <v>273</v>
      </c>
      <c r="C204" t="s">
        <v>267</v>
      </c>
      <c r="D204" t="s">
        <v>116</v>
      </c>
      <c r="E204" t="s">
        <v>64</v>
      </c>
      <c r="F204" s="15">
        <v>0.60416666666666663</v>
      </c>
      <c r="G204" s="16">
        <v>8567</v>
      </c>
      <c r="H204" s="17">
        <v>14</v>
      </c>
      <c r="I204" s="17">
        <v>0</v>
      </c>
      <c r="J204" s="1" t="s">
        <v>68</v>
      </c>
      <c r="K204" s="1" t="s">
        <v>65</v>
      </c>
      <c r="L204" s="20">
        <v>0</v>
      </c>
      <c r="M204" s="20">
        <v>1</v>
      </c>
      <c r="N204" s="1" t="str">
        <f t="shared" si="110"/>
        <v>N</v>
      </c>
      <c r="O204" s="1" t="str">
        <f t="shared" si="111"/>
        <v>S</v>
      </c>
      <c r="P204" s="1">
        <f t="shared" si="112"/>
        <v>-1</v>
      </c>
      <c r="Q204" s="4">
        <f>IFERROR((SUMIF($J$2:K204,J204,$L$2:M204)-L204)/(COUNTIF($J$2:K204,J204)-1),0)</f>
        <v>1.0357142857142858</v>
      </c>
      <c r="R204" s="4">
        <f>IFERROR((SUMIF($AT$2:AT204,AT204,$AV$2:AW204)-AV204)/(COUNTIF($J$2:K204,J204)-1),0)</f>
        <v>0.6071428571428571</v>
      </c>
      <c r="S204" s="4">
        <f t="shared" si="94"/>
        <v>0.42857142857142871</v>
      </c>
      <c r="T204" s="5">
        <f>IFERROR((SUMIF($AY$2:AZ204,AY204,$BA$2:BB204)-BA204)/(COUNTIF($J$2:K204,K204)-1),0)</f>
        <v>1.5384615384615385</v>
      </c>
      <c r="U204" s="5">
        <f>IFERROR((SUMIF($BD$2:BE204,BD204,$BF$2:BG204)-BF204)/(COUNTIF($J$2:K204,K204)-1),0)</f>
        <v>1.4230769230769231</v>
      </c>
      <c r="V204" s="5">
        <f t="shared" si="95"/>
        <v>0.11538461538461542</v>
      </c>
      <c r="W204" s="9">
        <f>IFERROR((SUMIF($J$2:J204,J204,L$2:L204)-L204)/(COUNTIF($J$2:J204,J204)-1),0)</f>
        <v>1.2307692307692308</v>
      </c>
      <c r="X204" s="9">
        <f>IFERROR((SUMIF($J$2:J204,J204,M$2:M204)-M204)/(COUNTIF($J$2:J204,J204)-1),0)</f>
        <v>1.3076923076923077</v>
      </c>
      <c r="Y204" s="9">
        <f t="shared" si="96"/>
        <v>-7.6923076923076872E-2</v>
      </c>
      <c r="Z204" s="1">
        <f>IFERROR((SUMIF($K$2:K204,J204,$M$2:M204))/(COUNTIF($K$2:K204,J204)),0)</f>
        <v>0.8666666666666667</v>
      </c>
      <c r="AA204" s="1">
        <f>IFERROR((SUMIF($K$2:K204,J204,$L$2:L204))/(COUNTIF($K$2:K204,J204)),0)</f>
        <v>1.3333333333333333</v>
      </c>
      <c r="AB204" s="1">
        <f t="shared" si="97"/>
        <v>-0.46666666666666656</v>
      </c>
      <c r="AC204" s="9">
        <f>IFERROR((SUMIF($J$2:J204,K204,$L$2:L204))/(COUNTIF($J$2:J204,K204)),0)</f>
        <v>1.4545454545454546</v>
      </c>
      <c r="AD204" s="9">
        <f>IFERROR((SUMIF($J$2:J204,K204,$M$2:M204))/(COUNTIF($J$2:J204,K204)),0)</f>
        <v>1.2727272727272727</v>
      </c>
      <c r="AE204" s="9">
        <f t="shared" si="98"/>
        <v>0.18181818181818188</v>
      </c>
      <c r="AF204" s="1">
        <f>IFERROR((SUMIF(K$2:K204,K204,M$2:M204)-M204)/(COUNTIF($K$2:K204,K204)-1),0)</f>
        <v>1.6</v>
      </c>
      <c r="AG204" s="1">
        <f>IFERROR((SUMIF(K$2:K204,K204,L$2:L204)-L204)/(COUNTIF($K$2:K204,K204)-1),0)</f>
        <v>1.5333333333333334</v>
      </c>
      <c r="AH204" s="1">
        <f t="shared" si="99"/>
        <v>6.6666666666666652E-2</v>
      </c>
      <c r="AI204" s="1">
        <f t="shared" si="100"/>
        <v>0</v>
      </c>
      <c r="AJ204" s="1">
        <f t="shared" si="101"/>
        <v>3</v>
      </c>
      <c r="AK204" s="1">
        <f>SUMIF($J$2:K204,J204,AI$2:AJ204)-AI204</f>
        <v>34</v>
      </c>
      <c r="AL204" s="1">
        <f>SUMIF($AY$2:AZ204,AY204,$BI$2:BJ204)-BI204</f>
        <v>39</v>
      </c>
      <c r="AM204" s="1">
        <f>IFERROR((AK204)/(COUNTIF($J$2:K204,J204)-1),0)</f>
        <v>1.2142857142857142</v>
      </c>
      <c r="AN204" s="1">
        <f>IFERROR((AL204)/(COUNTIF($J$2:K204,K204)-1),0)</f>
        <v>1.5</v>
      </c>
      <c r="AP204" t="str">
        <f t="shared" si="113"/>
        <v>TSV Hartberg</v>
      </c>
      <c r="AQ204">
        <f>COUNTIF($J$2:J204,J204)</f>
        <v>14</v>
      </c>
      <c r="AR204">
        <f>COUNTIF($K$2:K204,K204)</f>
        <v>16</v>
      </c>
      <c r="AT204" s="1" t="str">
        <f t="shared" si="114"/>
        <v>SK Sturm Graz</v>
      </c>
      <c r="AU204" s="1" t="str">
        <f t="shared" si="115"/>
        <v>SKN St. Pölten</v>
      </c>
      <c r="AV204">
        <f t="shared" si="116"/>
        <v>1</v>
      </c>
      <c r="AW204" s="1">
        <f t="shared" si="117"/>
        <v>0</v>
      </c>
      <c r="AY204" t="str">
        <f t="shared" si="102"/>
        <v>SKN St. Pölten</v>
      </c>
      <c r="AZ204" t="str">
        <f t="shared" si="103"/>
        <v>SK Sturm Graz</v>
      </c>
      <c r="BA204">
        <f t="shared" si="104"/>
        <v>1</v>
      </c>
      <c r="BB204">
        <f t="shared" si="105"/>
        <v>0</v>
      </c>
      <c r="BD204" t="str">
        <f t="shared" si="106"/>
        <v>SKN St. Pölten</v>
      </c>
      <c r="BE204" t="str">
        <f t="shared" si="107"/>
        <v>SK Sturm Graz</v>
      </c>
      <c r="BF204">
        <f t="shared" si="118"/>
        <v>0</v>
      </c>
      <c r="BG204">
        <f t="shared" si="119"/>
        <v>1</v>
      </c>
      <c r="BI204">
        <f t="shared" si="108"/>
        <v>3</v>
      </c>
      <c r="BJ204">
        <f t="shared" si="109"/>
        <v>0</v>
      </c>
    </row>
    <row r="205" spans="1:62" x14ac:dyDescent="0.3">
      <c r="A205" t="s">
        <v>47</v>
      </c>
      <c r="B205" t="s">
        <v>273</v>
      </c>
      <c r="C205" t="s">
        <v>267</v>
      </c>
      <c r="D205" t="s">
        <v>116</v>
      </c>
      <c r="E205" t="s">
        <v>64</v>
      </c>
      <c r="F205" s="15">
        <v>0.60416666666666663</v>
      </c>
      <c r="G205" s="16">
        <v>3691</v>
      </c>
      <c r="H205" s="17">
        <v>14</v>
      </c>
      <c r="I205" s="17">
        <v>0</v>
      </c>
      <c r="J205" s="1" t="s">
        <v>49</v>
      </c>
      <c r="K205" s="1" t="s">
        <v>0</v>
      </c>
      <c r="L205" s="20">
        <v>0</v>
      </c>
      <c r="M205" s="20">
        <v>3</v>
      </c>
      <c r="N205" s="1" t="str">
        <f t="shared" si="110"/>
        <v>N</v>
      </c>
      <c r="O205" s="1" t="str">
        <f t="shared" si="111"/>
        <v>S</v>
      </c>
      <c r="P205" s="1">
        <f t="shared" si="112"/>
        <v>-3</v>
      </c>
      <c r="Q205" s="4">
        <f>IFERROR((SUMIF($J$2:K205,J205,$L$2:M205)-L205)/(COUNTIF($J$2:K205,J205)-1),0)</f>
        <v>1.52</v>
      </c>
      <c r="R205" s="4">
        <f>IFERROR((SUMIF($AT$2:AT205,AT205,$AV$2:AW205)-AV205)/(COUNTIF($J$2:K205,J205)-1),0)</f>
        <v>0.76</v>
      </c>
      <c r="S205" s="4">
        <f t="shared" si="94"/>
        <v>0.76</v>
      </c>
      <c r="T205" s="5">
        <f>IFERROR((SUMIF($AY$2:AZ205,AY205,$BA$2:BB205)-BA205)/(COUNTIF($J$2:K205,K205)-1),0)</f>
        <v>2.2666666666666666</v>
      </c>
      <c r="U205" s="5">
        <f>IFERROR((SUMIF($BD$2:BE205,BD205,$BF$2:BG205)-BF205)/(COUNTIF($J$2:K205,K205)-1),0)</f>
        <v>0.73333333333333328</v>
      </c>
      <c r="V205" s="5">
        <f t="shared" si="95"/>
        <v>1.5333333333333332</v>
      </c>
      <c r="W205" s="9">
        <f>IFERROR((SUMIF($J$2:J205,J205,L$2:L205)-L205)/(COUNTIF($J$2:J205,J205)-1),0)</f>
        <v>1.6923076923076923</v>
      </c>
      <c r="X205" s="9">
        <f>IFERROR((SUMIF($J$2:J205,J205,M$2:M205)-M205)/(COUNTIF($J$2:J205,J205)-1),0)</f>
        <v>1.4615384615384615</v>
      </c>
      <c r="Y205" s="9">
        <f t="shared" si="96"/>
        <v>0.23076923076923084</v>
      </c>
      <c r="Z205" s="1">
        <f>IFERROR((SUMIF($K$2:K205,J205,$M$2:M205))/(COUNTIF($K$2:K205,J205)),0)</f>
        <v>1.3333333333333333</v>
      </c>
      <c r="AA205" s="1">
        <f>IFERROR((SUMIF($K$2:K205,J205,$L$2:L205))/(COUNTIF($K$2:K205,J205)),0)</f>
        <v>1.3333333333333333</v>
      </c>
      <c r="AB205" s="1">
        <f t="shared" si="97"/>
        <v>0</v>
      </c>
      <c r="AC205" s="9">
        <f>IFERROR((SUMIF($J$2:J205,K205,$L$2:L205))/(COUNTIF($J$2:J205,K205)),0)</f>
        <v>2.4285714285714284</v>
      </c>
      <c r="AD205" s="9">
        <f>IFERROR((SUMIF($J$2:J205,K205,$M$2:M205))/(COUNTIF($J$2:J205,K205)),0)</f>
        <v>0.7857142857142857</v>
      </c>
      <c r="AE205" s="9">
        <f t="shared" si="98"/>
        <v>1.6428571428571428</v>
      </c>
      <c r="AF205" s="1">
        <f>IFERROR((SUMIF(K$2:K205,K205,M$2:M205)-M205)/(COUNTIF($K$2:K205,K205)-1),0)</f>
        <v>2.125</v>
      </c>
      <c r="AG205" s="1">
        <f>IFERROR((SUMIF(K$2:K205,K205,L$2:L205)-L205)/(COUNTIF($K$2:K205,K205)-1),0)</f>
        <v>0.6875</v>
      </c>
      <c r="AH205" s="1">
        <f t="shared" si="99"/>
        <v>1.4375</v>
      </c>
      <c r="AI205" s="1">
        <f t="shared" si="100"/>
        <v>0</v>
      </c>
      <c r="AJ205" s="1">
        <f t="shared" si="101"/>
        <v>3</v>
      </c>
      <c r="AK205" s="1">
        <f>SUMIF($J$2:K205,J205,AI$2:AJ205)-AI205</f>
        <v>36</v>
      </c>
      <c r="AL205" s="1">
        <f>SUMIF($AY$2:AZ205,AY205,$BI$2:BJ205)-BI205</f>
        <v>67</v>
      </c>
      <c r="AM205" s="1">
        <f>IFERROR((AK205)/(COUNTIF($J$2:K205,J205)-1),0)</f>
        <v>1.44</v>
      </c>
      <c r="AN205" s="1">
        <f>IFERROR((AL205)/(COUNTIF($J$2:K205,K205)-1),0)</f>
        <v>2.2333333333333334</v>
      </c>
      <c r="AP205" t="str">
        <f t="shared" si="113"/>
        <v>FK Austria Wien</v>
      </c>
      <c r="AQ205">
        <f>COUNTIF($J$2:J205,J205)</f>
        <v>14</v>
      </c>
      <c r="AR205">
        <f>COUNTIF($K$2:K205,K205)</f>
        <v>17</v>
      </c>
      <c r="AT205" s="1" t="str">
        <f t="shared" si="114"/>
        <v>Wolfsberger AC</v>
      </c>
      <c r="AU205" s="1" t="str">
        <f t="shared" si="115"/>
        <v>LASK</v>
      </c>
      <c r="AV205">
        <f t="shared" si="116"/>
        <v>3</v>
      </c>
      <c r="AW205" s="1">
        <f t="shared" si="117"/>
        <v>0</v>
      </c>
      <c r="AY205" t="str">
        <f t="shared" si="102"/>
        <v>LASK</v>
      </c>
      <c r="AZ205" t="str">
        <f t="shared" si="103"/>
        <v>Wolfsberger AC</v>
      </c>
      <c r="BA205">
        <f t="shared" si="104"/>
        <v>3</v>
      </c>
      <c r="BB205">
        <f t="shared" si="105"/>
        <v>0</v>
      </c>
      <c r="BD205" t="str">
        <f t="shared" si="106"/>
        <v>LASK</v>
      </c>
      <c r="BE205" t="str">
        <f t="shared" si="107"/>
        <v>Wolfsberger AC</v>
      </c>
      <c r="BF205">
        <f t="shared" si="118"/>
        <v>0</v>
      </c>
      <c r="BG205">
        <f t="shared" si="119"/>
        <v>3</v>
      </c>
      <c r="BI205">
        <f t="shared" si="108"/>
        <v>3</v>
      </c>
      <c r="BJ205">
        <f t="shared" si="109"/>
        <v>0</v>
      </c>
    </row>
    <row r="206" spans="1:62" x14ac:dyDescent="0.3">
      <c r="A206" t="s">
        <v>41</v>
      </c>
      <c r="B206" t="s">
        <v>333</v>
      </c>
      <c r="C206" t="s">
        <v>267</v>
      </c>
      <c r="D206" t="s">
        <v>124</v>
      </c>
      <c r="E206" t="s">
        <v>46</v>
      </c>
      <c r="F206" s="15">
        <v>0.75</v>
      </c>
      <c r="G206" s="16">
        <v>13301</v>
      </c>
      <c r="H206" s="17">
        <v>3</v>
      </c>
      <c r="I206" s="17">
        <v>0</v>
      </c>
      <c r="J206" s="1" t="s">
        <v>268</v>
      </c>
      <c r="K206" s="1" t="s">
        <v>40</v>
      </c>
      <c r="L206" s="20">
        <v>0</v>
      </c>
      <c r="M206" s="20">
        <v>6</v>
      </c>
      <c r="N206" s="1" t="str">
        <f t="shared" si="110"/>
        <v>N</v>
      </c>
      <c r="O206" s="1" t="str">
        <f t="shared" si="111"/>
        <v>S</v>
      </c>
      <c r="P206" s="1">
        <f t="shared" si="112"/>
        <v>-6</v>
      </c>
      <c r="Q206" s="4">
        <f>IFERROR((SUMIF($J$2:K206,J206,$L$2:M206)-L206)/(COUNTIF($J$2:K206,J206)-1),0)</f>
        <v>2</v>
      </c>
      <c r="R206" s="4">
        <f>IFERROR((SUMIF($AT$2:AT206,AT206,$AV$2:AW206)-AV206)/(COUNTIF($J$2:K206,J206)-1),0)</f>
        <v>1</v>
      </c>
      <c r="S206" s="4">
        <f t="shared" si="94"/>
        <v>1</v>
      </c>
      <c r="T206" s="5">
        <f>IFERROR((SUMIF($AY$2:AZ206,AY206,$BA$2:BB206)-BA206)/(COUNTIF($J$2:K206,K206)-1),0)</f>
        <v>2.4878048780487805</v>
      </c>
      <c r="U206" s="5">
        <f>IFERROR((SUMIF($BD$2:BE206,BD206,$BF$2:BG206)-BF206)/(COUNTIF($J$2:K206,K206)-1),0)</f>
        <v>0.82926829268292679</v>
      </c>
      <c r="V206" s="5">
        <f t="shared" si="95"/>
        <v>1.6585365853658538</v>
      </c>
      <c r="W206" s="9">
        <f>IFERROR((SUMIF($J$2:J206,J206,L$2:L206)-L206)/(COUNTIF($J$2:J206,J206)-1),0)</f>
        <v>2</v>
      </c>
      <c r="X206" s="9">
        <f>IFERROR((SUMIF($J$2:J206,J206,M$2:M206)-M206)/(COUNTIF($J$2:J206,J206)-1),0)</f>
        <v>1</v>
      </c>
      <c r="Y206" s="9">
        <f t="shared" si="96"/>
        <v>1</v>
      </c>
      <c r="Z206" s="1">
        <f>IFERROR((SUMIF($K$2:K206,J206,$M$2:M206))/(COUNTIF($K$2:K206,J206)),0)</f>
        <v>0</v>
      </c>
      <c r="AA206" s="1">
        <f>IFERROR((SUMIF($K$2:K206,J206,$L$2:L206))/(COUNTIF($K$2:K206,J206)),0)</f>
        <v>0</v>
      </c>
      <c r="AB206" s="1">
        <f t="shared" si="97"/>
        <v>0</v>
      </c>
      <c r="AC206" s="9">
        <f>IFERROR((SUMIF($J$2:J206,K206,$L$2:L206))/(COUNTIF($J$2:J206,K206)),0)</f>
        <v>2.5263157894736841</v>
      </c>
      <c r="AD206" s="9">
        <f>IFERROR((SUMIF($J$2:J206,K206,$M$2:M206))/(COUNTIF($J$2:J206,K206)),0)</f>
        <v>0.57894736842105265</v>
      </c>
      <c r="AE206" s="9">
        <f t="shared" si="98"/>
        <v>1.9473684210526314</v>
      </c>
      <c r="AF206" s="1">
        <f>IFERROR((SUMIF(K$2:K206,K206,M$2:M206)-M206)/(COUNTIF($K$2:K206,K206)-1),0)</f>
        <v>2.4545454545454546</v>
      </c>
      <c r="AG206" s="1">
        <f>IFERROR((SUMIF(K$2:K206,K206,L$2:L206)-L206)/(COUNTIF($K$2:K206,K206)-1),0)</f>
        <v>1.0454545454545454</v>
      </c>
      <c r="AH206" s="1">
        <f t="shared" si="99"/>
        <v>1.4090909090909092</v>
      </c>
      <c r="AI206" s="1">
        <f t="shared" si="100"/>
        <v>0</v>
      </c>
      <c r="AJ206" s="1">
        <f t="shared" si="101"/>
        <v>3</v>
      </c>
      <c r="AK206" s="1">
        <f>SUMIF($J$2:K206,J206,AI$2:AJ206)-AI206</f>
        <v>3</v>
      </c>
      <c r="AL206" s="1">
        <f>SUMIF($AY$2:AZ206,AY206,$BI$2:BJ206)-BI206</f>
        <v>102</v>
      </c>
      <c r="AM206" s="1">
        <f>IFERROR((AK206)/(COUNTIF($J$2:K206,J206)-1),0)</f>
        <v>3</v>
      </c>
      <c r="AN206" s="1">
        <f>IFERROR((AL206)/(COUNTIF($J$2:K206,K206)-1),0)</f>
        <v>2.4878048780487805</v>
      </c>
      <c r="AP206" t="e">
        <f t="shared" si="113"/>
        <v>#N/A</v>
      </c>
      <c r="AQ206">
        <f>COUNTIF($J$2:J206,J206)</f>
        <v>2</v>
      </c>
      <c r="AR206">
        <f>COUNTIF($K$2:K206,K206)</f>
        <v>23</v>
      </c>
      <c r="AT206" s="1" t="str">
        <f t="shared" si="114"/>
        <v>Grazer AK 1902</v>
      </c>
      <c r="AU206" s="1" t="str">
        <f t="shared" si="115"/>
        <v>Red Bull Salzburg</v>
      </c>
      <c r="AV206">
        <f t="shared" si="116"/>
        <v>6</v>
      </c>
      <c r="AW206" s="1">
        <f t="shared" si="117"/>
        <v>0</v>
      </c>
      <c r="AY206" t="str">
        <f t="shared" si="102"/>
        <v>Red Bull Salzburg</v>
      </c>
      <c r="AZ206" t="str">
        <f t="shared" si="103"/>
        <v>Grazer AK 1902</v>
      </c>
      <c r="BA206">
        <f t="shared" si="104"/>
        <v>6</v>
      </c>
      <c r="BB206">
        <f t="shared" si="105"/>
        <v>0</v>
      </c>
      <c r="BD206" t="str">
        <f t="shared" si="106"/>
        <v>Red Bull Salzburg</v>
      </c>
      <c r="BE206" t="str">
        <f t="shared" si="107"/>
        <v>Grazer AK 1902</v>
      </c>
      <c r="BF206">
        <f t="shared" si="118"/>
        <v>0</v>
      </c>
      <c r="BG206">
        <f t="shared" si="119"/>
        <v>6</v>
      </c>
      <c r="BI206">
        <f t="shared" si="108"/>
        <v>3</v>
      </c>
      <c r="BJ206">
        <f t="shared" si="109"/>
        <v>0</v>
      </c>
    </row>
    <row r="207" spans="1:62" x14ac:dyDescent="0.3">
      <c r="A207" t="s">
        <v>41</v>
      </c>
      <c r="B207" t="s">
        <v>333</v>
      </c>
      <c r="C207" t="s">
        <v>267</v>
      </c>
      <c r="D207" t="s">
        <v>124</v>
      </c>
      <c r="E207" t="s">
        <v>46</v>
      </c>
      <c r="F207" s="15">
        <v>0.85416666666666663</v>
      </c>
      <c r="G207" s="16">
        <v>6087</v>
      </c>
      <c r="H207" s="17">
        <v>3</v>
      </c>
      <c r="I207" s="17">
        <v>0</v>
      </c>
      <c r="J207" s="1" t="s">
        <v>0</v>
      </c>
      <c r="K207" s="1" t="s">
        <v>71</v>
      </c>
      <c r="L207" s="1">
        <v>1</v>
      </c>
      <c r="M207" s="1">
        <v>1</v>
      </c>
      <c r="N207" s="1" t="str">
        <f t="shared" si="110"/>
        <v>U</v>
      </c>
      <c r="O207" s="1" t="str">
        <f t="shared" si="111"/>
        <v>U</v>
      </c>
      <c r="P207" s="1">
        <f t="shared" si="112"/>
        <v>0</v>
      </c>
      <c r="Q207" s="4">
        <f>IFERROR((SUMIF($J$2:K207,J207,$L$2:M207)-L207)/(COUNTIF($J$2:K207,J207)-1),0)</f>
        <v>2.2903225806451615</v>
      </c>
      <c r="R207" s="4">
        <f>IFERROR((SUMIF($AT$2:AT207,AT207,$AV$2:AW207)-AV207)/(COUNTIF($J$2:K207,J207)-1),0)</f>
        <v>0.35483870967741937</v>
      </c>
      <c r="S207" s="4">
        <f t="shared" si="94"/>
        <v>1.935483870967742</v>
      </c>
      <c r="T207" s="5">
        <f>IFERROR((SUMIF($AY$2:AZ207,AY207,$BA$2:BB207)-BA207)/(COUNTIF($J$2:K207,K207)-1),0)</f>
        <v>1.5263157894736843</v>
      </c>
      <c r="U207" s="5">
        <f>IFERROR((SUMIF($BD$2:BE207,BD207,$BF$2:BG207)-BF207)/(COUNTIF($J$2:K207,K207)-1),0)</f>
        <v>1.236842105263158</v>
      </c>
      <c r="V207" s="5">
        <f t="shared" si="95"/>
        <v>0.28947368421052633</v>
      </c>
      <c r="W207" s="9">
        <f>IFERROR((SUMIF($J$2:J207,J207,L$2:L207)-L207)/(COUNTIF($J$2:J207,J207)-1),0)</f>
        <v>2.4285714285714284</v>
      </c>
      <c r="X207" s="9">
        <f>IFERROR((SUMIF($J$2:J207,J207,M$2:M207)-M207)/(COUNTIF($J$2:J207,J207)-1),0)</f>
        <v>0.7857142857142857</v>
      </c>
      <c r="Y207" s="9">
        <f t="shared" si="96"/>
        <v>1.6428571428571428</v>
      </c>
      <c r="Z207" s="1">
        <f>IFERROR((SUMIF($K$2:K207,J207,$M$2:M207))/(COUNTIF($K$2:K207,J207)),0)</f>
        <v>2.1764705882352939</v>
      </c>
      <c r="AA207" s="1">
        <f>IFERROR((SUMIF($K$2:K207,J207,$L$2:L207))/(COUNTIF($K$2:K207,J207)),0)</f>
        <v>0.6470588235294118</v>
      </c>
      <c r="AB207" s="1">
        <f t="shared" si="97"/>
        <v>1.5294117647058822</v>
      </c>
      <c r="AC207" s="9">
        <f>IFERROR((SUMIF($J$2:J207,K207,$L$2:L207))/(COUNTIF($J$2:J207,K207)),0)</f>
        <v>1.4736842105263157</v>
      </c>
      <c r="AD207" s="9">
        <f>IFERROR((SUMIF($J$2:J207,K207,$M$2:M207))/(COUNTIF($J$2:J207,K207)),0)</f>
        <v>0.63157894736842102</v>
      </c>
      <c r="AE207" s="9">
        <f t="shared" si="98"/>
        <v>0.84210526315789469</v>
      </c>
      <c r="AF207" s="1">
        <f>IFERROR((SUMIF(K$2:K207,K207,M$2:M207)-M207)/(COUNTIF($K$2:K207,K207)-1),0)</f>
        <v>1.5789473684210527</v>
      </c>
      <c r="AG207" s="1">
        <f>IFERROR((SUMIF(K$2:K207,K207,L$2:L207)-L207)/(COUNTIF($K$2:K207,K207)-1),0)</f>
        <v>1.8421052631578947</v>
      </c>
      <c r="AH207" s="1">
        <f t="shared" si="99"/>
        <v>-0.26315789473684204</v>
      </c>
      <c r="AI207" s="1">
        <f t="shared" si="100"/>
        <v>1</v>
      </c>
      <c r="AJ207" s="1">
        <f t="shared" si="101"/>
        <v>1</v>
      </c>
      <c r="AK207" s="1">
        <f>SUMIF($J$2:K207,J207,AI$2:AJ207)-AI207</f>
        <v>70</v>
      </c>
      <c r="AL207" s="1">
        <f>SUMIF($AY$2:AZ207,AY207,$BI$2:BJ207)-BI207</f>
        <v>56</v>
      </c>
      <c r="AM207" s="1">
        <f>IFERROR((AK207)/(COUNTIF($J$2:K207,J207)-1),0)</f>
        <v>2.2580645161290325</v>
      </c>
      <c r="AN207" s="1">
        <f>IFERROR((AL207)/(COUNTIF($J$2:K207,K207)-1),0)</f>
        <v>1.4736842105263157</v>
      </c>
      <c r="AP207" t="str">
        <f t="shared" si="113"/>
        <v>Lillestrøm SK</v>
      </c>
      <c r="AQ207">
        <f>COUNTIF($J$2:J207,J207)</f>
        <v>15</v>
      </c>
      <c r="AR207">
        <f>COUNTIF($K$2:K207,K207)</f>
        <v>20</v>
      </c>
      <c r="AT207" s="1" t="str">
        <f t="shared" si="114"/>
        <v>LASK</v>
      </c>
      <c r="AU207" s="1" t="str">
        <f t="shared" si="115"/>
        <v>SK Rapid Wien</v>
      </c>
      <c r="AV207">
        <f t="shared" si="116"/>
        <v>1</v>
      </c>
      <c r="AW207" s="1">
        <f t="shared" si="117"/>
        <v>1</v>
      </c>
      <c r="AY207" t="str">
        <f t="shared" si="102"/>
        <v>SK Rapid Wien</v>
      </c>
      <c r="AZ207" t="str">
        <f t="shared" si="103"/>
        <v>LASK</v>
      </c>
      <c r="BA207">
        <f t="shared" si="104"/>
        <v>1</v>
      </c>
      <c r="BB207">
        <f t="shared" si="105"/>
        <v>1</v>
      </c>
      <c r="BD207" t="str">
        <f t="shared" si="106"/>
        <v>SK Rapid Wien</v>
      </c>
      <c r="BE207" t="str">
        <f t="shared" si="107"/>
        <v>LASK</v>
      </c>
      <c r="BF207">
        <f t="shared" si="118"/>
        <v>1</v>
      </c>
      <c r="BG207">
        <f t="shared" si="119"/>
        <v>1</v>
      </c>
      <c r="BI207">
        <f t="shared" si="108"/>
        <v>1</v>
      </c>
      <c r="BJ207">
        <f t="shared" si="109"/>
        <v>1</v>
      </c>
    </row>
    <row r="208" spans="1:62" x14ac:dyDescent="0.3">
      <c r="A208" t="s">
        <v>47</v>
      </c>
      <c r="B208" t="s">
        <v>358</v>
      </c>
      <c r="C208" t="s">
        <v>267</v>
      </c>
      <c r="D208" t="s">
        <v>124</v>
      </c>
      <c r="E208" t="s">
        <v>43</v>
      </c>
      <c r="F208" s="15">
        <v>0.70833333333333337</v>
      </c>
      <c r="G208" s="16">
        <v>7413</v>
      </c>
      <c r="H208" s="17">
        <v>3</v>
      </c>
      <c r="I208" s="17">
        <v>0</v>
      </c>
      <c r="J208" s="1" t="s">
        <v>245</v>
      </c>
      <c r="K208" s="1" t="s">
        <v>71</v>
      </c>
      <c r="L208" s="20">
        <v>0</v>
      </c>
      <c r="M208" s="20">
        <v>2</v>
      </c>
      <c r="N208" s="1" t="str">
        <f t="shared" si="110"/>
        <v>N</v>
      </c>
      <c r="O208" s="1" t="str">
        <f t="shared" si="111"/>
        <v>S</v>
      </c>
      <c r="P208" s="1">
        <f t="shared" si="112"/>
        <v>-2</v>
      </c>
      <c r="Q208" s="4">
        <f>IFERROR((SUMIF($J$2:K208,J208,$L$2:M208)-L208)/(COUNTIF($J$2:K208,J208)-1),0)</f>
        <v>1.0769230769230769</v>
      </c>
      <c r="R208" s="4">
        <f>IFERROR((SUMIF($AT$2:AT208,AT208,$AV$2:AW208)-AV208)/(COUNTIF($J$2:K208,J208)-1),0)</f>
        <v>0.5</v>
      </c>
      <c r="S208" s="4">
        <f t="shared" si="94"/>
        <v>0.57692307692307687</v>
      </c>
      <c r="T208" s="5">
        <f>IFERROR((SUMIF($AY$2:AZ208,AY208,$BA$2:BB208)-BA208)/(COUNTIF($J$2:K208,K208)-1),0)</f>
        <v>1.5128205128205128</v>
      </c>
      <c r="U208" s="5">
        <f>IFERROR((SUMIF($BD$2:BE208,BD208,$BF$2:BG208)-BF208)/(COUNTIF($J$2:K208,K208)-1),0)</f>
        <v>1.2307692307692308</v>
      </c>
      <c r="V208" s="5">
        <f t="shared" si="95"/>
        <v>0.28205128205128194</v>
      </c>
      <c r="W208" s="9">
        <f>IFERROR((SUMIF($J$2:J208,J208,L$2:L208)-L208)/(COUNTIF($J$2:J208,J208)-1),0)</f>
        <v>0.63636363636363635</v>
      </c>
      <c r="X208" s="9">
        <f>IFERROR((SUMIF($J$2:J208,J208,M$2:M208)-M208)/(COUNTIF($J$2:J208,J208)-1),0)</f>
        <v>1.1818181818181819</v>
      </c>
      <c r="Y208" s="9">
        <f t="shared" si="96"/>
        <v>-0.54545454545454553</v>
      </c>
      <c r="Z208" s="1">
        <f>IFERROR((SUMIF($K$2:K208,J208,$M$2:M208))/(COUNTIF($K$2:K208,J208)),0)</f>
        <v>1.4</v>
      </c>
      <c r="AA208" s="1">
        <f>IFERROR((SUMIF($K$2:K208,J208,$L$2:L208))/(COUNTIF($K$2:K208,J208)),0)</f>
        <v>1.8666666666666667</v>
      </c>
      <c r="AB208" s="1">
        <f t="shared" si="97"/>
        <v>-0.46666666666666679</v>
      </c>
      <c r="AC208" s="9">
        <f>IFERROR((SUMIF($J$2:J208,K208,$L$2:L208))/(COUNTIF($J$2:J208,K208)),0)</f>
        <v>1.4736842105263157</v>
      </c>
      <c r="AD208" s="9">
        <f>IFERROR((SUMIF($J$2:J208,K208,$M$2:M208))/(COUNTIF($J$2:J208,K208)),0)</f>
        <v>0.63157894736842102</v>
      </c>
      <c r="AE208" s="9">
        <f t="shared" si="98"/>
        <v>0.84210526315789469</v>
      </c>
      <c r="AF208" s="1">
        <f>IFERROR((SUMIF(K$2:K208,K208,M$2:M208)-M208)/(COUNTIF($K$2:K208,K208)-1),0)</f>
        <v>1.55</v>
      </c>
      <c r="AG208" s="1">
        <f>IFERROR((SUMIF(K$2:K208,K208,L$2:L208)-L208)/(COUNTIF($K$2:K208,K208)-1),0)</f>
        <v>1.8</v>
      </c>
      <c r="AH208" s="1">
        <f t="shared" si="99"/>
        <v>-0.25</v>
      </c>
      <c r="AI208" s="1">
        <f t="shared" si="100"/>
        <v>0</v>
      </c>
      <c r="AJ208" s="1">
        <f t="shared" si="101"/>
        <v>3</v>
      </c>
      <c r="AK208" s="1">
        <f>SUMIF($J$2:K208,J208,AI$2:AJ208)-AI208</f>
        <v>26</v>
      </c>
      <c r="AL208" s="1">
        <f>SUMIF($AY$2:AZ208,AY208,$BI$2:BJ208)-BI208</f>
        <v>57</v>
      </c>
      <c r="AM208" s="1">
        <f>IFERROR((AK208)/(COUNTIF($J$2:K208,J208)-1),0)</f>
        <v>1</v>
      </c>
      <c r="AN208" s="1">
        <f>IFERROR((AL208)/(COUNTIF($J$2:K208,K208)-1),0)</f>
        <v>1.4615384615384615</v>
      </c>
      <c r="AP208" t="str">
        <f t="shared" si="113"/>
        <v>SK Sturm Graz</v>
      </c>
      <c r="AQ208">
        <f>COUNTIF($J$2:J208,J208)</f>
        <v>12</v>
      </c>
      <c r="AR208">
        <f>COUNTIF($K$2:K208,K208)</f>
        <v>21</v>
      </c>
      <c r="AT208" s="1" t="str">
        <f t="shared" si="114"/>
        <v>FC Wacker Innsbruck</v>
      </c>
      <c r="AU208" s="1" t="str">
        <f t="shared" si="115"/>
        <v>SK Rapid Wien</v>
      </c>
      <c r="AV208">
        <f t="shared" si="116"/>
        <v>2</v>
      </c>
      <c r="AW208" s="1">
        <f t="shared" si="117"/>
        <v>0</v>
      </c>
      <c r="AY208" t="str">
        <f t="shared" si="102"/>
        <v>SK Rapid Wien</v>
      </c>
      <c r="AZ208" t="str">
        <f t="shared" si="103"/>
        <v>FC Wacker Innsbruck</v>
      </c>
      <c r="BA208">
        <f t="shared" si="104"/>
        <v>2</v>
      </c>
      <c r="BB208">
        <f t="shared" si="105"/>
        <v>0</v>
      </c>
      <c r="BD208" t="str">
        <f t="shared" si="106"/>
        <v>SK Rapid Wien</v>
      </c>
      <c r="BE208" t="str">
        <f t="shared" si="107"/>
        <v>FC Wacker Innsbruck</v>
      </c>
      <c r="BF208">
        <f t="shared" si="118"/>
        <v>0</v>
      </c>
      <c r="BG208">
        <f t="shared" si="119"/>
        <v>2</v>
      </c>
      <c r="BI208">
        <f t="shared" si="108"/>
        <v>3</v>
      </c>
      <c r="BJ208">
        <f t="shared" si="109"/>
        <v>0</v>
      </c>
    </row>
    <row r="209" spans="1:62" x14ac:dyDescent="0.3">
      <c r="A209" t="s">
        <v>47</v>
      </c>
      <c r="B209" t="s">
        <v>358</v>
      </c>
      <c r="C209" t="s">
        <v>267</v>
      </c>
      <c r="D209" t="s">
        <v>124</v>
      </c>
      <c r="E209" t="s">
        <v>43</v>
      </c>
      <c r="F209" s="15">
        <v>0.70833333333333337</v>
      </c>
      <c r="G209" s="16">
        <v>1850</v>
      </c>
      <c r="H209" s="17">
        <v>7</v>
      </c>
      <c r="I209" s="17">
        <v>0</v>
      </c>
      <c r="J209" s="1" t="s">
        <v>56</v>
      </c>
      <c r="K209" s="1" t="s">
        <v>58</v>
      </c>
      <c r="L209" s="20">
        <v>1</v>
      </c>
      <c r="M209" s="20">
        <v>1</v>
      </c>
      <c r="N209" s="1" t="str">
        <f t="shared" si="110"/>
        <v>U</v>
      </c>
      <c r="O209" s="1" t="str">
        <f t="shared" si="111"/>
        <v>U</v>
      </c>
      <c r="P209" s="1">
        <f t="shared" si="112"/>
        <v>0</v>
      </c>
      <c r="Q209" s="4">
        <f>IFERROR((SUMIF($J$2:K209,J209,$L$2:M209)-L209)/(COUNTIF($J$2:K209,J209)-1),0)</f>
        <v>1.0384615384615385</v>
      </c>
      <c r="R209" s="4">
        <f>IFERROR((SUMIF($AT$2:AT209,AT209,$AV$2:AW209)-AV209)/(COUNTIF($J$2:K209,J209)-1),0)</f>
        <v>0.88461538461538458</v>
      </c>
      <c r="S209" s="4">
        <f t="shared" si="94"/>
        <v>0.15384615384615397</v>
      </c>
      <c r="T209" s="5">
        <f>IFERROR((SUMIF($AY$2:AZ209,AY209,$BA$2:BB209)-BA209)/(COUNTIF($J$2:K209,K209)-1),0)</f>
        <v>1.4230769230769231</v>
      </c>
      <c r="U209" s="5">
        <f>IFERROR((SUMIF($BD$2:BE209,BD209,$BF$2:BG209)-BF209)/(COUNTIF($J$2:K209,K209)-1),0)</f>
        <v>1.4230769230769231</v>
      </c>
      <c r="V209" s="5">
        <f t="shared" si="95"/>
        <v>0</v>
      </c>
      <c r="W209" s="9">
        <f>IFERROR((SUMIF($J$2:J209,J209,L$2:L209)-L209)/(COUNTIF($J$2:J209,J209)-1),0)</f>
        <v>1.3333333333333333</v>
      </c>
      <c r="X209" s="9">
        <f>IFERROR((SUMIF($J$2:J209,J209,M$2:M209)-M209)/(COUNTIF($J$2:J209,J209)-1),0)</f>
        <v>1.9166666666666667</v>
      </c>
      <c r="Y209" s="9">
        <f t="shared" si="96"/>
        <v>-0.58333333333333348</v>
      </c>
      <c r="Z209" s="1">
        <f>IFERROR((SUMIF($K$2:K209,J209,$M$2:M209))/(COUNTIF($K$2:K209,J209)),0)</f>
        <v>0.7857142857142857</v>
      </c>
      <c r="AA209" s="1">
        <f>IFERROR((SUMIF($K$2:K209,J209,$L$2:L209))/(COUNTIF($K$2:K209,J209)),0)</f>
        <v>2.0714285714285716</v>
      </c>
      <c r="AB209" s="1">
        <f t="shared" si="97"/>
        <v>-1.285714285714286</v>
      </c>
      <c r="AC209" s="9">
        <f>IFERROR((SUMIF($J$2:J209,K209,$L$2:L209))/(COUNTIF($J$2:J209,K209)),0)</f>
        <v>1.4615384615384615</v>
      </c>
      <c r="AD209" s="9">
        <f>IFERROR((SUMIF($J$2:J209,K209,$M$2:M209))/(COUNTIF($J$2:J209,K209)),0)</f>
        <v>1.7692307692307692</v>
      </c>
      <c r="AE209" s="9">
        <f t="shared" si="98"/>
        <v>-0.30769230769230771</v>
      </c>
      <c r="AF209" s="1">
        <f>IFERROR((SUMIF(K$2:K209,K209,M$2:M209)-M209)/(COUNTIF($K$2:K209,K209)-1),0)</f>
        <v>1.3846153846153846</v>
      </c>
      <c r="AG209" s="1">
        <f>IFERROR((SUMIF(K$2:K209,K209,L$2:L209)-L209)/(COUNTIF($K$2:K209,K209)-1),0)</f>
        <v>1.0769230769230769</v>
      </c>
      <c r="AH209" s="1">
        <f t="shared" si="99"/>
        <v>0.30769230769230771</v>
      </c>
      <c r="AI209" s="1">
        <f t="shared" si="100"/>
        <v>1</v>
      </c>
      <c r="AJ209" s="1">
        <f t="shared" si="101"/>
        <v>1</v>
      </c>
      <c r="AK209" s="1">
        <f>SUMIF($J$2:K209,J209,AI$2:AJ209)-AI209</f>
        <v>21</v>
      </c>
      <c r="AL209" s="1">
        <f>SUMIF($AY$2:AZ209,AY209,$BI$2:BJ209)-BI209</f>
        <v>27</v>
      </c>
      <c r="AM209" s="1">
        <f>IFERROR((AK209)/(COUNTIF($J$2:K209,J209)-1),0)</f>
        <v>0.80769230769230771</v>
      </c>
      <c r="AN209" s="1">
        <f>IFERROR((AL209)/(COUNTIF($J$2:K209,K209)-1),0)</f>
        <v>1.0384615384615385</v>
      </c>
      <c r="AP209" t="str">
        <f t="shared" si="113"/>
        <v>SK Rapid Wien</v>
      </c>
      <c r="AQ209">
        <f>COUNTIF($J$2:J209,J209)</f>
        <v>13</v>
      </c>
      <c r="AR209">
        <f>COUNTIF($K$2:K209,K209)</f>
        <v>14</v>
      </c>
      <c r="AT209" s="1" t="str">
        <f t="shared" si="114"/>
        <v>FC Admira Wacker Mödling</v>
      </c>
      <c r="AU209" s="1" t="str">
        <f t="shared" si="115"/>
        <v>SC Rheindorf Altach</v>
      </c>
      <c r="AV209">
        <f t="shared" si="116"/>
        <v>1</v>
      </c>
      <c r="AW209" s="1">
        <f t="shared" si="117"/>
        <v>1</v>
      </c>
      <c r="AY209" t="str">
        <f t="shared" si="102"/>
        <v>SC Rheindorf Altach</v>
      </c>
      <c r="AZ209" t="str">
        <f t="shared" si="103"/>
        <v>FC Admira Wacker Mödling</v>
      </c>
      <c r="BA209">
        <f t="shared" si="104"/>
        <v>1</v>
      </c>
      <c r="BB209">
        <f t="shared" si="105"/>
        <v>1</v>
      </c>
      <c r="BD209" t="str">
        <f t="shared" si="106"/>
        <v>SC Rheindorf Altach</v>
      </c>
      <c r="BE209" t="str">
        <f t="shared" si="107"/>
        <v>FC Admira Wacker Mödling</v>
      </c>
      <c r="BF209">
        <f t="shared" si="118"/>
        <v>1</v>
      </c>
      <c r="BG209">
        <f t="shared" si="119"/>
        <v>1</v>
      </c>
      <c r="BI209">
        <f t="shared" si="108"/>
        <v>1</v>
      </c>
      <c r="BJ209">
        <f t="shared" si="109"/>
        <v>1</v>
      </c>
    </row>
    <row r="210" spans="1:62" x14ac:dyDescent="0.3">
      <c r="A210" t="s">
        <v>47</v>
      </c>
      <c r="B210" t="s">
        <v>358</v>
      </c>
      <c r="C210" t="s">
        <v>267</v>
      </c>
      <c r="D210" t="s">
        <v>124</v>
      </c>
      <c r="E210" t="s">
        <v>43</v>
      </c>
      <c r="F210" s="15">
        <v>0.70833333333333337</v>
      </c>
      <c r="G210" s="16">
        <v>2000</v>
      </c>
      <c r="H210" s="17">
        <v>7</v>
      </c>
      <c r="I210" s="17">
        <v>0</v>
      </c>
      <c r="J210" s="1" t="s">
        <v>76</v>
      </c>
      <c r="K210" s="1" t="s">
        <v>216</v>
      </c>
      <c r="L210" s="20">
        <v>3</v>
      </c>
      <c r="M210" s="20">
        <v>0</v>
      </c>
      <c r="N210" s="1" t="str">
        <f t="shared" si="110"/>
        <v>S</v>
      </c>
      <c r="O210" s="1" t="str">
        <f t="shared" si="111"/>
        <v>N</v>
      </c>
      <c r="P210" s="1">
        <f t="shared" si="112"/>
        <v>3</v>
      </c>
      <c r="Q210" s="4">
        <f>IFERROR((SUMIF($J$2:K210,J210,$L$2:M210)-L210)/(COUNTIF($J$2:K210,J210)-1),0)</f>
        <v>1.32</v>
      </c>
      <c r="R210" s="4">
        <f>IFERROR((SUMIF($AT$2:AT210,AT210,$AV$2:AW210)-AV210)/(COUNTIF($J$2:K210,J210)-1),0)</f>
        <v>0.84</v>
      </c>
      <c r="S210" s="4">
        <f t="shared" si="94"/>
        <v>0.48000000000000009</v>
      </c>
      <c r="T210" s="5">
        <f>IFERROR((SUMIF($AY$2:AZ210,AY210,$BA$2:BB210)-BA210)/(COUNTIF($J$2:K210,K210)-1),0)</f>
        <v>1.6666666666666667</v>
      </c>
      <c r="U210" s="5">
        <f>IFERROR((SUMIF($BD$2:BE210,BD210,$BF$2:BG210)-BF210)/(COUNTIF($J$2:K210,K210)-1),0)</f>
        <v>2.074074074074074</v>
      </c>
      <c r="V210" s="5">
        <f t="shared" si="95"/>
        <v>-0.40740740740740722</v>
      </c>
      <c r="W210" s="9">
        <f>IFERROR((SUMIF($J$2:J210,J210,L$2:L210)-L210)/(COUNTIF($J$2:J210,J210)-1),0)</f>
        <v>1.25</v>
      </c>
      <c r="X210" s="9">
        <f>IFERROR((SUMIF($J$2:J210,J210,M$2:M210)-M210)/(COUNTIF($J$2:J210,J210)-1),0)</f>
        <v>1.75</v>
      </c>
      <c r="Y210" s="9">
        <f t="shared" si="96"/>
        <v>-0.5</v>
      </c>
      <c r="Z210" s="1">
        <f>IFERROR((SUMIF($K$2:K210,J210,$M$2:M210))/(COUNTIF($K$2:K210,J210)),0)</f>
        <v>1.3846153846153846</v>
      </c>
      <c r="AA210" s="1">
        <f>IFERROR((SUMIF($K$2:K210,J210,$L$2:L210))/(COUNTIF($K$2:K210,J210)),0)</f>
        <v>1.4615384615384615</v>
      </c>
      <c r="AB210" s="1">
        <f t="shared" si="97"/>
        <v>-7.6923076923076872E-2</v>
      </c>
      <c r="AC210" s="19">
        <f>IFERROR((SUMIF($J$2:J210,K210,$L$2:L210))/(COUNTIF($J$2:J210,K210)),0)</f>
        <v>1.5714285714285714</v>
      </c>
      <c r="AD210" s="9">
        <f>IFERROR((SUMIF($J$2:J210,K210,$M$2:M210))/(COUNTIF($J$2:J210,K210)),0)</f>
        <v>1.3571428571428572</v>
      </c>
      <c r="AE210" s="9">
        <f t="shared" si="98"/>
        <v>0.21428571428571419</v>
      </c>
      <c r="AF210" s="1">
        <f>IFERROR((SUMIF(K$2:K210,K210,M$2:M210)-M210)/(COUNTIF($K$2:K210,K210)-1),0)</f>
        <v>1.7692307692307692</v>
      </c>
      <c r="AG210" s="1">
        <f>IFERROR((SUMIF(K$2:K210,K210,L$2:L210)-L210)/(COUNTIF($K$2:K210,K210)-1),0)</f>
        <v>2.8461538461538463</v>
      </c>
      <c r="AH210" s="1">
        <f t="shared" si="99"/>
        <v>-1.0769230769230771</v>
      </c>
      <c r="AI210" s="1">
        <f t="shared" si="100"/>
        <v>3</v>
      </c>
      <c r="AJ210" s="1">
        <f t="shared" si="101"/>
        <v>0</v>
      </c>
      <c r="AK210" s="1">
        <f>SUMIF($J$2:K210,J210,AI$2:AJ210)-AI210</f>
        <v>33</v>
      </c>
      <c r="AL210" s="1">
        <f>SUMIF($AY$2:AZ210,AY210,$BI$2:BJ210)-BI210</f>
        <v>33</v>
      </c>
      <c r="AM210" s="1">
        <f>IFERROR((AK210)/(COUNTIF($J$2:K210,J210)-1),0)</f>
        <v>1.32</v>
      </c>
      <c r="AN210" s="1">
        <f>IFERROR((AL210)/(COUNTIF($J$2:K210,K210)-1),0)</f>
        <v>1.2222222222222223</v>
      </c>
      <c r="AP210" t="str">
        <f t="shared" si="113"/>
        <v>Red Bull Salzburg</v>
      </c>
      <c r="AQ210">
        <f>COUNTIF($J$2:J210,J210)</f>
        <v>13</v>
      </c>
      <c r="AR210">
        <f>COUNTIF($K$2:K210,K210)</f>
        <v>14</v>
      </c>
      <c r="AT210" s="1" t="str">
        <f t="shared" si="114"/>
        <v>SV Mattersburg</v>
      </c>
      <c r="AU210" s="1" t="str">
        <f t="shared" si="115"/>
        <v>TSV Hartberg</v>
      </c>
      <c r="AV210">
        <f t="shared" si="116"/>
        <v>0</v>
      </c>
      <c r="AW210" s="1">
        <f t="shared" si="117"/>
        <v>3</v>
      </c>
      <c r="AY210" t="str">
        <f t="shared" si="102"/>
        <v>TSV Hartberg</v>
      </c>
      <c r="AZ210" t="str">
        <f t="shared" si="103"/>
        <v>SV Mattersburg</v>
      </c>
      <c r="BA210">
        <f t="shared" si="104"/>
        <v>0</v>
      </c>
      <c r="BB210">
        <f t="shared" si="105"/>
        <v>3</v>
      </c>
      <c r="BD210" t="str">
        <f t="shared" si="106"/>
        <v>TSV Hartberg</v>
      </c>
      <c r="BE210" t="str">
        <f t="shared" si="107"/>
        <v>SV Mattersburg</v>
      </c>
      <c r="BF210">
        <f t="shared" si="118"/>
        <v>3</v>
      </c>
      <c r="BG210">
        <f t="shared" si="119"/>
        <v>0</v>
      </c>
      <c r="BI210">
        <f t="shared" si="108"/>
        <v>0</v>
      </c>
      <c r="BJ210">
        <f t="shared" si="109"/>
        <v>3</v>
      </c>
    </row>
    <row r="211" spans="1:62" x14ac:dyDescent="0.3">
      <c r="A211" t="s">
        <v>47</v>
      </c>
      <c r="B211" t="s">
        <v>274</v>
      </c>
      <c r="C211" t="s">
        <v>267</v>
      </c>
      <c r="D211" t="s">
        <v>124</v>
      </c>
      <c r="E211" t="s">
        <v>64</v>
      </c>
      <c r="F211" s="15">
        <v>0.60416666666666663</v>
      </c>
      <c r="G211" s="16">
        <v>10150</v>
      </c>
      <c r="H211" s="17">
        <v>7</v>
      </c>
      <c r="I211" s="17">
        <v>0</v>
      </c>
      <c r="J211" s="1" t="s">
        <v>80</v>
      </c>
      <c r="K211" s="1" t="s">
        <v>68</v>
      </c>
      <c r="L211" s="20">
        <v>0</v>
      </c>
      <c r="M211" s="20">
        <v>1</v>
      </c>
      <c r="N211" s="1" t="str">
        <f t="shared" si="110"/>
        <v>N</v>
      </c>
      <c r="O211" s="1" t="str">
        <f t="shared" si="111"/>
        <v>S</v>
      </c>
      <c r="P211" s="1">
        <f t="shared" si="112"/>
        <v>-1</v>
      </c>
      <c r="Q211" s="4">
        <f>IFERROR((SUMIF($J$2:K211,J211,$L$2:M211)-L211)/(COUNTIF($J$2:K211,J211)-1),0)</f>
        <v>1.4814814814814814</v>
      </c>
      <c r="R211" s="4">
        <f>IFERROR((SUMIF($AT$2:AT211,AT211,$AV$2:AW211)-AV211)/(COUNTIF($J$2:K211,J211)-1),0)</f>
        <v>0.66666666666666663</v>
      </c>
      <c r="S211" s="4">
        <f t="shared" si="94"/>
        <v>0.81481481481481477</v>
      </c>
      <c r="T211" s="5">
        <f>IFERROR((SUMIF($AY$2:AZ211,AY211,$BA$2:BB211)-BA211)/(COUNTIF($J$2:K211,K211)-1),0)</f>
        <v>1</v>
      </c>
      <c r="U211" s="5">
        <f>IFERROR((SUMIF($BD$2:BE211,BD211,$BF$2:BG211)-BF211)/(COUNTIF($J$2:K211,K211)-1),0)</f>
        <v>1.3103448275862069</v>
      </c>
      <c r="V211" s="5">
        <f t="shared" si="95"/>
        <v>-0.31034482758620685</v>
      </c>
      <c r="W211" s="9">
        <f>IFERROR((SUMIF($J$2:J211,J211,L$2:L211)-L211)/(COUNTIF($J$2:J211,J211)-1),0)</f>
        <v>2.2307692307692308</v>
      </c>
      <c r="X211" s="9">
        <f>IFERROR((SUMIF($J$2:J211,J211,M$2:M211)-M211)/(COUNTIF($J$2:J211,J211)-1),0)</f>
        <v>1.3846153846153846</v>
      </c>
      <c r="Y211" s="9">
        <f t="shared" si="96"/>
        <v>0.84615384615384626</v>
      </c>
      <c r="Z211" s="1">
        <f>IFERROR((SUMIF($K$2:K211,J211,$M$2:M211))/(COUNTIF($K$2:K211,J211)),0)</f>
        <v>0.7857142857142857</v>
      </c>
      <c r="AA211" s="1">
        <f>IFERROR((SUMIF($K$2:K211,J211,$L$2:L211))/(COUNTIF($K$2:K211,J211)),0)</f>
        <v>1.2857142857142858</v>
      </c>
      <c r="AB211" s="1">
        <f t="shared" si="97"/>
        <v>-0.50000000000000011</v>
      </c>
      <c r="AC211" s="9">
        <f>IFERROR((SUMIF($J$2:J211,K211,$L$2:L211))/(COUNTIF($J$2:J211,K211)),0)</f>
        <v>1.1428571428571428</v>
      </c>
      <c r="AD211" s="9">
        <f>IFERROR((SUMIF($J$2:J211,K211,$M$2:M211))/(COUNTIF($J$2:J211,K211)),0)</f>
        <v>1.2857142857142858</v>
      </c>
      <c r="AE211" s="9">
        <f t="shared" si="98"/>
        <v>-0.14285714285714302</v>
      </c>
      <c r="AF211" s="1">
        <f>IFERROR((SUMIF(K$2:K211,K211,M$2:M211)-M211)/(COUNTIF($K$2:K211,K211)-1),0)</f>
        <v>0.8666666666666667</v>
      </c>
      <c r="AG211" s="1">
        <f>IFERROR((SUMIF(K$2:K211,K211,L$2:L211)-L211)/(COUNTIF($K$2:K211,K211)-1),0)</f>
        <v>1.3333333333333333</v>
      </c>
      <c r="AH211" s="1">
        <f t="shared" si="99"/>
        <v>-0.46666666666666656</v>
      </c>
      <c r="AI211" s="1">
        <f t="shared" si="100"/>
        <v>0</v>
      </c>
      <c r="AJ211" s="1">
        <f t="shared" si="101"/>
        <v>3</v>
      </c>
      <c r="AK211" s="1">
        <f>SUMIF($J$2:K211,J211,AI$2:AJ211)-AI211</f>
        <v>39</v>
      </c>
      <c r="AL211" s="1">
        <f>SUMIF($AY$2:AZ211,AY211,$BI$2:BJ211)-BI211</f>
        <v>34</v>
      </c>
      <c r="AM211" s="1">
        <f>IFERROR((AK211)/(COUNTIF($J$2:K211,J211)-1),0)</f>
        <v>1.4444444444444444</v>
      </c>
      <c r="AN211" s="1">
        <f>IFERROR((AL211)/(COUNTIF($J$2:K211,K211)-1),0)</f>
        <v>1.1724137931034482</v>
      </c>
      <c r="AP211" t="str">
        <f t="shared" si="113"/>
        <v>FC Wacker Innsbruck</v>
      </c>
      <c r="AQ211">
        <f>COUNTIF($J$2:J211,J211)</f>
        <v>14</v>
      </c>
      <c r="AR211">
        <f>COUNTIF($K$2:K211,K211)</f>
        <v>16</v>
      </c>
      <c r="AT211" s="1" t="str">
        <f t="shared" si="114"/>
        <v>FK Austria Wien</v>
      </c>
      <c r="AU211" s="1" t="str">
        <f t="shared" si="115"/>
        <v>SK Sturm Graz</v>
      </c>
      <c r="AV211">
        <f t="shared" si="116"/>
        <v>1</v>
      </c>
      <c r="AW211" s="1">
        <f t="shared" si="117"/>
        <v>0</v>
      </c>
      <c r="AY211" t="str">
        <f t="shared" si="102"/>
        <v>SK Sturm Graz</v>
      </c>
      <c r="AZ211" t="str">
        <f t="shared" si="103"/>
        <v>FK Austria Wien</v>
      </c>
      <c r="BA211">
        <f t="shared" si="104"/>
        <v>1</v>
      </c>
      <c r="BB211">
        <f t="shared" si="105"/>
        <v>0</v>
      </c>
      <c r="BD211" t="str">
        <f t="shared" si="106"/>
        <v>SK Sturm Graz</v>
      </c>
      <c r="BE211" t="str">
        <f t="shared" si="107"/>
        <v>FK Austria Wien</v>
      </c>
      <c r="BF211">
        <f t="shared" si="118"/>
        <v>0</v>
      </c>
      <c r="BG211">
        <f t="shared" si="119"/>
        <v>1</v>
      </c>
      <c r="BI211">
        <f t="shared" si="108"/>
        <v>3</v>
      </c>
      <c r="BJ211">
        <f t="shared" si="109"/>
        <v>0</v>
      </c>
    </row>
    <row r="212" spans="1:62" x14ac:dyDescent="0.3">
      <c r="A212" t="s">
        <v>47</v>
      </c>
      <c r="B212" t="s">
        <v>274</v>
      </c>
      <c r="C212" t="s">
        <v>267</v>
      </c>
      <c r="D212" t="s">
        <v>124</v>
      </c>
      <c r="E212" t="s">
        <v>64</v>
      </c>
      <c r="F212" s="15">
        <v>0.70833333333333337</v>
      </c>
      <c r="G212" s="16">
        <v>6087</v>
      </c>
      <c r="H212" s="17">
        <v>4</v>
      </c>
      <c r="I212" s="17">
        <v>0</v>
      </c>
      <c r="J212" s="1" t="s">
        <v>0</v>
      </c>
      <c r="K212" s="1" t="s">
        <v>40</v>
      </c>
      <c r="L212" s="20">
        <v>0</v>
      </c>
      <c r="M212" s="20">
        <v>2</v>
      </c>
      <c r="N212" s="1" t="str">
        <f t="shared" si="110"/>
        <v>N</v>
      </c>
      <c r="O212" s="1" t="str">
        <f t="shared" si="111"/>
        <v>S</v>
      </c>
      <c r="P212" s="1">
        <f t="shared" si="112"/>
        <v>-2</v>
      </c>
      <c r="Q212" s="4">
        <f>IFERROR((SUMIF($J$2:K212,J212,$L$2:M212)-L212)/(COUNTIF($J$2:K212,J212)-1),0)</f>
        <v>2.25</v>
      </c>
      <c r="R212" s="4">
        <f>IFERROR((SUMIF($AT$2:AT212,AT212,$AV$2:AW212)-AV212)/(COUNTIF($J$2:K212,J212)-1),0)</f>
        <v>0.375</v>
      </c>
      <c r="S212" s="4">
        <f t="shared" si="94"/>
        <v>1.875</v>
      </c>
      <c r="T212" s="5">
        <f>IFERROR((SUMIF($AY$2:AZ212,AY212,$BA$2:BB212)-BA212)/(COUNTIF($J$2:K212,K212)-1),0)</f>
        <v>2.5714285714285716</v>
      </c>
      <c r="U212" s="5">
        <f>IFERROR((SUMIF($BD$2:BE212,BD212,$BF$2:BG212)-BF212)/(COUNTIF($J$2:K212,K212)-1),0)</f>
        <v>0.80952380952380953</v>
      </c>
      <c r="V212" s="5">
        <f t="shared" si="95"/>
        <v>1.7619047619047621</v>
      </c>
      <c r="W212" s="9">
        <f>IFERROR((SUMIF($J$2:J212,J212,L$2:L212)-L212)/(COUNTIF($J$2:J212,J212)-1),0)</f>
        <v>2.3333333333333335</v>
      </c>
      <c r="X212" s="9">
        <f>IFERROR((SUMIF($J$2:J212,J212,M$2:M212)-M212)/(COUNTIF($J$2:J212,J212)-1),0)</f>
        <v>0.8</v>
      </c>
      <c r="Y212" s="9">
        <f t="shared" si="96"/>
        <v>1.5333333333333334</v>
      </c>
      <c r="Z212" s="1">
        <f>IFERROR((SUMIF($K$2:K212,J212,$M$2:M212))/(COUNTIF($K$2:K212,J212)),0)</f>
        <v>2.1764705882352939</v>
      </c>
      <c r="AA212" s="1">
        <f>IFERROR((SUMIF($K$2:K212,J212,$L$2:L212))/(COUNTIF($K$2:K212,J212)),0)</f>
        <v>0.6470588235294118</v>
      </c>
      <c r="AB212" s="1">
        <f t="shared" si="97"/>
        <v>1.5294117647058822</v>
      </c>
      <c r="AC212" s="9">
        <f>IFERROR((SUMIF($J$2:J212,K212,$L$2:L212))/(COUNTIF($J$2:J212,K212)),0)</f>
        <v>2.5263157894736841</v>
      </c>
      <c r="AD212" s="9">
        <f>IFERROR((SUMIF($J$2:J212,K212,$M$2:M212))/(COUNTIF($J$2:J212,K212)),0)</f>
        <v>0.57894736842105265</v>
      </c>
      <c r="AE212" s="9">
        <f t="shared" si="98"/>
        <v>1.9473684210526314</v>
      </c>
      <c r="AF212" s="1">
        <f>IFERROR((SUMIF(K$2:K212,K212,M$2:M212)-M212)/(COUNTIF($K$2:K212,K212)-1),0)</f>
        <v>2.6086956521739131</v>
      </c>
      <c r="AG212" s="1">
        <f>IFERROR((SUMIF(K$2:K212,K212,L$2:L212)-L212)/(COUNTIF($K$2:K212,K212)-1),0)</f>
        <v>1</v>
      </c>
      <c r="AH212" s="1">
        <f t="shared" si="99"/>
        <v>1.6086956521739131</v>
      </c>
      <c r="AI212" s="1">
        <f t="shared" si="100"/>
        <v>0</v>
      </c>
      <c r="AJ212" s="1">
        <f t="shared" si="101"/>
        <v>3</v>
      </c>
      <c r="AK212" s="1">
        <f>SUMIF($J$2:K212,J212,AI$2:AJ212)-AI212</f>
        <v>71</v>
      </c>
      <c r="AL212" s="1">
        <f>SUMIF($AY$2:AZ212,AY212,$BI$2:BJ212)-BI212</f>
        <v>105</v>
      </c>
      <c r="AM212" s="1">
        <f>IFERROR((AK212)/(COUNTIF($J$2:K212,J212)-1),0)</f>
        <v>2.21875</v>
      </c>
      <c r="AN212" s="1">
        <f>IFERROR((AL212)/(COUNTIF($J$2:K212,K212)-1),0)</f>
        <v>2.5</v>
      </c>
      <c r="AP212" t="str">
        <f t="shared" si="113"/>
        <v>Lillestrøm SK</v>
      </c>
      <c r="AQ212">
        <f>COUNTIF($J$2:J212,J212)</f>
        <v>16</v>
      </c>
      <c r="AR212">
        <f>COUNTIF($K$2:K212,K212)</f>
        <v>24</v>
      </c>
      <c r="AT212" s="1" t="str">
        <f t="shared" si="114"/>
        <v>LASK</v>
      </c>
      <c r="AU212" s="1" t="str">
        <f t="shared" si="115"/>
        <v>Red Bull Salzburg</v>
      </c>
      <c r="AV212">
        <f t="shared" si="116"/>
        <v>2</v>
      </c>
      <c r="AW212" s="1">
        <f t="shared" si="117"/>
        <v>0</v>
      </c>
      <c r="AY212" t="str">
        <f t="shared" si="102"/>
        <v>Red Bull Salzburg</v>
      </c>
      <c r="AZ212" t="str">
        <f t="shared" si="103"/>
        <v>LASK</v>
      </c>
      <c r="BA212">
        <f t="shared" si="104"/>
        <v>2</v>
      </c>
      <c r="BB212">
        <f t="shared" si="105"/>
        <v>0</v>
      </c>
      <c r="BD212" t="str">
        <f t="shared" si="106"/>
        <v>Red Bull Salzburg</v>
      </c>
      <c r="BE212" t="str">
        <f t="shared" si="107"/>
        <v>LASK</v>
      </c>
      <c r="BF212">
        <f t="shared" si="118"/>
        <v>0</v>
      </c>
      <c r="BG212">
        <f t="shared" si="119"/>
        <v>2</v>
      </c>
      <c r="BI212">
        <f t="shared" si="108"/>
        <v>3</v>
      </c>
      <c r="BJ212">
        <f t="shared" si="109"/>
        <v>0</v>
      </c>
    </row>
    <row r="213" spans="1:62" x14ac:dyDescent="0.3">
      <c r="A213" t="s">
        <v>47</v>
      </c>
      <c r="B213" t="s">
        <v>274</v>
      </c>
      <c r="C213" t="s">
        <v>267</v>
      </c>
      <c r="D213" t="s">
        <v>124</v>
      </c>
      <c r="E213" t="s">
        <v>64</v>
      </c>
      <c r="F213" s="15">
        <v>0.60416666666666663</v>
      </c>
      <c r="G213" s="16">
        <v>2277</v>
      </c>
      <c r="H213" s="17">
        <v>7</v>
      </c>
      <c r="I213" s="17">
        <v>0</v>
      </c>
      <c r="J213" s="1" t="s">
        <v>65</v>
      </c>
      <c r="K213" s="1" t="s">
        <v>49</v>
      </c>
      <c r="L213" s="20">
        <v>1</v>
      </c>
      <c r="M213" s="20">
        <v>3</v>
      </c>
      <c r="N213" s="1" t="str">
        <f t="shared" si="110"/>
        <v>N</v>
      </c>
      <c r="O213" s="1" t="str">
        <f t="shared" si="111"/>
        <v>S</v>
      </c>
      <c r="P213" s="1">
        <f t="shared" si="112"/>
        <v>-2</v>
      </c>
      <c r="Q213" s="4">
        <f>IFERROR((SUMIF($J$2:K213,J213,$L$2:M213)-L213)/(COUNTIF($J$2:K213,J213)-1),0)</f>
        <v>1.5185185185185186</v>
      </c>
      <c r="R213" s="4">
        <f>IFERROR((SUMIF($AT$2:AT213,AT213,$AV$2:AW213)-AV213)/(COUNTIF($J$2:K213,J213)-1),0)</f>
        <v>0.51851851851851849</v>
      </c>
      <c r="S213" s="4">
        <f t="shared" si="94"/>
        <v>1</v>
      </c>
      <c r="T213" s="5">
        <f>IFERROR((SUMIF($AY$2:AZ213,AY213,$BA$2:BB213)-BA213)/(COUNTIF($J$2:K213,K213)-1),0)</f>
        <v>1.4615384615384615</v>
      </c>
      <c r="U213" s="5">
        <f>IFERROR((SUMIF($BD$2:BE213,BD213,$BF$2:BG213)-BF213)/(COUNTIF($J$2:K213,K213)-1),0)</f>
        <v>1.4615384615384615</v>
      </c>
      <c r="V213" s="5">
        <f t="shared" si="95"/>
        <v>0</v>
      </c>
      <c r="W213" s="9">
        <f>IFERROR((SUMIF($J$2:J213,J213,L$2:L213)-L213)/(COUNTIF($J$2:J213,J213)-1),0)</f>
        <v>1.4545454545454546</v>
      </c>
      <c r="X213" s="9">
        <f>IFERROR((SUMIF($J$2:J213,J213,M$2:M213)-M213)/(COUNTIF($J$2:J213,J213)-1),0)</f>
        <v>1.2727272727272727</v>
      </c>
      <c r="Y213" s="9">
        <f t="shared" si="96"/>
        <v>0.18181818181818188</v>
      </c>
      <c r="Z213" s="1">
        <f>IFERROR((SUMIF($K$2:K213,J213,$M$2:M213))/(COUNTIF($K$2:K213,J213)),0)</f>
        <v>1.5625</v>
      </c>
      <c r="AA213" s="1">
        <f>IFERROR((SUMIF($K$2:K213,J213,$L$2:L213))/(COUNTIF($K$2:K213,J213)),0)</f>
        <v>1.4375</v>
      </c>
      <c r="AB213" s="1">
        <f t="shared" si="97"/>
        <v>0.125</v>
      </c>
      <c r="AC213" s="9">
        <f>IFERROR((SUMIF($J$2:J213,K213,$L$2:L213))/(COUNTIF($J$2:J213,K213)),0)</f>
        <v>1.5714285714285714</v>
      </c>
      <c r="AD213" s="9">
        <f>IFERROR((SUMIF($J$2:J213,K213,$M$2:M213))/(COUNTIF($J$2:J213,K213)),0)</f>
        <v>1.5714285714285714</v>
      </c>
      <c r="AE213" s="9">
        <f t="shared" si="98"/>
        <v>0</v>
      </c>
      <c r="AF213" s="1">
        <f>IFERROR((SUMIF(K$2:K213,K213,M$2:M213)-M213)/(COUNTIF($K$2:K213,K213)-1),0)</f>
        <v>1.3333333333333333</v>
      </c>
      <c r="AG213" s="1">
        <f>IFERROR((SUMIF(K$2:K213,K213,L$2:L213)-L213)/(COUNTIF($K$2:K213,K213)-1),0)</f>
        <v>1.3333333333333333</v>
      </c>
      <c r="AH213" s="1">
        <f t="shared" si="99"/>
        <v>0</v>
      </c>
      <c r="AI213" s="1">
        <f t="shared" si="100"/>
        <v>0</v>
      </c>
      <c r="AJ213" s="1">
        <f t="shared" si="101"/>
        <v>3</v>
      </c>
      <c r="AK213" s="1">
        <f>SUMIF($J$2:K213,J213,AI$2:AJ213)-AI213</f>
        <v>42</v>
      </c>
      <c r="AL213" s="1">
        <f>SUMIF($AY$2:AZ213,AY213,$BI$2:BJ213)-BI213</f>
        <v>36</v>
      </c>
      <c r="AM213" s="1">
        <f>IFERROR((AK213)/(COUNTIF($J$2:K213,J213)-1),0)</f>
        <v>1.5555555555555556</v>
      </c>
      <c r="AN213" s="1">
        <f>IFERROR((AL213)/(COUNTIF($J$2:K213,K213)-1),0)</f>
        <v>1.3846153846153846</v>
      </c>
      <c r="AP213" t="str">
        <f t="shared" si="113"/>
        <v>Wolfsberger AC</v>
      </c>
      <c r="AQ213">
        <f>COUNTIF($J$2:J213,J213)</f>
        <v>12</v>
      </c>
      <c r="AR213">
        <f>COUNTIF($K$2:K213,K213)</f>
        <v>13</v>
      </c>
      <c r="AT213" s="1" t="str">
        <f t="shared" si="114"/>
        <v>SKN St. Pölten</v>
      </c>
      <c r="AU213" s="1" t="str">
        <f t="shared" si="115"/>
        <v>Wolfsberger AC</v>
      </c>
      <c r="AV213">
        <f t="shared" si="116"/>
        <v>3</v>
      </c>
      <c r="AW213" s="1">
        <f t="shared" si="117"/>
        <v>1</v>
      </c>
      <c r="AY213" t="str">
        <f t="shared" si="102"/>
        <v>Wolfsberger AC</v>
      </c>
      <c r="AZ213" t="str">
        <f t="shared" si="103"/>
        <v>SKN St. Pölten</v>
      </c>
      <c r="BA213">
        <f t="shared" si="104"/>
        <v>3</v>
      </c>
      <c r="BB213">
        <f t="shared" si="105"/>
        <v>1</v>
      </c>
      <c r="BD213" t="str">
        <f t="shared" si="106"/>
        <v>Wolfsberger AC</v>
      </c>
      <c r="BE213" t="str">
        <f t="shared" si="107"/>
        <v>SKN St. Pölten</v>
      </c>
      <c r="BF213">
        <f t="shared" si="118"/>
        <v>1</v>
      </c>
      <c r="BG213">
        <f t="shared" si="119"/>
        <v>3</v>
      </c>
      <c r="BI213">
        <f t="shared" si="108"/>
        <v>3</v>
      </c>
      <c r="BJ213">
        <f t="shared" si="109"/>
        <v>0</v>
      </c>
    </row>
    <row r="214" spans="1:62" x14ac:dyDescent="0.3">
      <c r="A214" t="s">
        <v>47</v>
      </c>
      <c r="B214" t="s">
        <v>359</v>
      </c>
      <c r="C214" t="s">
        <v>267</v>
      </c>
      <c r="D214" t="s">
        <v>124</v>
      </c>
      <c r="E214" t="s">
        <v>43</v>
      </c>
      <c r="F214" s="15">
        <v>0.70833333333333337</v>
      </c>
      <c r="G214" s="16">
        <v>12300</v>
      </c>
      <c r="H214" s="17">
        <v>7</v>
      </c>
      <c r="I214" s="17">
        <v>0</v>
      </c>
      <c r="J214" s="1" t="s">
        <v>71</v>
      </c>
      <c r="K214" s="1" t="s">
        <v>76</v>
      </c>
      <c r="L214" s="20">
        <v>2</v>
      </c>
      <c r="M214" s="20">
        <v>1</v>
      </c>
      <c r="N214" s="1" t="str">
        <f t="shared" si="110"/>
        <v>S</v>
      </c>
      <c r="O214" s="1" t="str">
        <f t="shared" si="111"/>
        <v>N</v>
      </c>
      <c r="P214" s="1">
        <f t="shared" si="112"/>
        <v>1</v>
      </c>
      <c r="Q214" s="4">
        <f>IFERROR((SUMIF($J$2:K214,J214,$L$2:M214)-L214)/(COUNTIF($J$2:K214,J214)-1),0)</f>
        <v>1.5249999999999999</v>
      </c>
      <c r="R214" s="4">
        <f>IFERROR((SUMIF($AT$2:AT214,AT214,$AV$2:AW214)-AV214)/(COUNTIF($J$2:K214,J214)-1),0)</f>
        <v>0.3</v>
      </c>
      <c r="S214" s="4">
        <f t="shared" si="94"/>
        <v>1.2249999999999999</v>
      </c>
      <c r="T214" s="5">
        <f>IFERROR((SUMIF($AY$2:AZ214,AY214,$BA$2:BB214)-BA214)/(COUNTIF($J$2:K214,K214)-1),0)</f>
        <v>1.3846153846153846</v>
      </c>
      <c r="U214" s="5">
        <f>IFERROR((SUMIF($BD$2:BE214,BD214,$BF$2:BG214)-BF214)/(COUNTIF($J$2:K214,K214)-1),0)</f>
        <v>1.5384615384615385</v>
      </c>
      <c r="V214" s="5">
        <f t="shared" si="95"/>
        <v>-0.15384615384615397</v>
      </c>
      <c r="W214" s="9">
        <f>IFERROR((SUMIF($J$2:J214,J214,L$2:L214)-L214)/(COUNTIF($J$2:J214,J214)-1),0)</f>
        <v>1.4736842105263157</v>
      </c>
      <c r="X214" s="9">
        <f>IFERROR((SUMIF($J$2:J214,J214,M$2:M214)-M214)/(COUNTIF($J$2:J214,J214)-1),0)</f>
        <v>0.63157894736842102</v>
      </c>
      <c r="Y214" s="9">
        <f t="shared" si="96"/>
        <v>0.84210526315789469</v>
      </c>
      <c r="Z214" s="1">
        <f>IFERROR((SUMIF($K$2:K214,J214,$M$2:M214))/(COUNTIF($K$2:K214,J214)),0)</f>
        <v>1.5714285714285714</v>
      </c>
      <c r="AA214" s="1">
        <f>IFERROR((SUMIF($K$2:K214,J214,$L$2:L214))/(COUNTIF($K$2:K214,J214)),0)</f>
        <v>1.7142857142857142</v>
      </c>
      <c r="AB214" s="1">
        <f t="shared" si="97"/>
        <v>-0.14285714285714279</v>
      </c>
      <c r="AC214" s="9">
        <f>IFERROR((SUMIF($J$2:J214,K214,$L$2:L214))/(COUNTIF($J$2:J214,K214)),0)</f>
        <v>1.3846153846153846</v>
      </c>
      <c r="AD214" s="9">
        <f>IFERROR((SUMIF($J$2:J214,K214,$M$2:M214))/(COUNTIF($J$2:J214,K214)),0)</f>
        <v>1.6153846153846154</v>
      </c>
      <c r="AE214" s="9">
        <f t="shared" si="98"/>
        <v>-0.23076923076923084</v>
      </c>
      <c r="AF214" s="1">
        <f>IFERROR((SUMIF(K$2:K214,K214,M$2:M214)-M214)/(COUNTIF($K$2:K214,K214)-1),0)</f>
        <v>1.3846153846153846</v>
      </c>
      <c r="AG214" s="1">
        <f>IFERROR((SUMIF(K$2:K214,K214,L$2:L214)-L214)/(COUNTIF($K$2:K214,K214)-1),0)</f>
        <v>1.4615384615384615</v>
      </c>
      <c r="AH214" s="1">
        <f t="shared" si="99"/>
        <v>-7.6923076923076872E-2</v>
      </c>
      <c r="AI214" s="1">
        <f t="shared" si="100"/>
        <v>3</v>
      </c>
      <c r="AJ214" s="1">
        <f t="shared" si="101"/>
        <v>0</v>
      </c>
      <c r="AK214" s="1">
        <f>SUMIF($J$2:K214,J214,AI$2:AJ214)-AI214</f>
        <v>60</v>
      </c>
      <c r="AL214" s="1">
        <f>SUMIF($AY$2:AZ214,AY214,$BI$2:BJ214)-BI214</f>
        <v>36</v>
      </c>
      <c r="AM214" s="1">
        <f>IFERROR((AK214)/(COUNTIF($J$2:K214,J214)-1),0)</f>
        <v>1.5</v>
      </c>
      <c r="AN214" s="1">
        <f>IFERROR((AL214)/(COUNTIF($J$2:K214,K214)-1),0)</f>
        <v>1.3846153846153846</v>
      </c>
      <c r="AP214" t="str">
        <f t="shared" si="113"/>
        <v>SC Rheindorf Altach</v>
      </c>
      <c r="AQ214">
        <f>COUNTIF($J$2:J214,J214)</f>
        <v>20</v>
      </c>
      <c r="AR214">
        <f>COUNTIF($K$2:K214,K214)</f>
        <v>14</v>
      </c>
      <c r="AT214" s="1" t="str">
        <f t="shared" si="114"/>
        <v>SK Rapid Wien</v>
      </c>
      <c r="AU214" s="1" t="str">
        <f t="shared" si="115"/>
        <v>SV Mattersburg</v>
      </c>
      <c r="AV214">
        <f t="shared" si="116"/>
        <v>1</v>
      </c>
      <c r="AW214" s="1">
        <f t="shared" si="117"/>
        <v>2</v>
      </c>
      <c r="AY214" t="str">
        <f t="shared" si="102"/>
        <v>SV Mattersburg</v>
      </c>
      <c r="AZ214" t="str">
        <f t="shared" si="103"/>
        <v>SK Rapid Wien</v>
      </c>
      <c r="BA214">
        <f t="shared" si="104"/>
        <v>1</v>
      </c>
      <c r="BB214">
        <f t="shared" si="105"/>
        <v>2</v>
      </c>
      <c r="BD214" t="str">
        <f t="shared" si="106"/>
        <v>SV Mattersburg</v>
      </c>
      <c r="BE214" t="str">
        <f t="shared" si="107"/>
        <v>SK Rapid Wien</v>
      </c>
      <c r="BF214">
        <f t="shared" si="118"/>
        <v>2</v>
      </c>
      <c r="BG214">
        <f t="shared" si="119"/>
        <v>1</v>
      </c>
      <c r="BI214">
        <f t="shared" si="108"/>
        <v>0</v>
      </c>
      <c r="BJ214">
        <f t="shared" si="109"/>
        <v>3</v>
      </c>
    </row>
    <row r="215" spans="1:62" x14ac:dyDescent="0.3">
      <c r="A215" t="s">
        <v>47</v>
      </c>
      <c r="B215" t="s">
        <v>359</v>
      </c>
      <c r="C215" t="s">
        <v>267</v>
      </c>
      <c r="D215" t="s">
        <v>124</v>
      </c>
      <c r="E215" t="s">
        <v>43</v>
      </c>
      <c r="F215" s="15">
        <v>0.70833333333333337</v>
      </c>
      <c r="G215" s="16">
        <v>2363</v>
      </c>
      <c r="H215" s="17">
        <v>7</v>
      </c>
      <c r="I215" s="17">
        <v>0</v>
      </c>
      <c r="J215" s="1" t="s">
        <v>245</v>
      </c>
      <c r="K215" s="1" t="s">
        <v>56</v>
      </c>
      <c r="L215" s="20">
        <v>1</v>
      </c>
      <c r="M215" s="20">
        <v>3</v>
      </c>
      <c r="N215" s="1" t="str">
        <f t="shared" si="110"/>
        <v>N</v>
      </c>
      <c r="O215" s="1" t="str">
        <f t="shared" si="111"/>
        <v>S</v>
      </c>
      <c r="P215" s="1">
        <f t="shared" si="112"/>
        <v>-2</v>
      </c>
      <c r="Q215" s="4">
        <f>IFERROR((SUMIF($J$2:K215,J215,$L$2:M215)-L215)/(COUNTIF($J$2:K215,J215)-1),0)</f>
        <v>1.037037037037037</v>
      </c>
      <c r="R215" s="4">
        <f>IFERROR((SUMIF($AT$2:AT215,AT215,$AV$2:AW215)-AV215)/(COUNTIF($J$2:K215,J215)-1),0)</f>
        <v>0.55555555555555558</v>
      </c>
      <c r="S215" s="4">
        <f t="shared" si="94"/>
        <v>0.4814814814814814</v>
      </c>
      <c r="T215" s="5">
        <f>IFERROR((SUMIF($AY$2:AZ215,AY215,$BA$2:BB215)-BA215)/(COUNTIF($J$2:K215,K215)-1),0)</f>
        <v>1.037037037037037</v>
      </c>
      <c r="U215" s="5">
        <f>IFERROR((SUMIF($BD$2:BE215,BD215,$BF$2:BG215)-BF215)/(COUNTIF($J$2:K215,K215)-1),0)</f>
        <v>1.962962962962963</v>
      </c>
      <c r="V215" s="5">
        <f t="shared" si="95"/>
        <v>-0.92592592592592604</v>
      </c>
      <c r="W215" s="9">
        <f>IFERROR((SUMIF($J$2:J215,J215,L$2:L215)-L215)/(COUNTIF($J$2:J215,J215)-1),0)</f>
        <v>0.58333333333333337</v>
      </c>
      <c r="X215" s="9">
        <f>IFERROR((SUMIF($J$2:J215,J215,M$2:M215)-M215)/(COUNTIF($J$2:J215,J215)-1),0)</f>
        <v>1.25</v>
      </c>
      <c r="Y215" s="9">
        <f t="shared" si="96"/>
        <v>-0.66666666666666663</v>
      </c>
      <c r="Z215" s="1">
        <f>IFERROR((SUMIF($K$2:K215,J215,$M$2:M215))/(COUNTIF($K$2:K215,J215)),0)</f>
        <v>1.4</v>
      </c>
      <c r="AA215" s="1">
        <f>IFERROR((SUMIF($K$2:K215,J215,$L$2:L215))/(COUNTIF($K$2:K215,J215)),0)</f>
        <v>1.8666666666666667</v>
      </c>
      <c r="AB215" s="1">
        <f t="shared" si="97"/>
        <v>-0.46666666666666679</v>
      </c>
      <c r="AC215" s="9">
        <f>IFERROR((SUMIF($J$2:J215,K215,$L$2:L215))/(COUNTIF($J$2:J215,K215)),0)</f>
        <v>1.3076923076923077</v>
      </c>
      <c r="AD215" s="9">
        <f>IFERROR((SUMIF($J$2:J215,K215,$M$2:M215))/(COUNTIF($J$2:J215,K215)),0)</f>
        <v>1.8461538461538463</v>
      </c>
      <c r="AE215" s="9">
        <f t="shared" si="98"/>
        <v>-0.53846153846153855</v>
      </c>
      <c r="AF215" s="1">
        <f>IFERROR((SUMIF(K$2:K215,K215,M$2:M215)-M215)/(COUNTIF($K$2:K215,K215)-1),0)</f>
        <v>0.7857142857142857</v>
      </c>
      <c r="AG215" s="1">
        <f>IFERROR((SUMIF(K$2:K215,K215,L$2:L215)-L215)/(COUNTIF($K$2:K215,K215)-1),0)</f>
        <v>2.0714285714285716</v>
      </c>
      <c r="AH215" s="1">
        <f t="shared" si="99"/>
        <v>-1.285714285714286</v>
      </c>
      <c r="AI215" s="1">
        <f t="shared" si="100"/>
        <v>0</v>
      </c>
      <c r="AJ215" s="1">
        <f t="shared" si="101"/>
        <v>3</v>
      </c>
      <c r="AK215" s="1">
        <f>SUMIF($J$2:K215,J215,AI$2:AJ215)-AI215</f>
        <v>26</v>
      </c>
      <c r="AL215" s="1">
        <f>SUMIF($AY$2:AZ215,AY215,$BI$2:BJ215)-BI215</f>
        <v>22</v>
      </c>
      <c r="AM215" s="1">
        <f>IFERROR((AK215)/(COUNTIF($J$2:K215,J215)-1),0)</f>
        <v>0.96296296296296291</v>
      </c>
      <c r="AN215" s="1">
        <f>IFERROR((AL215)/(COUNTIF($J$2:K215,K215)-1),0)</f>
        <v>0.81481481481481477</v>
      </c>
      <c r="AP215" t="str">
        <f t="shared" si="113"/>
        <v>SK Sturm Graz</v>
      </c>
      <c r="AQ215">
        <f>COUNTIF($J$2:J215,J215)</f>
        <v>13</v>
      </c>
      <c r="AR215">
        <f>COUNTIF($K$2:K215,K215)</f>
        <v>15</v>
      </c>
      <c r="AT215" s="1" t="str">
        <f t="shared" si="114"/>
        <v>FC Wacker Innsbruck</v>
      </c>
      <c r="AU215" s="1" t="str">
        <f t="shared" si="115"/>
        <v>FC Admira Wacker Mödling</v>
      </c>
      <c r="AV215">
        <f t="shared" si="116"/>
        <v>3</v>
      </c>
      <c r="AW215" s="1">
        <f t="shared" si="117"/>
        <v>1</v>
      </c>
      <c r="AY215" t="str">
        <f t="shared" si="102"/>
        <v>FC Admira Wacker Mödling</v>
      </c>
      <c r="AZ215" t="str">
        <f t="shared" si="103"/>
        <v>FC Wacker Innsbruck</v>
      </c>
      <c r="BA215">
        <f t="shared" si="104"/>
        <v>3</v>
      </c>
      <c r="BB215">
        <f t="shared" si="105"/>
        <v>1</v>
      </c>
      <c r="BD215" t="str">
        <f t="shared" si="106"/>
        <v>FC Admira Wacker Mödling</v>
      </c>
      <c r="BE215" t="str">
        <f t="shared" si="107"/>
        <v>FC Wacker Innsbruck</v>
      </c>
      <c r="BF215">
        <f t="shared" si="118"/>
        <v>1</v>
      </c>
      <c r="BG215">
        <f t="shared" si="119"/>
        <v>3</v>
      </c>
      <c r="BI215">
        <f t="shared" si="108"/>
        <v>3</v>
      </c>
      <c r="BJ215">
        <f t="shared" si="109"/>
        <v>0</v>
      </c>
    </row>
    <row r="216" spans="1:62" x14ac:dyDescent="0.3">
      <c r="A216" t="s">
        <v>47</v>
      </c>
      <c r="B216" t="s">
        <v>359</v>
      </c>
      <c r="C216" t="s">
        <v>267</v>
      </c>
      <c r="D216" t="s">
        <v>124</v>
      </c>
      <c r="E216" t="s">
        <v>43</v>
      </c>
      <c r="F216" s="15">
        <v>0.70833333333333337</v>
      </c>
      <c r="G216" s="16">
        <v>1832</v>
      </c>
      <c r="H216" s="17">
        <v>7</v>
      </c>
      <c r="I216" s="17">
        <v>0</v>
      </c>
      <c r="J216" s="1" t="s">
        <v>216</v>
      </c>
      <c r="K216" s="1" t="s">
        <v>58</v>
      </c>
      <c r="L216" s="20">
        <v>0</v>
      </c>
      <c r="M216" s="20">
        <v>1</v>
      </c>
      <c r="N216" s="1" t="str">
        <f t="shared" si="110"/>
        <v>N</v>
      </c>
      <c r="O216" s="1" t="str">
        <f t="shared" si="111"/>
        <v>S</v>
      </c>
      <c r="P216" s="1">
        <f t="shared" si="112"/>
        <v>-1</v>
      </c>
      <c r="Q216" s="4">
        <f>IFERROR((SUMIF($J$2:K216,J216,$L$2:M216)-L216)/(COUNTIF($J$2:K216,J216)-1),0)</f>
        <v>1.6071428571428572</v>
      </c>
      <c r="R216" s="4">
        <f>IFERROR((SUMIF($AT$2:AT216,AT216,$AV$2:AW216)-AV216)/(COUNTIF($J$2:K216,J216)-1),0)</f>
        <v>0.6785714285714286</v>
      </c>
      <c r="S216" s="4">
        <f t="shared" si="94"/>
        <v>0.9285714285714286</v>
      </c>
      <c r="T216" s="5">
        <f>IFERROR((SUMIF($AY$2:AZ216,AY216,$BA$2:BB216)-BA216)/(COUNTIF($J$2:K216,K216)-1),0)</f>
        <v>1.4074074074074074</v>
      </c>
      <c r="U216" s="5">
        <f>IFERROR((SUMIF($BD$2:BE216,BD216,$BF$2:BG216)-BF216)/(COUNTIF($J$2:K216,K216)-1),0)</f>
        <v>1.4074074074074074</v>
      </c>
      <c r="V216" s="5">
        <f t="shared" si="95"/>
        <v>0</v>
      </c>
      <c r="W216" s="9">
        <f>IFERROR((SUMIF($J$2:J216,J216,L$2:L216)-L216)/(COUNTIF($J$2:J216,J216)-1),0)</f>
        <v>1.5714285714285714</v>
      </c>
      <c r="X216" s="9">
        <f>IFERROR((SUMIF($J$2:J216,J216,M$2:M216)-M216)/(COUNTIF($J$2:J216,J216)-1),0)</f>
        <v>1.3571428571428572</v>
      </c>
      <c r="Y216" s="9">
        <f t="shared" si="96"/>
        <v>0.21428571428571419</v>
      </c>
      <c r="Z216" s="1">
        <f>IFERROR((SUMIF($K$2:K216,J216,$M$2:M216))/(COUNTIF($K$2:K216,J216)),0)</f>
        <v>1.6428571428571428</v>
      </c>
      <c r="AA216" s="1">
        <f>IFERROR((SUMIF($K$2:K216,J216,$L$2:L216))/(COUNTIF($K$2:K216,J216)),0)</f>
        <v>2.8571428571428572</v>
      </c>
      <c r="AB216" s="1">
        <f t="shared" si="97"/>
        <v>-1.2142857142857144</v>
      </c>
      <c r="AC216" s="9">
        <f>IFERROR((SUMIF($J$2:J216,K216,$L$2:L216))/(COUNTIF($J$2:J216,K216)),0)</f>
        <v>1.4615384615384615</v>
      </c>
      <c r="AD216" s="9">
        <f>IFERROR((SUMIF($J$2:J216,K216,$M$2:M216))/(COUNTIF($J$2:J216,K216)),0)</f>
        <v>1.7692307692307692</v>
      </c>
      <c r="AE216" s="9">
        <f t="shared" si="98"/>
        <v>-0.30769230769230771</v>
      </c>
      <c r="AF216" s="1">
        <f>IFERROR((SUMIF(K$2:K216,K216,M$2:M216)-M216)/(COUNTIF($K$2:K216,K216)-1),0)</f>
        <v>1.3571428571428572</v>
      </c>
      <c r="AG216" s="1">
        <f>IFERROR((SUMIF(K$2:K216,K216,L$2:L216)-L216)/(COUNTIF($K$2:K216,K216)-1),0)</f>
        <v>1.0714285714285714</v>
      </c>
      <c r="AH216" s="1">
        <f t="shared" si="99"/>
        <v>0.28571428571428581</v>
      </c>
      <c r="AI216" s="1">
        <f t="shared" si="100"/>
        <v>0</v>
      </c>
      <c r="AJ216" s="1">
        <f t="shared" si="101"/>
        <v>3</v>
      </c>
      <c r="AK216" s="1">
        <f>SUMIF($J$2:K216,J216,AI$2:AJ216)-AI216</f>
        <v>33</v>
      </c>
      <c r="AL216" s="1">
        <f>SUMIF($AY$2:AZ216,AY216,$BI$2:BJ216)-BI216</f>
        <v>28</v>
      </c>
      <c r="AM216" s="1">
        <f>IFERROR((AK216)/(COUNTIF($J$2:K216,J216)-1),0)</f>
        <v>1.1785714285714286</v>
      </c>
      <c r="AN216" s="1">
        <f>IFERROR((AL216)/(COUNTIF($J$2:K216,K216)-1),0)</f>
        <v>1.037037037037037</v>
      </c>
      <c r="AP216" t="str">
        <f t="shared" si="113"/>
        <v>FC Admira Wacker Mödling</v>
      </c>
      <c r="AQ216">
        <f>COUNTIF($J$2:J216,J216)</f>
        <v>15</v>
      </c>
      <c r="AR216">
        <f>COUNTIF($K$2:K216,K216)</f>
        <v>15</v>
      </c>
      <c r="AT216" s="1" t="str">
        <f t="shared" si="114"/>
        <v>TSV Hartberg</v>
      </c>
      <c r="AU216" s="1" t="str">
        <f t="shared" si="115"/>
        <v>SC Rheindorf Altach</v>
      </c>
      <c r="AV216">
        <f t="shared" si="116"/>
        <v>1</v>
      </c>
      <c r="AW216" s="1">
        <f t="shared" si="117"/>
        <v>0</v>
      </c>
      <c r="AY216" t="str">
        <f t="shared" si="102"/>
        <v>SC Rheindorf Altach</v>
      </c>
      <c r="AZ216" t="str">
        <f t="shared" si="103"/>
        <v>TSV Hartberg</v>
      </c>
      <c r="BA216">
        <f t="shared" si="104"/>
        <v>1</v>
      </c>
      <c r="BB216">
        <f t="shared" si="105"/>
        <v>0</v>
      </c>
      <c r="BD216" t="str">
        <f t="shared" si="106"/>
        <v>SC Rheindorf Altach</v>
      </c>
      <c r="BE216" t="str">
        <f t="shared" si="107"/>
        <v>TSV Hartberg</v>
      </c>
      <c r="BF216">
        <f t="shared" si="118"/>
        <v>0</v>
      </c>
      <c r="BG216">
        <f t="shared" si="119"/>
        <v>1</v>
      </c>
      <c r="BI216">
        <f t="shared" si="108"/>
        <v>3</v>
      </c>
      <c r="BJ216">
        <f t="shared" si="109"/>
        <v>0</v>
      </c>
    </row>
    <row r="217" spans="1:62" x14ac:dyDescent="0.3">
      <c r="A217" t="s">
        <v>47</v>
      </c>
      <c r="B217" t="s">
        <v>275</v>
      </c>
      <c r="C217" t="s">
        <v>267</v>
      </c>
      <c r="D217" t="s">
        <v>124</v>
      </c>
      <c r="E217" t="s">
        <v>64</v>
      </c>
      <c r="F217" s="15">
        <v>0.60416666666666663</v>
      </c>
      <c r="G217" s="16">
        <v>3357</v>
      </c>
      <c r="H217" s="17">
        <v>7</v>
      </c>
      <c r="I217" s="17">
        <v>0</v>
      </c>
      <c r="J217" s="1" t="s">
        <v>49</v>
      </c>
      <c r="K217" s="1" t="s">
        <v>80</v>
      </c>
      <c r="L217" s="20">
        <v>1</v>
      </c>
      <c r="M217" s="20">
        <v>1</v>
      </c>
      <c r="N217" s="1" t="str">
        <f t="shared" si="110"/>
        <v>U</v>
      </c>
      <c r="O217" s="1" t="str">
        <f t="shared" si="111"/>
        <v>U</v>
      </c>
      <c r="P217" s="1">
        <f t="shared" si="112"/>
        <v>0</v>
      </c>
      <c r="Q217" s="4">
        <f>IFERROR((SUMIF($J$2:K217,J217,$L$2:M217)-L217)/(COUNTIF($J$2:K217,J217)-1),0)</f>
        <v>1.5185185185185186</v>
      </c>
      <c r="R217" s="4">
        <f>IFERROR((SUMIF($AT$2:AT217,AT217,$AV$2:AW217)-AV217)/(COUNTIF($J$2:K217,J217)-1),0)</f>
        <v>0.81481481481481477</v>
      </c>
      <c r="S217" s="4">
        <f t="shared" si="94"/>
        <v>0.70370370370370383</v>
      </c>
      <c r="T217" s="5">
        <f>IFERROR((SUMIF($AY$2:AZ217,AY217,$BA$2:BB217)-BA217)/(COUNTIF($J$2:K217,K217)-1),0)</f>
        <v>1.4285714285714286</v>
      </c>
      <c r="U217" s="5">
        <f>IFERROR((SUMIF($BD$2:BE217,BD217,$BF$2:BG217)-BF217)/(COUNTIF($J$2:K217,K217)-1),0)</f>
        <v>1.3214285714285714</v>
      </c>
      <c r="V217" s="5">
        <f t="shared" si="95"/>
        <v>0.10714285714285721</v>
      </c>
      <c r="W217" s="9">
        <f>IFERROR((SUMIF($J$2:J217,J217,L$2:L217)-L217)/(COUNTIF($J$2:J217,J217)-1),0)</f>
        <v>1.5714285714285714</v>
      </c>
      <c r="X217" s="9">
        <f>IFERROR((SUMIF($J$2:J217,J217,M$2:M217)-M217)/(COUNTIF($J$2:J217,J217)-1),0)</f>
        <v>1.5714285714285714</v>
      </c>
      <c r="Y217" s="9">
        <f t="shared" si="96"/>
        <v>0</v>
      </c>
      <c r="Z217" s="1">
        <f>IFERROR((SUMIF($K$2:K217,J217,$M$2:M217))/(COUNTIF($K$2:K217,J217)),0)</f>
        <v>1.4615384615384615</v>
      </c>
      <c r="AA217" s="1">
        <f>IFERROR((SUMIF($K$2:K217,J217,$L$2:L217))/(COUNTIF($K$2:K217,J217)),0)</f>
        <v>1.3076923076923077</v>
      </c>
      <c r="AB217" s="1">
        <f t="shared" si="97"/>
        <v>0.15384615384615374</v>
      </c>
      <c r="AC217" s="9">
        <f>IFERROR((SUMIF($J$2:J217,K217,$L$2:L217))/(COUNTIF($J$2:J217,K217)),0)</f>
        <v>2.0714285714285716</v>
      </c>
      <c r="AD217" s="9">
        <f>IFERROR((SUMIF($J$2:J217,K217,$M$2:M217))/(COUNTIF($J$2:J217,K217)),0)</f>
        <v>1.3571428571428572</v>
      </c>
      <c r="AE217" s="9">
        <f t="shared" si="98"/>
        <v>0.71428571428571441</v>
      </c>
      <c r="AF217" s="1">
        <f>IFERROR((SUMIF(K$2:K217,K217,M$2:M217)-M217)/(COUNTIF($K$2:K217,K217)-1),0)</f>
        <v>0.7857142857142857</v>
      </c>
      <c r="AG217" s="1">
        <f>IFERROR((SUMIF(K$2:K217,K217,L$2:L217)-L217)/(COUNTIF($K$2:K217,K217)-1),0)</f>
        <v>1.2857142857142858</v>
      </c>
      <c r="AH217" s="1">
        <f t="shared" si="99"/>
        <v>-0.50000000000000011</v>
      </c>
      <c r="AI217" s="1">
        <f t="shared" si="100"/>
        <v>1</v>
      </c>
      <c r="AJ217" s="1">
        <f t="shared" si="101"/>
        <v>1</v>
      </c>
      <c r="AK217" s="1">
        <f>SUMIF($J$2:K217,J217,AI$2:AJ217)-AI217</f>
        <v>39</v>
      </c>
      <c r="AL217" s="1">
        <f>SUMIF($AY$2:AZ217,AY217,$BI$2:BJ217)-BI217</f>
        <v>39</v>
      </c>
      <c r="AM217" s="1">
        <f>IFERROR((AK217)/(COUNTIF($J$2:K217,J217)-1),0)</f>
        <v>1.4444444444444444</v>
      </c>
      <c r="AN217" s="1">
        <f>IFERROR((AL217)/(COUNTIF($J$2:K217,K217)-1),0)</f>
        <v>1.3928571428571428</v>
      </c>
      <c r="AP217" t="str">
        <f t="shared" si="113"/>
        <v>FK Austria Wien</v>
      </c>
      <c r="AQ217">
        <f>COUNTIF($J$2:J217,J217)</f>
        <v>15</v>
      </c>
      <c r="AR217">
        <f>COUNTIF($K$2:K217,K217)</f>
        <v>15</v>
      </c>
      <c r="AT217" s="1" t="str">
        <f t="shared" si="114"/>
        <v>Wolfsberger AC</v>
      </c>
      <c r="AU217" s="1" t="str">
        <f t="shared" si="115"/>
        <v>FK Austria Wien</v>
      </c>
      <c r="AV217">
        <f t="shared" si="116"/>
        <v>1</v>
      </c>
      <c r="AW217" s="1">
        <f t="shared" si="117"/>
        <v>1</v>
      </c>
      <c r="AY217" t="str">
        <f t="shared" si="102"/>
        <v>FK Austria Wien</v>
      </c>
      <c r="AZ217" t="str">
        <f t="shared" si="103"/>
        <v>Wolfsberger AC</v>
      </c>
      <c r="BA217">
        <f t="shared" si="104"/>
        <v>1</v>
      </c>
      <c r="BB217">
        <f t="shared" si="105"/>
        <v>1</v>
      </c>
      <c r="BD217" t="str">
        <f t="shared" si="106"/>
        <v>FK Austria Wien</v>
      </c>
      <c r="BE217" t="str">
        <f t="shared" si="107"/>
        <v>Wolfsberger AC</v>
      </c>
      <c r="BF217">
        <f t="shared" si="118"/>
        <v>1</v>
      </c>
      <c r="BG217">
        <f t="shared" si="119"/>
        <v>1</v>
      </c>
      <c r="BI217">
        <f t="shared" si="108"/>
        <v>1</v>
      </c>
      <c r="BJ217">
        <f t="shared" si="109"/>
        <v>1</v>
      </c>
    </row>
    <row r="218" spans="1:62" x14ac:dyDescent="0.3">
      <c r="A218" t="s">
        <v>47</v>
      </c>
      <c r="B218" t="s">
        <v>275</v>
      </c>
      <c r="C218" t="s">
        <v>267</v>
      </c>
      <c r="D218" t="s">
        <v>124</v>
      </c>
      <c r="E218" t="s">
        <v>64</v>
      </c>
      <c r="F218" s="15">
        <v>0.70833333333333337</v>
      </c>
      <c r="G218" s="16">
        <v>11133</v>
      </c>
      <c r="H218" s="17">
        <v>7</v>
      </c>
      <c r="I218" s="17">
        <v>0</v>
      </c>
      <c r="J218" s="1" t="s">
        <v>40</v>
      </c>
      <c r="K218" s="1" t="s">
        <v>68</v>
      </c>
      <c r="L218" s="20">
        <v>3</v>
      </c>
      <c r="M218" s="20">
        <v>1</v>
      </c>
      <c r="N218" s="1" t="str">
        <f t="shared" si="110"/>
        <v>S</v>
      </c>
      <c r="O218" s="1" t="str">
        <f t="shared" si="111"/>
        <v>N</v>
      </c>
      <c r="P218" s="1">
        <f t="shared" si="112"/>
        <v>2</v>
      </c>
      <c r="Q218" s="4">
        <f>IFERROR((SUMIF($J$2:K218,J218,$L$2:M218)-L218)/(COUNTIF($J$2:K218,J218)-1),0)</f>
        <v>2.558139534883721</v>
      </c>
      <c r="R218" s="4">
        <f>IFERROR((SUMIF($AT$2:AT218,AT218,$AV$2:AW218)-AV218)/(COUNTIF($J$2:K218,J218)-1),0)</f>
        <v>0.2558139534883721</v>
      </c>
      <c r="S218" s="4">
        <f t="shared" si="94"/>
        <v>2.3023255813953489</v>
      </c>
      <c r="T218" s="5">
        <f>IFERROR((SUMIF($AY$2:AZ218,AY218,$BA$2:BB218)-BA218)/(COUNTIF($J$2:K218,K218)-1),0)</f>
        <v>1</v>
      </c>
      <c r="U218" s="5">
        <f>IFERROR((SUMIF($BD$2:BE218,BD218,$BF$2:BG218)-BF218)/(COUNTIF($J$2:K218,K218)-1),0)</f>
        <v>1.2666666666666666</v>
      </c>
      <c r="V218" s="5">
        <f t="shared" si="95"/>
        <v>-0.26666666666666661</v>
      </c>
      <c r="W218" s="9">
        <f>IFERROR((SUMIF($J$2:J218,J218,L$2:L218)-L218)/(COUNTIF($J$2:J218,J218)-1),0)</f>
        <v>2.5263157894736841</v>
      </c>
      <c r="X218" s="9">
        <f>IFERROR((SUMIF($J$2:J218,J218,M$2:M218)-M218)/(COUNTIF($J$2:J218,J218)-1),0)</f>
        <v>0.57894736842105265</v>
      </c>
      <c r="Y218" s="9">
        <f t="shared" si="96"/>
        <v>1.9473684210526314</v>
      </c>
      <c r="Z218" s="1">
        <f>IFERROR((SUMIF($K$2:K218,J218,$M$2:M218))/(COUNTIF($K$2:K218,J218)),0)</f>
        <v>2.5833333333333335</v>
      </c>
      <c r="AA218" s="1">
        <f>IFERROR((SUMIF($K$2:K218,J218,$L$2:L218))/(COUNTIF($K$2:K218,J218)),0)</f>
        <v>0.95833333333333337</v>
      </c>
      <c r="AB218" s="1">
        <f t="shared" si="97"/>
        <v>1.625</v>
      </c>
      <c r="AC218" s="9">
        <f>IFERROR((SUMIF($J$2:J218,K218,$L$2:L218))/(COUNTIF($J$2:J218,K218)),0)</f>
        <v>1.1428571428571428</v>
      </c>
      <c r="AD218" s="9">
        <f>IFERROR((SUMIF($J$2:J218,K218,$M$2:M218))/(COUNTIF($J$2:J218,K218)),0)</f>
        <v>1.2857142857142858</v>
      </c>
      <c r="AE218" s="9">
        <f t="shared" si="98"/>
        <v>-0.14285714285714302</v>
      </c>
      <c r="AF218" s="1">
        <f>IFERROR((SUMIF(K$2:K218,K218,M$2:M218)-M218)/(COUNTIF($K$2:K218,K218)-1),0)</f>
        <v>0.875</v>
      </c>
      <c r="AG218" s="1">
        <f>IFERROR((SUMIF(K$2:K218,K218,L$2:L218)-L218)/(COUNTIF($K$2:K218,K218)-1),0)</f>
        <v>1.25</v>
      </c>
      <c r="AH218" s="1">
        <f t="shared" si="99"/>
        <v>-0.375</v>
      </c>
      <c r="AI218" s="1">
        <f t="shared" si="100"/>
        <v>3</v>
      </c>
      <c r="AJ218" s="1">
        <f t="shared" si="101"/>
        <v>0</v>
      </c>
      <c r="AK218" s="1">
        <f>SUMIF($J$2:K218,J218,AI$2:AJ218)-AI218</f>
        <v>108</v>
      </c>
      <c r="AL218" s="1">
        <f>SUMIF($AY$2:AZ218,AY218,$BI$2:BJ218)-BI218</f>
        <v>37</v>
      </c>
      <c r="AM218" s="1">
        <f>IFERROR((AK218)/(COUNTIF($J$2:K218,J218)-1),0)</f>
        <v>2.5116279069767442</v>
      </c>
      <c r="AN218" s="1">
        <f>IFERROR((AL218)/(COUNTIF($J$2:K218,K218)-1),0)</f>
        <v>1.2333333333333334</v>
      </c>
      <c r="AP218" t="str">
        <f t="shared" si="113"/>
        <v>LASK</v>
      </c>
      <c r="AQ218">
        <f>COUNTIF($J$2:J218,J218)</f>
        <v>20</v>
      </c>
      <c r="AR218">
        <f>COUNTIF($K$2:K218,K218)</f>
        <v>17</v>
      </c>
      <c r="AT218" s="1" t="str">
        <f t="shared" si="114"/>
        <v>Red Bull Salzburg</v>
      </c>
      <c r="AU218" s="1" t="str">
        <f t="shared" si="115"/>
        <v>SK Sturm Graz</v>
      </c>
      <c r="AV218">
        <f t="shared" si="116"/>
        <v>1</v>
      </c>
      <c r="AW218" s="1">
        <f t="shared" si="117"/>
        <v>3</v>
      </c>
      <c r="AY218" t="str">
        <f t="shared" si="102"/>
        <v>SK Sturm Graz</v>
      </c>
      <c r="AZ218" t="str">
        <f t="shared" si="103"/>
        <v>Red Bull Salzburg</v>
      </c>
      <c r="BA218">
        <f t="shared" si="104"/>
        <v>1</v>
      </c>
      <c r="BB218">
        <f t="shared" si="105"/>
        <v>3</v>
      </c>
      <c r="BD218" t="str">
        <f t="shared" si="106"/>
        <v>SK Sturm Graz</v>
      </c>
      <c r="BE218" t="str">
        <f t="shared" si="107"/>
        <v>Red Bull Salzburg</v>
      </c>
      <c r="BF218">
        <f t="shared" si="118"/>
        <v>3</v>
      </c>
      <c r="BG218">
        <f t="shared" si="119"/>
        <v>1</v>
      </c>
      <c r="BI218">
        <f t="shared" si="108"/>
        <v>0</v>
      </c>
      <c r="BJ218">
        <f t="shared" si="109"/>
        <v>3</v>
      </c>
    </row>
    <row r="219" spans="1:62" x14ac:dyDescent="0.3">
      <c r="A219" t="s">
        <v>47</v>
      </c>
      <c r="B219" t="s">
        <v>275</v>
      </c>
      <c r="C219" t="s">
        <v>267</v>
      </c>
      <c r="D219" t="s">
        <v>124</v>
      </c>
      <c r="E219" t="s">
        <v>64</v>
      </c>
      <c r="F219" s="15">
        <v>0.60416666666666663</v>
      </c>
      <c r="G219" s="16">
        <v>5187</v>
      </c>
      <c r="H219" s="17">
        <v>7</v>
      </c>
      <c r="I219" s="17">
        <v>0</v>
      </c>
      <c r="J219" s="1" t="s">
        <v>0</v>
      </c>
      <c r="K219" s="1" t="s">
        <v>65</v>
      </c>
      <c r="L219" s="20">
        <v>0</v>
      </c>
      <c r="M219" s="20">
        <v>0</v>
      </c>
      <c r="N219" s="1" t="str">
        <f t="shared" si="110"/>
        <v>U</v>
      </c>
      <c r="O219" s="1" t="str">
        <f t="shared" si="111"/>
        <v>U</v>
      </c>
      <c r="P219" s="1">
        <f t="shared" si="112"/>
        <v>0</v>
      </c>
      <c r="Q219" s="4">
        <f>IFERROR((SUMIF($J$2:K219,J219,$L$2:M219)-L219)/(COUNTIF($J$2:K219,J219)-1),0)</f>
        <v>2.1818181818181817</v>
      </c>
      <c r="R219" s="4">
        <f>IFERROR((SUMIF($AT$2:AT219,AT219,$AV$2:AW219)-AV219)/(COUNTIF($J$2:K219,J219)-1),0)</f>
        <v>0.42424242424242425</v>
      </c>
      <c r="S219" s="4">
        <f t="shared" si="94"/>
        <v>1.7575757575757573</v>
      </c>
      <c r="T219" s="5">
        <f>IFERROR((SUMIF($AY$2:AZ219,AY219,$BA$2:BB219)-BA219)/(COUNTIF($J$2:K219,K219)-1),0)</f>
        <v>1.5</v>
      </c>
      <c r="U219" s="5">
        <f>IFERROR((SUMIF($BD$2:BE219,BD219,$BF$2:BG219)-BF219)/(COUNTIF($J$2:K219,K219)-1),0)</f>
        <v>1.4285714285714286</v>
      </c>
      <c r="V219" s="5">
        <f t="shared" si="95"/>
        <v>7.1428571428571397E-2</v>
      </c>
      <c r="W219" s="9">
        <f>IFERROR((SUMIF($J$2:J219,J219,L$2:L219)-L219)/(COUNTIF($J$2:J219,J219)-1),0)</f>
        <v>2.1875</v>
      </c>
      <c r="X219" s="9">
        <f>IFERROR((SUMIF($J$2:J219,J219,M$2:M219)-M219)/(COUNTIF($J$2:J219,J219)-1),0)</f>
        <v>0.875</v>
      </c>
      <c r="Y219" s="9">
        <f t="shared" si="96"/>
        <v>1.3125</v>
      </c>
      <c r="Z219" s="1">
        <f>IFERROR((SUMIF($K$2:K219,J219,$M$2:M219))/(COUNTIF($K$2:K219,J219)),0)</f>
        <v>2.1764705882352939</v>
      </c>
      <c r="AA219" s="1">
        <f>IFERROR((SUMIF($K$2:K219,J219,$L$2:L219))/(COUNTIF($K$2:K219,J219)),0)</f>
        <v>0.6470588235294118</v>
      </c>
      <c r="AB219" s="1">
        <f t="shared" si="97"/>
        <v>1.5294117647058822</v>
      </c>
      <c r="AC219" s="9">
        <f>IFERROR((SUMIF($J$2:J219,K219,$L$2:L219))/(COUNTIF($J$2:J219,K219)),0)</f>
        <v>1.4166666666666667</v>
      </c>
      <c r="AD219" s="9">
        <f>IFERROR((SUMIF($J$2:J219,K219,$M$2:M219))/(COUNTIF($J$2:J219,K219)),0)</f>
        <v>1.4166666666666667</v>
      </c>
      <c r="AE219" s="9">
        <f t="shared" si="98"/>
        <v>0</v>
      </c>
      <c r="AF219" s="1">
        <f>IFERROR((SUMIF(K$2:K219,K219,M$2:M219)-M219)/(COUNTIF($K$2:K219,K219)-1),0)</f>
        <v>1.5625</v>
      </c>
      <c r="AG219" s="1">
        <f>IFERROR((SUMIF(K$2:K219,K219,L$2:L219)-L219)/(COUNTIF($K$2:K219,K219)-1),0)</f>
        <v>1.4375</v>
      </c>
      <c r="AH219" s="1">
        <f t="shared" si="99"/>
        <v>0.125</v>
      </c>
      <c r="AI219" s="1">
        <f t="shared" si="100"/>
        <v>1</v>
      </c>
      <c r="AJ219" s="1">
        <f t="shared" si="101"/>
        <v>1</v>
      </c>
      <c r="AK219" s="1">
        <f>SUMIF($J$2:K219,J219,AI$2:AJ219)-AI219</f>
        <v>71</v>
      </c>
      <c r="AL219" s="1">
        <f>SUMIF($AY$2:AZ219,AY219,$BI$2:BJ219)-BI219</f>
        <v>42</v>
      </c>
      <c r="AM219" s="1">
        <f>IFERROR((AK219)/(COUNTIF($J$2:K219,J219)-1),0)</f>
        <v>2.1515151515151514</v>
      </c>
      <c r="AN219" s="1">
        <f>IFERROR((AL219)/(COUNTIF($J$2:K219,K219)-1),0)</f>
        <v>1.5</v>
      </c>
      <c r="AP219" t="str">
        <f t="shared" si="113"/>
        <v>Lillestrøm SK</v>
      </c>
      <c r="AQ219">
        <f>COUNTIF($J$2:J219,J219)</f>
        <v>17</v>
      </c>
      <c r="AR219">
        <f>COUNTIF($K$2:K219,K219)</f>
        <v>17</v>
      </c>
      <c r="AT219" s="1" t="str">
        <f t="shared" si="114"/>
        <v>LASK</v>
      </c>
      <c r="AU219" s="1" t="str">
        <f t="shared" si="115"/>
        <v>SKN St. Pölten</v>
      </c>
      <c r="AV219">
        <f t="shared" si="116"/>
        <v>0</v>
      </c>
      <c r="AW219" s="1">
        <f t="shared" si="117"/>
        <v>0</v>
      </c>
      <c r="AY219" t="str">
        <f t="shared" si="102"/>
        <v>SKN St. Pölten</v>
      </c>
      <c r="AZ219" t="str">
        <f t="shared" si="103"/>
        <v>LASK</v>
      </c>
      <c r="BA219">
        <f t="shared" si="104"/>
        <v>0</v>
      </c>
      <c r="BB219">
        <f t="shared" si="105"/>
        <v>0</v>
      </c>
      <c r="BD219" t="str">
        <f t="shared" si="106"/>
        <v>SKN St. Pölten</v>
      </c>
      <c r="BE219" t="str">
        <f t="shared" si="107"/>
        <v>LASK</v>
      </c>
      <c r="BF219">
        <f t="shared" si="118"/>
        <v>0</v>
      </c>
      <c r="BG219">
        <f t="shared" si="119"/>
        <v>0</v>
      </c>
      <c r="BI219">
        <f t="shared" si="108"/>
        <v>1</v>
      </c>
      <c r="BJ219">
        <f t="shared" si="109"/>
        <v>1</v>
      </c>
    </row>
    <row r="220" spans="1:62" x14ac:dyDescent="0.3">
      <c r="A220" t="s">
        <v>47</v>
      </c>
      <c r="B220" t="s">
        <v>360</v>
      </c>
      <c r="C220" t="s">
        <v>267</v>
      </c>
      <c r="D220" t="s">
        <v>124</v>
      </c>
      <c r="E220" t="s">
        <v>43</v>
      </c>
      <c r="F220" s="15">
        <v>0.70833333333333337</v>
      </c>
      <c r="G220" s="16">
        <v>5912</v>
      </c>
      <c r="H220" s="17">
        <v>7</v>
      </c>
      <c r="I220" s="17">
        <v>0</v>
      </c>
      <c r="J220" s="1" t="s">
        <v>58</v>
      </c>
      <c r="K220" s="1" t="s">
        <v>71</v>
      </c>
      <c r="L220" s="20">
        <v>2</v>
      </c>
      <c r="M220" s="20">
        <v>2</v>
      </c>
      <c r="N220" s="1" t="str">
        <f t="shared" si="110"/>
        <v>U</v>
      </c>
      <c r="O220" s="1" t="str">
        <f t="shared" si="111"/>
        <v>U</v>
      </c>
      <c r="P220" s="1">
        <f t="shared" si="112"/>
        <v>0</v>
      </c>
      <c r="Q220" s="4">
        <f>IFERROR((SUMIF($J$2:K220,J220,$L$2:M220)-L220)/(COUNTIF($J$2:K220,J220)-1),0)</f>
        <v>1.3928571428571428</v>
      </c>
      <c r="R220" s="4">
        <f>IFERROR((SUMIF($AT$2:AT220,AT220,$AV$2:AW220)-AV220)/(COUNTIF($J$2:K220,J220)-1),0)</f>
        <v>0.8214285714285714</v>
      </c>
      <c r="S220" s="4">
        <f t="shared" si="94"/>
        <v>0.5714285714285714</v>
      </c>
      <c r="T220" s="5">
        <f>IFERROR((SUMIF($AY$2:AZ220,AY220,$BA$2:BB220)-BA220)/(COUNTIF($J$2:K220,K220)-1),0)</f>
        <v>1.5365853658536586</v>
      </c>
      <c r="U220" s="5">
        <f>IFERROR((SUMIF($BD$2:BE220,BD220,$BF$2:BG220)-BF220)/(COUNTIF($J$2:K220,K220)-1),0)</f>
        <v>1.1951219512195121</v>
      </c>
      <c r="V220" s="5">
        <f t="shared" si="95"/>
        <v>0.34146341463414642</v>
      </c>
      <c r="W220" s="9">
        <f>IFERROR((SUMIF($J$2:J220,J220,L$2:L220)-L220)/(COUNTIF($J$2:J220,J220)-1),0)</f>
        <v>1.4615384615384615</v>
      </c>
      <c r="X220" s="9">
        <f>IFERROR((SUMIF($J$2:J220,J220,M$2:M220)-M220)/(COUNTIF($J$2:J220,J220)-1),0)</f>
        <v>1.7692307692307692</v>
      </c>
      <c r="Y220" s="9">
        <f t="shared" si="96"/>
        <v>-0.30769230769230771</v>
      </c>
      <c r="Z220" s="1">
        <f>IFERROR((SUMIF($K$2:K220,J220,$M$2:M220))/(COUNTIF($K$2:K220,J220)),0)</f>
        <v>1.3333333333333333</v>
      </c>
      <c r="AA220" s="1">
        <f>IFERROR((SUMIF($K$2:K220,J220,$L$2:L220))/(COUNTIF($K$2:K220,J220)),0)</f>
        <v>1</v>
      </c>
      <c r="AB220" s="1">
        <f t="shared" si="97"/>
        <v>0.33333333333333326</v>
      </c>
      <c r="AC220" s="9">
        <f>IFERROR((SUMIF($J$2:J220,K220,$L$2:L220))/(COUNTIF($J$2:J220,K220)),0)</f>
        <v>1.5</v>
      </c>
      <c r="AD220" s="9">
        <f>IFERROR((SUMIF($J$2:J220,K220,$M$2:M220))/(COUNTIF($J$2:J220,K220)),0)</f>
        <v>0.65</v>
      </c>
      <c r="AE220" s="9">
        <f t="shared" si="98"/>
        <v>0.85</v>
      </c>
      <c r="AF220" s="1">
        <f>IFERROR((SUMIF(K$2:K220,K220,M$2:M220)-M220)/(COUNTIF($K$2:K220,K220)-1),0)</f>
        <v>1.5714285714285714</v>
      </c>
      <c r="AG220" s="1">
        <f>IFERROR((SUMIF(K$2:K220,K220,L$2:L220)-L220)/(COUNTIF($K$2:K220,K220)-1),0)</f>
        <v>1.7142857142857142</v>
      </c>
      <c r="AH220" s="1">
        <f t="shared" si="99"/>
        <v>-0.14285714285714279</v>
      </c>
      <c r="AI220" s="1">
        <f t="shared" si="100"/>
        <v>1</v>
      </c>
      <c r="AJ220" s="1">
        <f t="shared" si="101"/>
        <v>1</v>
      </c>
      <c r="AK220" s="1">
        <f>SUMIF($J$2:K220,J220,AI$2:AJ220)-AI220</f>
        <v>31</v>
      </c>
      <c r="AL220" s="1">
        <f>SUMIF($AY$2:AZ220,AY220,$BI$2:BJ220)-BI220</f>
        <v>63</v>
      </c>
      <c r="AM220" s="1">
        <f>IFERROR((AK220)/(COUNTIF($J$2:K220,J220)-1),0)</f>
        <v>1.1071428571428572</v>
      </c>
      <c r="AN220" s="1">
        <f>IFERROR((AL220)/(COUNTIF($J$2:K220,K220)-1),0)</f>
        <v>1.5365853658536586</v>
      </c>
      <c r="AP220" t="str">
        <f t="shared" si="113"/>
        <v>SV Mattersburg</v>
      </c>
      <c r="AQ220">
        <f>COUNTIF($J$2:J220,J220)</f>
        <v>14</v>
      </c>
      <c r="AR220">
        <f>COUNTIF($K$2:K220,K220)</f>
        <v>22</v>
      </c>
      <c r="AT220" s="1" t="str">
        <f t="shared" si="114"/>
        <v>SC Rheindorf Altach</v>
      </c>
      <c r="AU220" s="1" t="str">
        <f t="shared" si="115"/>
        <v>SK Rapid Wien</v>
      </c>
      <c r="AV220">
        <f t="shared" si="116"/>
        <v>2</v>
      </c>
      <c r="AW220" s="1">
        <f t="shared" si="117"/>
        <v>2</v>
      </c>
      <c r="AY220" t="str">
        <f t="shared" si="102"/>
        <v>SK Rapid Wien</v>
      </c>
      <c r="AZ220" t="str">
        <f t="shared" si="103"/>
        <v>SC Rheindorf Altach</v>
      </c>
      <c r="BA220">
        <f t="shared" si="104"/>
        <v>2</v>
      </c>
      <c r="BB220">
        <f t="shared" si="105"/>
        <v>2</v>
      </c>
      <c r="BD220" t="str">
        <f t="shared" si="106"/>
        <v>SK Rapid Wien</v>
      </c>
      <c r="BE220" t="str">
        <f t="shared" si="107"/>
        <v>SC Rheindorf Altach</v>
      </c>
      <c r="BF220">
        <f t="shared" si="118"/>
        <v>2</v>
      </c>
      <c r="BG220">
        <f t="shared" si="119"/>
        <v>2</v>
      </c>
      <c r="BI220">
        <f t="shared" si="108"/>
        <v>1</v>
      </c>
      <c r="BJ220">
        <f t="shared" si="109"/>
        <v>1</v>
      </c>
    </row>
    <row r="221" spans="1:62" x14ac:dyDescent="0.3">
      <c r="A221" t="s">
        <v>47</v>
      </c>
      <c r="B221" t="s">
        <v>360</v>
      </c>
      <c r="C221" t="s">
        <v>267</v>
      </c>
      <c r="D221" t="s">
        <v>124</v>
      </c>
      <c r="E221" t="s">
        <v>43</v>
      </c>
      <c r="F221" s="15">
        <v>0.70833333333333337</v>
      </c>
      <c r="G221" s="16">
        <v>1800</v>
      </c>
      <c r="H221" s="17">
        <v>7</v>
      </c>
      <c r="I221" s="17">
        <v>0</v>
      </c>
      <c r="J221" s="1" t="s">
        <v>76</v>
      </c>
      <c r="K221" s="1" t="s">
        <v>245</v>
      </c>
      <c r="L221" s="20">
        <v>3</v>
      </c>
      <c r="M221" s="20">
        <v>1</v>
      </c>
      <c r="N221" s="1" t="str">
        <f t="shared" si="110"/>
        <v>S</v>
      </c>
      <c r="O221" s="1" t="str">
        <f t="shared" si="111"/>
        <v>N</v>
      </c>
      <c r="P221" s="1">
        <f t="shared" si="112"/>
        <v>2</v>
      </c>
      <c r="Q221" s="4">
        <f>IFERROR((SUMIF($J$2:K221,J221,$L$2:M221)-L221)/(COUNTIF($J$2:K221,J221)-1),0)</f>
        <v>1.3703703703703705</v>
      </c>
      <c r="R221" s="4">
        <f>IFERROR((SUMIF($AT$2:AT221,AT221,$AV$2:AW221)-AV221)/(COUNTIF($J$2:K221,J221)-1),0)</f>
        <v>0.77777777777777779</v>
      </c>
      <c r="S221" s="4">
        <f t="shared" si="94"/>
        <v>0.59259259259259267</v>
      </c>
      <c r="T221" s="5">
        <f>IFERROR((SUMIF($AY$2:AZ221,AY221,$BA$2:BB221)-BA221)/(COUNTIF($J$2:K221,K221)-1),0)</f>
        <v>1.0357142857142858</v>
      </c>
      <c r="U221" s="5">
        <f>IFERROR((SUMIF($BD$2:BE221,BD221,$BF$2:BG221)-BF221)/(COUNTIF($J$2:K221,K221)-1),0)</f>
        <v>1.6428571428571428</v>
      </c>
      <c r="V221" s="5">
        <f t="shared" si="95"/>
        <v>-0.60714285714285698</v>
      </c>
      <c r="W221" s="9">
        <f>IFERROR((SUMIF($J$2:J221,J221,L$2:L221)-L221)/(COUNTIF($J$2:J221,J221)-1),0)</f>
        <v>1.3846153846153846</v>
      </c>
      <c r="X221" s="9">
        <f>IFERROR((SUMIF($J$2:J221,J221,M$2:M221)-M221)/(COUNTIF($J$2:J221,J221)-1),0)</f>
        <v>1.6153846153846154</v>
      </c>
      <c r="Y221" s="9">
        <f t="shared" si="96"/>
        <v>-0.23076923076923084</v>
      </c>
      <c r="Z221" s="1">
        <f>IFERROR((SUMIF($K$2:K221,J221,$M$2:M221))/(COUNTIF($K$2:K221,J221)),0)</f>
        <v>1.3571428571428572</v>
      </c>
      <c r="AA221" s="1">
        <f>IFERROR((SUMIF($K$2:K221,J221,$L$2:L221))/(COUNTIF($K$2:K221,J221)),0)</f>
        <v>1.5</v>
      </c>
      <c r="AB221" s="1">
        <f t="shared" si="97"/>
        <v>-0.14285714285714279</v>
      </c>
      <c r="AC221" s="9">
        <f>IFERROR((SUMIF($J$2:J221,K221,$L$2:L221))/(COUNTIF($J$2:J221,K221)),0)</f>
        <v>0.61538461538461542</v>
      </c>
      <c r="AD221" s="9">
        <f>IFERROR((SUMIF($J$2:J221,K221,$M$2:M221))/(COUNTIF($J$2:J221,K221)),0)</f>
        <v>1.3846153846153846</v>
      </c>
      <c r="AE221" s="9">
        <f t="shared" si="98"/>
        <v>-0.76923076923076916</v>
      </c>
      <c r="AF221" s="1">
        <f>IFERROR((SUMIF(K$2:K221,K221,M$2:M221)-M221)/(COUNTIF($K$2:K221,K221)-1),0)</f>
        <v>1.4</v>
      </c>
      <c r="AG221" s="1">
        <f>IFERROR((SUMIF(K$2:K221,K221,L$2:L221)-L221)/(COUNTIF($K$2:K221,K221)-1),0)</f>
        <v>1.8666666666666667</v>
      </c>
      <c r="AH221" s="1">
        <f t="shared" si="99"/>
        <v>-0.46666666666666679</v>
      </c>
      <c r="AI221" s="1">
        <f t="shared" si="100"/>
        <v>3</v>
      </c>
      <c r="AJ221" s="1">
        <f t="shared" si="101"/>
        <v>0</v>
      </c>
      <c r="AK221" s="1">
        <f>SUMIF($J$2:K221,J221,AI$2:AJ221)-AI221</f>
        <v>36</v>
      </c>
      <c r="AL221" s="1">
        <f>SUMIF($AY$2:AZ221,AY221,$BI$2:BJ221)-BI221</f>
        <v>26</v>
      </c>
      <c r="AM221" s="1">
        <f>IFERROR((AK221)/(COUNTIF($J$2:K221,J221)-1),0)</f>
        <v>1.3333333333333333</v>
      </c>
      <c r="AN221" s="1">
        <f>IFERROR((AL221)/(COUNTIF($J$2:K221,K221)-1),0)</f>
        <v>0.9285714285714286</v>
      </c>
      <c r="AP221" t="str">
        <f t="shared" si="113"/>
        <v>Red Bull Salzburg</v>
      </c>
      <c r="AQ221">
        <f>COUNTIF($J$2:J221,J221)</f>
        <v>14</v>
      </c>
      <c r="AR221">
        <f>COUNTIF($K$2:K221,K221)</f>
        <v>16</v>
      </c>
      <c r="AT221" s="1" t="str">
        <f t="shared" si="114"/>
        <v>SV Mattersburg</v>
      </c>
      <c r="AU221" s="1" t="str">
        <f t="shared" si="115"/>
        <v>FC Wacker Innsbruck</v>
      </c>
      <c r="AV221">
        <f t="shared" si="116"/>
        <v>1</v>
      </c>
      <c r="AW221" s="1">
        <f t="shared" si="117"/>
        <v>3</v>
      </c>
      <c r="AY221" t="str">
        <f t="shared" si="102"/>
        <v>FC Wacker Innsbruck</v>
      </c>
      <c r="AZ221" t="str">
        <f t="shared" si="103"/>
        <v>SV Mattersburg</v>
      </c>
      <c r="BA221">
        <f t="shared" si="104"/>
        <v>1</v>
      </c>
      <c r="BB221">
        <f t="shared" si="105"/>
        <v>3</v>
      </c>
      <c r="BD221" t="str">
        <f t="shared" si="106"/>
        <v>FC Wacker Innsbruck</v>
      </c>
      <c r="BE221" t="str">
        <f t="shared" si="107"/>
        <v>SV Mattersburg</v>
      </c>
      <c r="BF221">
        <f t="shared" si="118"/>
        <v>3</v>
      </c>
      <c r="BG221">
        <f t="shared" si="119"/>
        <v>1</v>
      </c>
      <c r="BI221">
        <f t="shared" si="108"/>
        <v>0</v>
      </c>
      <c r="BJ221">
        <f t="shared" si="109"/>
        <v>3</v>
      </c>
    </row>
    <row r="222" spans="1:62" x14ac:dyDescent="0.3">
      <c r="A222" t="s">
        <v>47</v>
      </c>
      <c r="B222" t="s">
        <v>276</v>
      </c>
      <c r="C222" t="s">
        <v>267</v>
      </c>
      <c r="D222" t="s">
        <v>124</v>
      </c>
      <c r="E222" t="s">
        <v>64</v>
      </c>
      <c r="F222" s="15">
        <v>0.70833333333333337</v>
      </c>
      <c r="G222" s="16">
        <v>8050.0000000000009</v>
      </c>
      <c r="H222" s="17">
        <v>7</v>
      </c>
      <c r="I222" s="17">
        <v>0</v>
      </c>
      <c r="J222" s="1" t="s">
        <v>80</v>
      </c>
      <c r="K222" s="1" t="s">
        <v>0</v>
      </c>
      <c r="L222" s="20">
        <v>2</v>
      </c>
      <c r="M222" s="20">
        <v>2</v>
      </c>
      <c r="N222" s="1" t="str">
        <f t="shared" si="110"/>
        <v>U</v>
      </c>
      <c r="O222" s="1" t="str">
        <f t="shared" si="111"/>
        <v>U</v>
      </c>
      <c r="P222" s="1">
        <f t="shared" si="112"/>
        <v>0</v>
      </c>
      <c r="Q222" s="4">
        <f>IFERROR((SUMIF($J$2:K222,J222,$L$2:M222)-L222)/(COUNTIF($J$2:K222,J222)-1),0)</f>
        <v>1.4137931034482758</v>
      </c>
      <c r="R222" s="4">
        <f>IFERROR((SUMIF($AT$2:AT222,AT222,$AV$2:AW222)-AV222)/(COUNTIF($J$2:K222,J222)-1),0)</f>
        <v>0.65517241379310343</v>
      </c>
      <c r="S222" s="4">
        <f t="shared" si="94"/>
        <v>0.75862068965517238</v>
      </c>
      <c r="T222" s="5">
        <f>IFERROR((SUMIF($AY$2:AZ222,AY222,$BA$2:BB222)-BA222)/(COUNTIF($J$2:K222,K222)-1),0)</f>
        <v>2.1176470588235294</v>
      </c>
      <c r="U222" s="5">
        <f>IFERROR((SUMIF($BD$2:BE222,BD222,$BF$2:BG222)-BF222)/(COUNTIF($J$2:K222,K222)-1),0)</f>
        <v>0.73529411764705888</v>
      </c>
      <c r="V222" s="5">
        <f t="shared" si="95"/>
        <v>1.3823529411764706</v>
      </c>
      <c r="W222" s="9">
        <f>IFERROR((SUMIF($J$2:J222,J222,L$2:L222)-L222)/(COUNTIF($J$2:J222,J222)-1),0)</f>
        <v>2.0714285714285716</v>
      </c>
      <c r="X222" s="9">
        <f>IFERROR((SUMIF($J$2:J222,J222,M$2:M222)-M222)/(COUNTIF($J$2:J222,J222)-1),0)</f>
        <v>1.3571428571428572</v>
      </c>
      <c r="Y222" s="9">
        <f t="shared" si="96"/>
        <v>0.71428571428571441</v>
      </c>
      <c r="Z222" s="1">
        <f>IFERROR((SUMIF($K$2:K222,J222,$M$2:M222))/(COUNTIF($K$2:K222,J222)),0)</f>
        <v>0.8</v>
      </c>
      <c r="AA222" s="1">
        <f>IFERROR((SUMIF($K$2:K222,J222,$L$2:L222))/(COUNTIF($K$2:K222,J222)),0)</f>
        <v>1.2666666666666666</v>
      </c>
      <c r="AB222" s="1">
        <f t="shared" si="97"/>
        <v>-0.46666666666666656</v>
      </c>
      <c r="AC222" s="9">
        <f>IFERROR((SUMIF($J$2:J222,K222,$L$2:L222))/(COUNTIF($J$2:J222,K222)),0)</f>
        <v>2.0588235294117645</v>
      </c>
      <c r="AD222" s="9">
        <f>IFERROR((SUMIF($J$2:J222,K222,$M$2:M222))/(COUNTIF($J$2:J222,K222)),0)</f>
        <v>0.82352941176470584</v>
      </c>
      <c r="AE222" s="9">
        <f t="shared" si="98"/>
        <v>1.2352941176470587</v>
      </c>
      <c r="AF222" s="1">
        <f>IFERROR((SUMIF(K$2:K222,K222,M$2:M222)-M222)/(COUNTIF($K$2:K222,K222)-1),0)</f>
        <v>2.1764705882352939</v>
      </c>
      <c r="AG222" s="1">
        <f>IFERROR((SUMIF(K$2:K222,K222,L$2:L222)-L222)/(COUNTIF($K$2:K222,K222)-1),0)</f>
        <v>0.6470588235294118</v>
      </c>
      <c r="AH222" s="1">
        <f t="shared" si="99"/>
        <v>1.5294117647058822</v>
      </c>
      <c r="AI222" s="1">
        <f t="shared" si="100"/>
        <v>1</v>
      </c>
      <c r="AJ222" s="1">
        <f t="shared" si="101"/>
        <v>1</v>
      </c>
      <c r="AK222" s="1">
        <f>SUMIF($J$2:K222,J222,AI$2:AJ222)-AI222</f>
        <v>40</v>
      </c>
      <c r="AL222" s="1">
        <f>SUMIF($AY$2:AZ222,AY222,$BI$2:BJ222)-BI222</f>
        <v>72</v>
      </c>
      <c r="AM222" s="1">
        <f>IFERROR((AK222)/(COUNTIF($J$2:K222,J222)-1),0)</f>
        <v>1.3793103448275863</v>
      </c>
      <c r="AN222" s="1">
        <f>IFERROR((AL222)/(COUNTIF($J$2:K222,K222)-1),0)</f>
        <v>2.1176470588235294</v>
      </c>
      <c r="AP222" t="str">
        <f t="shared" si="113"/>
        <v>FC Wacker Innsbruck</v>
      </c>
      <c r="AQ222">
        <f>COUNTIF($J$2:J222,J222)</f>
        <v>15</v>
      </c>
      <c r="AR222">
        <f>COUNTIF($K$2:K222,K222)</f>
        <v>18</v>
      </c>
      <c r="AT222" s="1" t="str">
        <f t="shared" si="114"/>
        <v>FK Austria Wien</v>
      </c>
      <c r="AU222" s="1" t="str">
        <f t="shared" si="115"/>
        <v>LASK</v>
      </c>
      <c r="AV222">
        <f t="shared" si="116"/>
        <v>2</v>
      </c>
      <c r="AW222" s="1">
        <f t="shared" si="117"/>
        <v>2</v>
      </c>
      <c r="AY222" t="str">
        <f t="shared" si="102"/>
        <v>LASK</v>
      </c>
      <c r="AZ222" t="str">
        <f t="shared" si="103"/>
        <v>FK Austria Wien</v>
      </c>
      <c r="BA222">
        <f t="shared" si="104"/>
        <v>2</v>
      </c>
      <c r="BB222">
        <f t="shared" si="105"/>
        <v>2</v>
      </c>
      <c r="BD222" t="str">
        <f t="shared" si="106"/>
        <v>LASK</v>
      </c>
      <c r="BE222" t="str">
        <f t="shared" si="107"/>
        <v>FK Austria Wien</v>
      </c>
      <c r="BF222">
        <f t="shared" si="118"/>
        <v>2</v>
      </c>
      <c r="BG222">
        <f t="shared" si="119"/>
        <v>2</v>
      </c>
      <c r="BI222">
        <f t="shared" si="108"/>
        <v>1</v>
      </c>
      <c r="BJ222">
        <f t="shared" si="109"/>
        <v>1</v>
      </c>
    </row>
    <row r="223" spans="1:62" x14ac:dyDescent="0.3">
      <c r="A223" t="s">
        <v>47</v>
      </c>
      <c r="B223" t="s">
        <v>276</v>
      </c>
      <c r="C223" t="s">
        <v>267</v>
      </c>
      <c r="D223" t="s">
        <v>124</v>
      </c>
      <c r="E223" t="s">
        <v>64</v>
      </c>
      <c r="F223" s="15">
        <v>0.60416666666666663</v>
      </c>
      <c r="G223" s="16">
        <v>9376</v>
      </c>
      <c r="H223" s="17">
        <v>7</v>
      </c>
      <c r="I223" s="17">
        <v>0</v>
      </c>
      <c r="J223" s="1" t="s">
        <v>68</v>
      </c>
      <c r="K223" s="1" t="s">
        <v>49</v>
      </c>
      <c r="L223" s="20">
        <v>1</v>
      </c>
      <c r="M223" s="20">
        <v>2</v>
      </c>
      <c r="N223" s="1" t="str">
        <f t="shared" si="110"/>
        <v>N</v>
      </c>
      <c r="O223" s="1" t="str">
        <f t="shared" si="111"/>
        <v>S</v>
      </c>
      <c r="P223" s="1">
        <f t="shared" si="112"/>
        <v>-1</v>
      </c>
      <c r="Q223" s="4">
        <f>IFERROR((SUMIF($J$2:K223,J223,$L$2:M223)-L223)/(COUNTIF($J$2:K223,J223)-1),0)</f>
        <v>1</v>
      </c>
      <c r="R223" s="4">
        <f>IFERROR((SUMIF($AT$2:AT223,AT223,$AV$2:AW223)-AV223)/(COUNTIF($J$2:K223,J223)-1),0)</f>
        <v>0.58064516129032262</v>
      </c>
      <c r="S223" s="4">
        <f t="shared" si="94"/>
        <v>0.41935483870967738</v>
      </c>
      <c r="T223" s="5">
        <f>IFERROR((SUMIF($AY$2:AZ223,AY223,$BA$2:BB223)-BA223)/(COUNTIF($J$2:K223,K223)-1),0)</f>
        <v>1.5</v>
      </c>
      <c r="U223" s="5">
        <f>IFERROR((SUMIF($BD$2:BE223,BD223,$BF$2:BG223)-BF223)/(COUNTIF($J$2:K223,K223)-1),0)</f>
        <v>1.4285714285714286</v>
      </c>
      <c r="V223" s="5">
        <f t="shared" si="95"/>
        <v>7.1428571428571397E-2</v>
      </c>
      <c r="W223" s="9">
        <f>IFERROR((SUMIF($J$2:J223,J223,L$2:L223)-L223)/(COUNTIF($J$2:J223,J223)-1),0)</f>
        <v>1.1428571428571428</v>
      </c>
      <c r="X223" s="9">
        <f>IFERROR((SUMIF($J$2:J223,J223,M$2:M223)-M223)/(COUNTIF($J$2:J223,J223)-1),0)</f>
        <v>1.2857142857142858</v>
      </c>
      <c r="Y223" s="9">
        <f t="shared" si="96"/>
        <v>-0.14285714285714302</v>
      </c>
      <c r="Z223" s="1">
        <f>IFERROR((SUMIF($K$2:K223,J223,$M$2:M223))/(COUNTIF($K$2:K223,J223)),0)</f>
        <v>0.88235294117647056</v>
      </c>
      <c r="AA223" s="1">
        <f>IFERROR((SUMIF($K$2:K223,J223,$L$2:L223))/(COUNTIF($K$2:K223,J223)),0)</f>
        <v>1.3529411764705883</v>
      </c>
      <c r="AB223" s="1">
        <f t="shared" si="97"/>
        <v>-0.47058823529411775</v>
      </c>
      <c r="AC223" s="9">
        <f>IFERROR((SUMIF($J$2:J223,K223,$L$2:L223))/(COUNTIF($J$2:J223,K223)),0)</f>
        <v>1.5333333333333334</v>
      </c>
      <c r="AD223" s="9">
        <f>IFERROR((SUMIF($J$2:J223,K223,$M$2:M223))/(COUNTIF($J$2:J223,K223)),0)</f>
        <v>1.5333333333333334</v>
      </c>
      <c r="AE223" s="9">
        <f t="shared" si="98"/>
        <v>0</v>
      </c>
      <c r="AF223" s="1">
        <f>IFERROR((SUMIF(K$2:K223,K223,M$2:M223)-M223)/(COUNTIF($K$2:K223,K223)-1),0)</f>
        <v>1.4615384615384615</v>
      </c>
      <c r="AG223" s="1">
        <f>IFERROR((SUMIF(K$2:K223,K223,L$2:L223)-L223)/(COUNTIF($K$2:K223,K223)-1),0)</f>
        <v>1.3076923076923077</v>
      </c>
      <c r="AH223" s="1">
        <f t="shared" si="99"/>
        <v>0.15384615384615374</v>
      </c>
      <c r="AI223" s="1">
        <f t="shared" si="100"/>
        <v>0</v>
      </c>
      <c r="AJ223" s="1">
        <f t="shared" si="101"/>
        <v>3</v>
      </c>
      <c r="AK223" s="1">
        <f>SUMIF($J$2:K223,J223,AI$2:AJ223)-AI223</f>
        <v>37</v>
      </c>
      <c r="AL223" s="1">
        <f>SUMIF($AY$2:AZ223,AY223,$BI$2:BJ223)-BI223</f>
        <v>40</v>
      </c>
      <c r="AM223" s="1">
        <f>IFERROR((AK223)/(COUNTIF($J$2:K223,J223)-1),0)</f>
        <v>1.1935483870967742</v>
      </c>
      <c r="AN223" s="1">
        <f>IFERROR((AL223)/(COUNTIF($J$2:K223,K223)-1),0)</f>
        <v>1.4285714285714286</v>
      </c>
      <c r="AP223" t="str">
        <f t="shared" si="113"/>
        <v>TSV Hartberg</v>
      </c>
      <c r="AQ223">
        <f>COUNTIF($J$2:J223,J223)</f>
        <v>15</v>
      </c>
      <c r="AR223">
        <f>COUNTIF($K$2:K223,K223)</f>
        <v>14</v>
      </c>
      <c r="AT223" s="1" t="str">
        <f t="shared" si="114"/>
        <v>SK Sturm Graz</v>
      </c>
      <c r="AU223" s="1" t="str">
        <f t="shared" si="115"/>
        <v>Wolfsberger AC</v>
      </c>
      <c r="AV223">
        <f t="shared" si="116"/>
        <v>2</v>
      </c>
      <c r="AW223" s="1">
        <f t="shared" si="117"/>
        <v>1</v>
      </c>
      <c r="AY223" t="str">
        <f t="shared" si="102"/>
        <v>Wolfsberger AC</v>
      </c>
      <c r="AZ223" t="str">
        <f t="shared" si="103"/>
        <v>SK Sturm Graz</v>
      </c>
      <c r="BA223">
        <f t="shared" si="104"/>
        <v>2</v>
      </c>
      <c r="BB223">
        <f t="shared" si="105"/>
        <v>1</v>
      </c>
      <c r="BD223" t="str">
        <f t="shared" si="106"/>
        <v>Wolfsberger AC</v>
      </c>
      <c r="BE223" t="str">
        <f t="shared" si="107"/>
        <v>SK Sturm Graz</v>
      </c>
      <c r="BF223">
        <f t="shared" si="118"/>
        <v>1</v>
      </c>
      <c r="BG223">
        <f t="shared" si="119"/>
        <v>2</v>
      </c>
      <c r="BI223">
        <f t="shared" si="108"/>
        <v>3</v>
      </c>
      <c r="BJ223">
        <f t="shared" si="109"/>
        <v>0</v>
      </c>
    </row>
    <row r="224" spans="1:62" x14ac:dyDescent="0.3">
      <c r="A224" t="s">
        <v>47</v>
      </c>
      <c r="B224" t="s">
        <v>276</v>
      </c>
      <c r="C224" t="s">
        <v>267</v>
      </c>
      <c r="D224" t="s">
        <v>124</v>
      </c>
      <c r="E224" t="s">
        <v>64</v>
      </c>
      <c r="F224" s="15">
        <v>0.60416666666666663</v>
      </c>
      <c r="G224" s="16">
        <v>3514</v>
      </c>
      <c r="H224" s="17">
        <v>7</v>
      </c>
      <c r="I224" s="17">
        <v>0</v>
      </c>
      <c r="J224" s="1" t="s">
        <v>65</v>
      </c>
      <c r="K224" s="1" t="s">
        <v>40</v>
      </c>
      <c r="L224" s="20">
        <v>1</v>
      </c>
      <c r="M224" s="20">
        <v>1</v>
      </c>
      <c r="N224" s="1" t="str">
        <f t="shared" si="110"/>
        <v>U</v>
      </c>
      <c r="O224" s="1" t="str">
        <f t="shared" si="111"/>
        <v>U</v>
      </c>
      <c r="P224" s="1">
        <f t="shared" si="112"/>
        <v>0</v>
      </c>
      <c r="Q224" s="4">
        <f>IFERROR((SUMIF($J$2:K224,J224,$L$2:M224)-L224)/(COUNTIF($J$2:K224,J224)-1),0)</f>
        <v>1.4482758620689655</v>
      </c>
      <c r="R224" s="4">
        <f>IFERROR((SUMIF($AT$2:AT224,AT224,$AV$2:AW224)-AV224)/(COUNTIF($J$2:K224,J224)-1),0)</f>
        <v>0.58620689655172409</v>
      </c>
      <c r="S224" s="4">
        <f t="shared" si="94"/>
        <v>0.86206896551724144</v>
      </c>
      <c r="T224" s="5">
        <f>IFERROR((SUMIF($AY$2:AZ224,AY224,$BA$2:BB224)-BA224)/(COUNTIF($J$2:K224,K224)-1),0)</f>
        <v>2.5681818181818183</v>
      </c>
      <c r="U224" s="5">
        <f>IFERROR((SUMIF($BD$2:BE224,BD224,$BF$2:BG224)-BF224)/(COUNTIF($J$2:K224,K224)-1),0)</f>
        <v>0.79545454545454541</v>
      </c>
      <c r="V224" s="5">
        <f t="shared" si="95"/>
        <v>1.7727272727272729</v>
      </c>
      <c r="W224" s="9">
        <f>IFERROR((SUMIF($J$2:J224,J224,L$2:L224)-L224)/(COUNTIF($J$2:J224,J224)-1),0)</f>
        <v>1.4166666666666667</v>
      </c>
      <c r="X224" s="9">
        <f>IFERROR((SUMIF($J$2:J224,J224,M$2:M224)-M224)/(COUNTIF($J$2:J224,J224)-1),0)</f>
        <v>1.4166666666666667</v>
      </c>
      <c r="Y224" s="9">
        <f t="shared" si="96"/>
        <v>0</v>
      </c>
      <c r="Z224" s="1">
        <f>IFERROR((SUMIF($K$2:K224,J224,$M$2:M224))/(COUNTIF($K$2:K224,J224)),0)</f>
        <v>1.4705882352941178</v>
      </c>
      <c r="AA224" s="1">
        <f>IFERROR((SUMIF($K$2:K224,J224,$L$2:L224))/(COUNTIF($K$2:K224,J224)),0)</f>
        <v>1.3529411764705883</v>
      </c>
      <c r="AB224" s="1">
        <f t="shared" si="97"/>
        <v>0.11764705882352944</v>
      </c>
      <c r="AC224" s="9">
        <f>IFERROR((SUMIF($J$2:J224,K224,$L$2:L224))/(COUNTIF($J$2:J224,K224)),0)</f>
        <v>2.5499999999999998</v>
      </c>
      <c r="AD224" s="9">
        <f>IFERROR((SUMIF($J$2:J224,K224,$M$2:M224))/(COUNTIF($J$2:J224,K224)),0)</f>
        <v>0.6</v>
      </c>
      <c r="AE224" s="9">
        <f t="shared" si="98"/>
        <v>1.9499999999999997</v>
      </c>
      <c r="AF224" s="1">
        <f>IFERROR((SUMIF(K$2:K224,K224,M$2:M224)-M224)/(COUNTIF($K$2:K224,K224)-1),0)</f>
        <v>2.5833333333333335</v>
      </c>
      <c r="AG224" s="1">
        <f>IFERROR((SUMIF(K$2:K224,K224,L$2:L224)-L224)/(COUNTIF($K$2:K224,K224)-1),0)</f>
        <v>0.95833333333333337</v>
      </c>
      <c r="AH224" s="1">
        <f t="shared" si="99"/>
        <v>1.625</v>
      </c>
      <c r="AI224" s="1">
        <f t="shared" si="100"/>
        <v>1</v>
      </c>
      <c r="AJ224" s="1">
        <f t="shared" si="101"/>
        <v>1</v>
      </c>
      <c r="AK224" s="1">
        <f>SUMIF($J$2:K224,J224,AI$2:AJ224)-AI224</f>
        <v>43</v>
      </c>
      <c r="AL224" s="1">
        <f>SUMIF($AY$2:AZ224,AY224,$BI$2:BJ224)-BI224</f>
        <v>111</v>
      </c>
      <c r="AM224" s="1">
        <f>IFERROR((AK224)/(COUNTIF($J$2:K224,J224)-1),0)</f>
        <v>1.4827586206896552</v>
      </c>
      <c r="AN224" s="1">
        <f>IFERROR((AL224)/(COUNTIF($J$2:K224,K224)-1),0)</f>
        <v>2.5227272727272729</v>
      </c>
      <c r="AP224" t="str">
        <f t="shared" si="113"/>
        <v>Wolfsberger AC</v>
      </c>
      <c r="AQ224">
        <f>COUNTIF($J$2:J224,J224)</f>
        <v>13</v>
      </c>
      <c r="AR224">
        <f>COUNTIF($K$2:K224,K224)</f>
        <v>25</v>
      </c>
      <c r="AT224" s="1" t="str">
        <f t="shared" si="114"/>
        <v>SKN St. Pölten</v>
      </c>
      <c r="AU224" s="1" t="str">
        <f t="shared" si="115"/>
        <v>Red Bull Salzburg</v>
      </c>
      <c r="AV224">
        <f t="shared" si="116"/>
        <v>1</v>
      </c>
      <c r="AW224" s="1">
        <f t="shared" si="117"/>
        <v>1</v>
      </c>
      <c r="AY224" t="str">
        <f t="shared" si="102"/>
        <v>Red Bull Salzburg</v>
      </c>
      <c r="AZ224" t="str">
        <f t="shared" si="103"/>
        <v>SKN St. Pölten</v>
      </c>
      <c r="BA224">
        <f t="shared" si="104"/>
        <v>1</v>
      </c>
      <c r="BB224">
        <f t="shared" si="105"/>
        <v>1</v>
      </c>
      <c r="BD224" t="str">
        <f t="shared" si="106"/>
        <v>Red Bull Salzburg</v>
      </c>
      <c r="BE224" t="str">
        <f t="shared" si="107"/>
        <v>SKN St. Pölten</v>
      </c>
      <c r="BF224">
        <f t="shared" si="118"/>
        <v>1</v>
      </c>
      <c r="BG224">
        <f t="shared" si="119"/>
        <v>1</v>
      </c>
      <c r="BI224">
        <f t="shared" si="108"/>
        <v>1</v>
      </c>
      <c r="BJ224">
        <f t="shared" si="109"/>
        <v>1</v>
      </c>
    </row>
    <row r="225" spans="1:62" x14ac:dyDescent="0.3">
      <c r="A225" t="s">
        <v>47</v>
      </c>
      <c r="B225" t="s">
        <v>361</v>
      </c>
      <c r="C225" t="s">
        <v>267</v>
      </c>
      <c r="D225" t="s">
        <v>124</v>
      </c>
      <c r="E225" t="s">
        <v>37</v>
      </c>
      <c r="F225" s="15">
        <v>0.79166666666666663</v>
      </c>
      <c r="G225" s="16">
        <v>4000</v>
      </c>
      <c r="H225" s="17">
        <v>3</v>
      </c>
      <c r="I225" s="17">
        <v>0</v>
      </c>
      <c r="J225" s="1" t="s">
        <v>216</v>
      </c>
      <c r="K225" s="1" t="s">
        <v>71</v>
      </c>
      <c r="L225" s="20">
        <v>2</v>
      </c>
      <c r="M225" s="20">
        <v>4</v>
      </c>
      <c r="N225" s="1" t="str">
        <f t="shared" si="110"/>
        <v>N</v>
      </c>
      <c r="O225" s="1" t="str">
        <f t="shared" si="111"/>
        <v>S</v>
      </c>
      <c r="P225" s="1">
        <f t="shared" si="112"/>
        <v>-2</v>
      </c>
      <c r="Q225" s="4">
        <f>IFERROR((SUMIF($J$2:K225,J225,$L$2:M225)-L225)/(COUNTIF($J$2:K225,J225)-1),0)</f>
        <v>1.5517241379310345</v>
      </c>
      <c r="R225" s="4">
        <f>IFERROR((SUMIF($AT$2:AT225,AT225,$AV$2:AW225)-AV225)/(COUNTIF($J$2:K225,J225)-1),0)</f>
        <v>0.68965517241379315</v>
      </c>
      <c r="S225" s="4">
        <f t="shared" si="94"/>
        <v>0.86206896551724133</v>
      </c>
      <c r="T225" s="5">
        <f>IFERROR((SUMIF($AY$2:AZ225,AY225,$BA$2:BB225)-BA225)/(COUNTIF($J$2:K225,K225)-1),0)</f>
        <v>1.5476190476190477</v>
      </c>
      <c r="U225" s="5">
        <f>IFERROR((SUMIF($BD$2:BE225,BD225,$BF$2:BG225)-BF225)/(COUNTIF($J$2:K225,K225)-1),0)</f>
        <v>1.2142857142857142</v>
      </c>
      <c r="V225" s="5">
        <f t="shared" si="95"/>
        <v>0.33333333333333348</v>
      </c>
      <c r="W225" s="9">
        <f>IFERROR((SUMIF($J$2:J225,J225,L$2:L225)-L225)/(COUNTIF($J$2:J225,J225)-1),0)</f>
        <v>1.4666666666666666</v>
      </c>
      <c r="X225" s="9">
        <f>IFERROR((SUMIF($J$2:J225,J225,M$2:M225)-M225)/(COUNTIF($J$2:J225,J225)-1),0)</f>
        <v>1.3333333333333333</v>
      </c>
      <c r="Y225" s="9">
        <f t="shared" si="96"/>
        <v>0.1333333333333333</v>
      </c>
      <c r="Z225" s="1">
        <f>IFERROR((SUMIF($K$2:K225,J225,$M$2:M225))/(COUNTIF($K$2:K225,J225)),0)</f>
        <v>1.6428571428571428</v>
      </c>
      <c r="AA225" s="1">
        <f>IFERROR((SUMIF($K$2:K225,J225,$L$2:L225))/(COUNTIF($K$2:K225,J225)),0)</f>
        <v>2.8571428571428572</v>
      </c>
      <c r="AB225" s="1">
        <f t="shared" si="97"/>
        <v>-1.2142857142857144</v>
      </c>
      <c r="AC225" s="9">
        <f>IFERROR((SUMIF($J$2:J225,K225,$L$2:L225))/(COUNTIF($J$2:J225,K225)),0)</f>
        <v>1.5</v>
      </c>
      <c r="AD225" s="9">
        <f>IFERROR((SUMIF($J$2:J225,K225,$M$2:M225))/(COUNTIF($J$2:J225,K225)),0)</f>
        <v>0.65</v>
      </c>
      <c r="AE225" s="9">
        <f t="shared" si="98"/>
        <v>0.85</v>
      </c>
      <c r="AF225" s="1">
        <f>IFERROR((SUMIF(K$2:K225,K225,M$2:M225)-M225)/(COUNTIF($K$2:K225,K225)-1),0)</f>
        <v>1.5909090909090908</v>
      </c>
      <c r="AG225" s="1">
        <f>IFERROR((SUMIF(K$2:K225,K225,L$2:L225)-L225)/(COUNTIF($K$2:K225,K225)-1),0)</f>
        <v>1.7272727272727273</v>
      </c>
      <c r="AH225" s="1">
        <f t="shared" si="99"/>
        <v>-0.13636363636363646</v>
      </c>
      <c r="AI225" s="1">
        <f t="shared" si="100"/>
        <v>0</v>
      </c>
      <c r="AJ225" s="1">
        <f t="shared" si="101"/>
        <v>3</v>
      </c>
      <c r="AK225" s="1">
        <f>SUMIF($J$2:K225,J225,AI$2:AJ225)-AI225</f>
        <v>33</v>
      </c>
      <c r="AL225" s="1">
        <f>SUMIF($AY$2:AZ225,AY225,$BI$2:BJ225)-BI225</f>
        <v>64</v>
      </c>
      <c r="AM225" s="1">
        <f>IFERROR((AK225)/(COUNTIF($J$2:K225,J225)-1),0)</f>
        <v>1.1379310344827587</v>
      </c>
      <c r="AN225" s="1">
        <f>IFERROR((AL225)/(COUNTIF($J$2:K225,K225)-1),0)</f>
        <v>1.5238095238095237</v>
      </c>
      <c r="AP225" t="str">
        <f t="shared" si="113"/>
        <v>FC Admira Wacker Mödling</v>
      </c>
      <c r="AQ225">
        <f>COUNTIF($J$2:J225,J225)</f>
        <v>16</v>
      </c>
      <c r="AR225">
        <f>COUNTIF($K$2:K225,K225)</f>
        <v>23</v>
      </c>
      <c r="AT225" s="1" t="str">
        <f t="shared" si="114"/>
        <v>TSV Hartberg</v>
      </c>
      <c r="AU225" s="1" t="str">
        <f t="shared" si="115"/>
        <v>SK Rapid Wien</v>
      </c>
      <c r="AV225">
        <f t="shared" si="116"/>
        <v>4</v>
      </c>
      <c r="AW225" s="1">
        <f t="shared" si="117"/>
        <v>2</v>
      </c>
      <c r="AY225" t="str">
        <f t="shared" si="102"/>
        <v>SK Rapid Wien</v>
      </c>
      <c r="AZ225" t="str">
        <f t="shared" si="103"/>
        <v>TSV Hartberg</v>
      </c>
      <c r="BA225">
        <f t="shared" si="104"/>
        <v>4</v>
      </c>
      <c r="BB225">
        <f t="shared" si="105"/>
        <v>2</v>
      </c>
      <c r="BD225" t="str">
        <f t="shared" si="106"/>
        <v>SK Rapid Wien</v>
      </c>
      <c r="BE225" t="str">
        <f t="shared" si="107"/>
        <v>TSV Hartberg</v>
      </c>
      <c r="BF225">
        <f t="shared" si="118"/>
        <v>2</v>
      </c>
      <c r="BG225">
        <f t="shared" si="119"/>
        <v>4</v>
      </c>
      <c r="BI225">
        <f t="shared" si="108"/>
        <v>3</v>
      </c>
      <c r="BJ225">
        <f t="shared" si="109"/>
        <v>0</v>
      </c>
    </row>
    <row r="226" spans="1:62" x14ac:dyDescent="0.3">
      <c r="A226" t="s">
        <v>47</v>
      </c>
      <c r="B226" t="s">
        <v>361</v>
      </c>
      <c r="C226" t="s">
        <v>267</v>
      </c>
      <c r="D226" t="s">
        <v>124</v>
      </c>
      <c r="E226" t="s">
        <v>37</v>
      </c>
      <c r="F226" s="15">
        <v>0.79166666666666663</v>
      </c>
      <c r="G226" s="16">
        <v>1600</v>
      </c>
      <c r="H226" s="17">
        <v>3</v>
      </c>
      <c r="I226" s="17">
        <v>0</v>
      </c>
      <c r="J226" s="1" t="s">
        <v>56</v>
      </c>
      <c r="K226" s="1" t="s">
        <v>76</v>
      </c>
      <c r="L226" s="20">
        <v>0</v>
      </c>
      <c r="M226" s="20">
        <v>2</v>
      </c>
      <c r="N226" s="1" t="str">
        <f t="shared" si="110"/>
        <v>N</v>
      </c>
      <c r="O226" s="1" t="str">
        <f t="shared" si="111"/>
        <v>S</v>
      </c>
      <c r="P226" s="1">
        <f t="shared" si="112"/>
        <v>-2</v>
      </c>
      <c r="Q226" s="4">
        <f>IFERROR((SUMIF($J$2:K226,J226,$L$2:M226)-L226)/(COUNTIF($J$2:K226,J226)-1),0)</f>
        <v>1.1071428571428572</v>
      </c>
      <c r="R226" s="4">
        <f>IFERROR((SUMIF($AT$2:AT226,AT226,$AV$2:AW226)-AV226)/(COUNTIF($J$2:K226,J226)-1),0)</f>
        <v>0.8571428571428571</v>
      </c>
      <c r="S226" s="4">
        <f t="shared" si="94"/>
        <v>0.25000000000000011</v>
      </c>
      <c r="T226" s="5">
        <f>IFERROR((SUMIF($AY$2:AZ226,AY226,$BA$2:BB226)-BA226)/(COUNTIF($J$2:K226,K226)-1),0)</f>
        <v>1.4285714285714286</v>
      </c>
      <c r="U226" s="5">
        <f>IFERROR((SUMIF($BD$2:BE226,BD226,$BF$2:BG226)-BF226)/(COUNTIF($J$2:K226,K226)-1),0)</f>
        <v>1.5357142857142858</v>
      </c>
      <c r="V226" s="5">
        <f t="shared" si="95"/>
        <v>-0.10714285714285721</v>
      </c>
      <c r="W226" s="9">
        <f>IFERROR((SUMIF($J$2:J226,J226,L$2:L226)-L226)/(COUNTIF($J$2:J226,J226)-1),0)</f>
        <v>1.3076923076923077</v>
      </c>
      <c r="X226" s="9">
        <f>IFERROR((SUMIF($J$2:J226,J226,M$2:M226)-M226)/(COUNTIF($J$2:J226,J226)-1),0)</f>
        <v>1.8461538461538463</v>
      </c>
      <c r="Y226" s="9">
        <f t="shared" si="96"/>
        <v>-0.53846153846153855</v>
      </c>
      <c r="Z226" s="1">
        <f>IFERROR((SUMIF($K$2:K226,J226,$M$2:M226))/(COUNTIF($K$2:K226,J226)),0)</f>
        <v>0.93333333333333335</v>
      </c>
      <c r="AA226" s="1">
        <f>IFERROR((SUMIF($K$2:K226,J226,$L$2:L226))/(COUNTIF($K$2:K226,J226)),0)</f>
        <v>2</v>
      </c>
      <c r="AB226" s="1">
        <f t="shared" si="97"/>
        <v>-1.0666666666666667</v>
      </c>
      <c r="AC226" s="9">
        <f>IFERROR((SUMIF($J$2:J226,K226,$L$2:L226))/(COUNTIF($J$2:J226,K226)),0)</f>
        <v>1.5</v>
      </c>
      <c r="AD226" s="9">
        <f>IFERROR((SUMIF($J$2:J226,K226,$M$2:M226))/(COUNTIF($J$2:J226,K226)),0)</f>
        <v>1.5714285714285714</v>
      </c>
      <c r="AE226" s="9">
        <f t="shared" si="98"/>
        <v>-7.1428571428571397E-2</v>
      </c>
      <c r="AF226" s="1">
        <f>IFERROR((SUMIF(K$2:K226,K226,M$2:M226)-M226)/(COUNTIF($K$2:K226,K226)-1),0)</f>
        <v>1.3571428571428572</v>
      </c>
      <c r="AG226" s="1">
        <f>IFERROR((SUMIF(K$2:K226,K226,L$2:L226)-L226)/(COUNTIF($K$2:K226,K226)-1),0)</f>
        <v>1.5</v>
      </c>
      <c r="AH226" s="1">
        <f t="shared" si="99"/>
        <v>-0.14285714285714279</v>
      </c>
      <c r="AI226" s="1">
        <f t="shared" si="100"/>
        <v>0</v>
      </c>
      <c r="AJ226" s="1">
        <f t="shared" si="101"/>
        <v>3</v>
      </c>
      <c r="AK226" s="1">
        <f>SUMIF($J$2:K226,J226,AI$2:AJ226)-AI226</f>
        <v>25</v>
      </c>
      <c r="AL226" s="1">
        <f>SUMIF($AY$2:AZ226,AY226,$BI$2:BJ226)-BI226</f>
        <v>39</v>
      </c>
      <c r="AM226" s="1">
        <f>IFERROR((AK226)/(COUNTIF($J$2:K226,J226)-1),0)</f>
        <v>0.8928571428571429</v>
      </c>
      <c r="AN226" s="1">
        <f>IFERROR((AL226)/(COUNTIF($J$2:K226,K226)-1),0)</f>
        <v>1.3928571428571428</v>
      </c>
      <c r="AP226" t="str">
        <f t="shared" si="113"/>
        <v>SK Rapid Wien</v>
      </c>
      <c r="AQ226">
        <f>COUNTIF($J$2:J226,J226)</f>
        <v>14</v>
      </c>
      <c r="AR226">
        <f>COUNTIF($K$2:K226,K226)</f>
        <v>15</v>
      </c>
      <c r="AT226" s="1" t="str">
        <f t="shared" si="114"/>
        <v>FC Admira Wacker Mödling</v>
      </c>
      <c r="AU226" s="1" t="str">
        <f t="shared" si="115"/>
        <v>SV Mattersburg</v>
      </c>
      <c r="AV226">
        <f t="shared" si="116"/>
        <v>2</v>
      </c>
      <c r="AW226" s="1">
        <f t="shared" si="117"/>
        <v>0</v>
      </c>
      <c r="AY226" t="str">
        <f t="shared" si="102"/>
        <v>SV Mattersburg</v>
      </c>
      <c r="AZ226" t="str">
        <f t="shared" si="103"/>
        <v>FC Admira Wacker Mödling</v>
      </c>
      <c r="BA226">
        <f t="shared" si="104"/>
        <v>2</v>
      </c>
      <c r="BB226">
        <f t="shared" si="105"/>
        <v>0</v>
      </c>
      <c r="BD226" t="str">
        <f t="shared" si="106"/>
        <v>SV Mattersburg</v>
      </c>
      <c r="BE226" t="str">
        <f t="shared" si="107"/>
        <v>FC Admira Wacker Mödling</v>
      </c>
      <c r="BF226">
        <f t="shared" si="118"/>
        <v>0</v>
      </c>
      <c r="BG226">
        <f t="shared" si="119"/>
        <v>2</v>
      </c>
      <c r="BI226">
        <f t="shared" si="108"/>
        <v>3</v>
      </c>
      <c r="BJ226">
        <f t="shared" si="109"/>
        <v>0</v>
      </c>
    </row>
    <row r="227" spans="1:62" x14ac:dyDescent="0.3">
      <c r="A227" t="s">
        <v>47</v>
      </c>
      <c r="B227" t="s">
        <v>361</v>
      </c>
      <c r="C227" t="s">
        <v>267</v>
      </c>
      <c r="D227" t="s">
        <v>124</v>
      </c>
      <c r="E227" t="s">
        <v>37</v>
      </c>
      <c r="F227" s="15">
        <v>0.79166666666666663</v>
      </c>
      <c r="G227" s="16">
        <v>2782</v>
      </c>
      <c r="H227" s="17">
        <v>3</v>
      </c>
      <c r="I227" s="17">
        <v>0</v>
      </c>
      <c r="J227" s="1" t="s">
        <v>245</v>
      </c>
      <c r="K227" s="1" t="s">
        <v>58</v>
      </c>
      <c r="L227" s="20">
        <v>0</v>
      </c>
      <c r="M227" s="20">
        <v>4</v>
      </c>
      <c r="N227" s="1" t="str">
        <f t="shared" si="110"/>
        <v>N</v>
      </c>
      <c r="O227" s="1" t="str">
        <f t="shared" si="111"/>
        <v>S</v>
      </c>
      <c r="P227" s="1">
        <f t="shared" si="112"/>
        <v>-4</v>
      </c>
      <c r="Q227" s="4">
        <f>IFERROR((SUMIF($J$2:K227,J227,$L$2:M227)-L227)/(COUNTIF($J$2:K227,J227)-1),0)</f>
        <v>1.0344827586206897</v>
      </c>
      <c r="R227" s="4">
        <f>IFERROR((SUMIF($AT$2:AT227,AT227,$AV$2:AW227)-AV227)/(COUNTIF($J$2:K227,J227)-1),0)</f>
        <v>0.62068965517241381</v>
      </c>
      <c r="S227" s="4">
        <f t="shared" si="94"/>
        <v>0.41379310344827591</v>
      </c>
      <c r="T227" s="5">
        <f>IFERROR((SUMIF($AY$2:AZ227,AY227,$BA$2:BB227)-BA227)/(COUNTIF($J$2:K227,K227)-1),0)</f>
        <v>1.4137931034482758</v>
      </c>
      <c r="U227" s="5">
        <f>IFERROR((SUMIF($BD$2:BE227,BD227,$BF$2:BG227)-BF227)/(COUNTIF($J$2:K227,K227)-1),0)</f>
        <v>1.3793103448275863</v>
      </c>
      <c r="V227" s="5">
        <f t="shared" si="95"/>
        <v>3.4482758620689502E-2</v>
      </c>
      <c r="W227" s="9">
        <f>IFERROR((SUMIF($J$2:J227,J227,L$2:L227)-L227)/(COUNTIF($J$2:J227,J227)-1),0)</f>
        <v>0.61538461538461542</v>
      </c>
      <c r="X227" s="9">
        <f>IFERROR((SUMIF($J$2:J227,J227,M$2:M227)-M227)/(COUNTIF($J$2:J227,J227)-1),0)</f>
        <v>1.3846153846153846</v>
      </c>
      <c r="Y227" s="9">
        <f t="shared" si="96"/>
        <v>-0.76923076923076916</v>
      </c>
      <c r="Z227" s="1">
        <f>IFERROR((SUMIF($K$2:K227,J227,$M$2:M227))/(COUNTIF($K$2:K227,J227)),0)</f>
        <v>1.375</v>
      </c>
      <c r="AA227" s="1">
        <f>IFERROR((SUMIF($K$2:K227,J227,$L$2:L227))/(COUNTIF($K$2:K227,J227)),0)</f>
        <v>1.9375</v>
      </c>
      <c r="AB227" s="1">
        <f t="shared" si="97"/>
        <v>-0.5625</v>
      </c>
      <c r="AC227" s="9">
        <f>IFERROR((SUMIF($J$2:J227,K227,$L$2:L227))/(COUNTIF($J$2:J227,K227)),0)</f>
        <v>1.5</v>
      </c>
      <c r="AD227" s="9">
        <f>IFERROR((SUMIF($J$2:J227,K227,$M$2:M227))/(COUNTIF($J$2:J227,K227)),0)</f>
        <v>1.7857142857142858</v>
      </c>
      <c r="AE227" s="9">
        <f t="shared" si="98"/>
        <v>-0.28571428571428581</v>
      </c>
      <c r="AF227" s="1">
        <f>IFERROR((SUMIF(K$2:K227,K227,M$2:M227)-M227)/(COUNTIF($K$2:K227,K227)-1),0)</f>
        <v>1.3333333333333333</v>
      </c>
      <c r="AG227" s="1">
        <f>IFERROR((SUMIF(K$2:K227,K227,L$2:L227)-L227)/(COUNTIF($K$2:K227,K227)-1),0)</f>
        <v>1</v>
      </c>
      <c r="AH227" s="1">
        <f t="shared" si="99"/>
        <v>0.33333333333333326</v>
      </c>
      <c r="AI227" s="1">
        <f t="shared" si="100"/>
        <v>0</v>
      </c>
      <c r="AJ227" s="1">
        <f t="shared" si="101"/>
        <v>3</v>
      </c>
      <c r="AK227" s="1">
        <f>SUMIF($J$2:K227,J227,AI$2:AJ227)-AI227</f>
        <v>26</v>
      </c>
      <c r="AL227" s="1">
        <f>SUMIF($AY$2:AZ227,AY227,$BI$2:BJ227)-BI227</f>
        <v>32</v>
      </c>
      <c r="AM227" s="1">
        <f>IFERROR((AK227)/(COUNTIF($J$2:K227,J227)-1),0)</f>
        <v>0.89655172413793105</v>
      </c>
      <c r="AN227" s="1">
        <f>IFERROR((AL227)/(COUNTIF($J$2:K227,K227)-1),0)</f>
        <v>1.103448275862069</v>
      </c>
      <c r="AP227" t="str">
        <f t="shared" si="113"/>
        <v>SK Sturm Graz</v>
      </c>
      <c r="AQ227">
        <f>COUNTIF($J$2:J227,J227)</f>
        <v>14</v>
      </c>
      <c r="AR227">
        <f>COUNTIF($K$2:K227,K227)</f>
        <v>16</v>
      </c>
      <c r="AT227" s="1" t="str">
        <f t="shared" si="114"/>
        <v>FC Wacker Innsbruck</v>
      </c>
      <c r="AU227" s="1" t="str">
        <f t="shared" si="115"/>
        <v>SC Rheindorf Altach</v>
      </c>
      <c r="AV227">
        <f t="shared" si="116"/>
        <v>4</v>
      </c>
      <c r="AW227" s="1">
        <f t="shared" si="117"/>
        <v>0</v>
      </c>
      <c r="AY227" t="str">
        <f t="shared" si="102"/>
        <v>SC Rheindorf Altach</v>
      </c>
      <c r="AZ227" t="str">
        <f t="shared" si="103"/>
        <v>FC Wacker Innsbruck</v>
      </c>
      <c r="BA227">
        <f t="shared" si="104"/>
        <v>4</v>
      </c>
      <c r="BB227">
        <f t="shared" si="105"/>
        <v>0</v>
      </c>
      <c r="BD227" t="str">
        <f t="shared" si="106"/>
        <v>SC Rheindorf Altach</v>
      </c>
      <c r="BE227" t="str">
        <f t="shared" si="107"/>
        <v>FC Wacker Innsbruck</v>
      </c>
      <c r="BF227">
        <f t="shared" si="118"/>
        <v>0</v>
      </c>
      <c r="BG227">
        <f t="shared" si="119"/>
        <v>4</v>
      </c>
      <c r="BI227">
        <f t="shared" si="108"/>
        <v>3</v>
      </c>
      <c r="BJ227">
        <f t="shared" si="109"/>
        <v>0</v>
      </c>
    </row>
    <row r="228" spans="1:62" x14ac:dyDescent="0.3">
      <c r="A228" t="s">
        <v>47</v>
      </c>
      <c r="B228" t="s">
        <v>277</v>
      </c>
      <c r="C228" t="s">
        <v>267</v>
      </c>
      <c r="D228" t="s">
        <v>124</v>
      </c>
      <c r="E228" t="s">
        <v>46</v>
      </c>
      <c r="F228" s="15">
        <v>0.79166666666666663</v>
      </c>
      <c r="G228" s="16">
        <v>7850</v>
      </c>
      <c r="H228" s="17">
        <v>3</v>
      </c>
      <c r="I228" s="17">
        <v>0</v>
      </c>
      <c r="J228" s="1" t="s">
        <v>80</v>
      </c>
      <c r="K228" s="1" t="s">
        <v>65</v>
      </c>
      <c r="L228" s="20">
        <v>2</v>
      </c>
      <c r="M228" s="20">
        <v>2</v>
      </c>
      <c r="N228" s="1" t="str">
        <f t="shared" si="110"/>
        <v>U</v>
      </c>
      <c r="O228" s="1" t="str">
        <f t="shared" si="111"/>
        <v>U</v>
      </c>
      <c r="P228" s="1">
        <f t="shared" si="112"/>
        <v>0</v>
      </c>
      <c r="Q228" s="4">
        <f>IFERROR((SUMIF($J$2:K228,J228,$L$2:M228)-L228)/(COUNTIF($J$2:K228,J228)-1),0)</f>
        <v>1.4333333333333333</v>
      </c>
      <c r="R228" s="4">
        <f>IFERROR((SUMIF($AT$2:AT228,AT228,$AV$2:AW228)-AV228)/(COUNTIF($J$2:K228,J228)-1),0)</f>
        <v>0.7</v>
      </c>
      <c r="S228" s="4">
        <f t="shared" si="94"/>
        <v>0.73333333333333339</v>
      </c>
      <c r="T228" s="5">
        <f>IFERROR((SUMIF($AY$2:AZ228,AY228,$BA$2:BB228)-BA228)/(COUNTIF($J$2:K228,K228)-1),0)</f>
        <v>1.4333333333333333</v>
      </c>
      <c r="U228" s="5">
        <f>IFERROR((SUMIF($BD$2:BE228,BD228,$BF$2:BG228)-BF228)/(COUNTIF($J$2:K228,K228)-1),0)</f>
        <v>1.3666666666666667</v>
      </c>
      <c r="V228" s="5">
        <f t="shared" si="95"/>
        <v>6.6666666666666652E-2</v>
      </c>
      <c r="W228" s="9">
        <f>IFERROR((SUMIF($J$2:J228,J228,L$2:L228)-L228)/(COUNTIF($J$2:J228,J228)-1),0)</f>
        <v>2.0666666666666669</v>
      </c>
      <c r="X228" s="9">
        <f>IFERROR((SUMIF($J$2:J228,J228,M$2:M228)-M228)/(COUNTIF($J$2:J228,J228)-1),0)</f>
        <v>1.4</v>
      </c>
      <c r="Y228" s="9">
        <f t="shared" si="96"/>
        <v>0.66666666666666696</v>
      </c>
      <c r="Z228" s="1">
        <f>IFERROR((SUMIF($K$2:K228,J228,$M$2:M228))/(COUNTIF($K$2:K228,J228)),0)</f>
        <v>0.8</v>
      </c>
      <c r="AA228" s="1">
        <f>IFERROR((SUMIF($K$2:K228,J228,$L$2:L228))/(COUNTIF($K$2:K228,J228)),0)</f>
        <v>1.2666666666666666</v>
      </c>
      <c r="AB228" s="1">
        <f t="shared" si="97"/>
        <v>-0.46666666666666656</v>
      </c>
      <c r="AC228" s="9">
        <f>IFERROR((SUMIF($J$2:J228,K228,$L$2:L228))/(COUNTIF($J$2:J228,K228)),0)</f>
        <v>1.3846153846153846</v>
      </c>
      <c r="AD228" s="9">
        <f>IFERROR((SUMIF($J$2:J228,K228,$M$2:M228))/(COUNTIF($J$2:J228,K228)),0)</f>
        <v>1.3846153846153846</v>
      </c>
      <c r="AE228" s="9">
        <f t="shared" si="98"/>
        <v>0</v>
      </c>
      <c r="AF228" s="1">
        <f>IFERROR((SUMIF(K$2:K228,K228,M$2:M228)-M228)/(COUNTIF($K$2:K228,K228)-1),0)</f>
        <v>1.4705882352941178</v>
      </c>
      <c r="AG228" s="1">
        <f>IFERROR((SUMIF(K$2:K228,K228,L$2:L228)-L228)/(COUNTIF($K$2:K228,K228)-1),0)</f>
        <v>1.3529411764705883</v>
      </c>
      <c r="AH228" s="1">
        <f t="shared" si="99"/>
        <v>0.11764705882352944</v>
      </c>
      <c r="AI228" s="1">
        <f t="shared" si="100"/>
        <v>1</v>
      </c>
      <c r="AJ228" s="1">
        <f t="shared" si="101"/>
        <v>1</v>
      </c>
      <c r="AK228" s="1">
        <f>SUMIF($J$2:K228,J228,AI$2:AJ228)-AI228</f>
        <v>41</v>
      </c>
      <c r="AL228" s="1">
        <f>SUMIF($AY$2:AZ228,AY228,$BI$2:BJ228)-BI228</f>
        <v>44</v>
      </c>
      <c r="AM228" s="1">
        <f>IFERROR((AK228)/(COUNTIF($J$2:K228,J228)-1),0)</f>
        <v>1.3666666666666667</v>
      </c>
      <c r="AN228" s="1">
        <f>IFERROR((AL228)/(COUNTIF($J$2:K228,K228)-1),0)</f>
        <v>1.4666666666666666</v>
      </c>
      <c r="AP228" t="str">
        <f t="shared" si="113"/>
        <v>FC Wacker Innsbruck</v>
      </c>
      <c r="AQ228">
        <f>COUNTIF($J$2:J228,J228)</f>
        <v>16</v>
      </c>
      <c r="AR228">
        <f>COUNTIF($K$2:K228,K228)</f>
        <v>18</v>
      </c>
      <c r="AT228" s="1" t="str">
        <f t="shared" si="114"/>
        <v>FK Austria Wien</v>
      </c>
      <c r="AU228" s="1" t="str">
        <f t="shared" si="115"/>
        <v>SKN St. Pölten</v>
      </c>
      <c r="AV228">
        <f t="shared" si="116"/>
        <v>2</v>
      </c>
      <c r="AW228" s="1">
        <f t="shared" si="117"/>
        <v>2</v>
      </c>
      <c r="AY228" t="str">
        <f t="shared" si="102"/>
        <v>SKN St. Pölten</v>
      </c>
      <c r="AZ228" t="str">
        <f t="shared" si="103"/>
        <v>FK Austria Wien</v>
      </c>
      <c r="BA228">
        <f t="shared" si="104"/>
        <v>2</v>
      </c>
      <c r="BB228">
        <f t="shared" si="105"/>
        <v>2</v>
      </c>
      <c r="BD228" t="str">
        <f t="shared" si="106"/>
        <v>SKN St. Pölten</v>
      </c>
      <c r="BE228" t="str">
        <f t="shared" si="107"/>
        <v>FK Austria Wien</v>
      </c>
      <c r="BF228">
        <f t="shared" si="118"/>
        <v>2</v>
      </c>
      <c r="BG228">
        <f t="shared" si="119"/>
        <v>2</v>
      </c>
      <c r="BI228">
        <f t="shared" si="108"/>
        <v>1</v>
      </c>
      <c r="BJ228">
        <f t="shared" si="109"/>
        <v>1</v>
      </c>
    </row>
    <row r="229" spans="1:62" x14ac:dyDescent="0.3">
      <c r="A229" t="s">
        <v>47</v>
      </c>
      <c r="B229" t="s">
        <v>277</v>
      </c>
      <c r="C229" t="s">
        <v>267</v>
      </c>
      <c r="D229" t="s">
        <v>124</v>
      </c>
      <c r="E229" t="s">
        <v>46</v>
      </c>
      <c r="F229" s="15">
        <v>0.79166666666666663</v>
      </c>
      <c r="G229" s="16">
        <v>5652</v>
      </c>
      <c r="H229" s="17">
        <v>3</v>
      </c>
      <c r="I229" s="17">
        <v>0</v>
      </c>
      <c r="J229" s="1" t="s">
        <v>0</v>
      </c>
      <c r="K229" s="1" t="s">
        <v>68</v>
      </c>
      <c r="L229" s="20">
        <v>1</v>
      </c>
      <c r="M229" s="20">
        <v>2</v>
      </c>
      <c r="N229" s="1" t="str">
        <f t="shared" si="110"/>
        <v>N</v>
      </c>
      <c r="O229" s="1" t="str">
        <f t="shared" si="111"/>
        <v>S</v>
      </c>
      <c r="P229" s="1">
        <f t="shared" si="112"/>
        <v>-1</v>
      </c>
      <c r="Q229" s="4">
        <f>IFERROR((SUMIF($J$2:K229,J229,$L$2:M229)-L229)/(COUNTIF($J$2:K229,J229)-1),0)</f>
        <v>2.1142857142857143</v>
      </c>
      <c r="R229" s="4">
        <f>IFERROR((SUMIF($AT$2:AT229,AT229,$AV$2:AW229)-AV229)/(COUNTIF($J$2:K229,J229)-1),0)</f>
        <v>0.4</v>
      </c>
      <c r="S229" s="4">
        <f t="shared" si="94"/>
        <v>1.7142857142857144</v>
      </c>
      <c r="T229" s="5">
        <f>IFERROR((SUMIF($AY$2:AZ229,AY229,$BA$2:BB229)-BA229)/(COUNTIF($J$2:K229,K229)-1),0)</f>
        <v>1</v>
      </c>
      <c r="U229" s="5">
        <f>IFERROR((SUMIF($BD$2:BE229,BD229,$BF$2:BG229)-BF229)/(COUNTIF($J$2:K229,K229)-1),0)</f>
        <v>1.34375</v>
      </c>
      <c r="V229" s="5">
        <f t="shared" si="95"/>
        <v>-0.34375</v>
      </c>
      <c r="W229" s="9">
        <f>IFERROR((SUMIF($J$2:J229,J229,L$2:L229)-L229)/(COUNTIF($J$2:J229,J229)-1),0)</f>
        <v>2.0588235294117645</v>
      </c>
      <c r="X229" s="9">
        <f>IFERROR((SUMIF($J$2:J229,J229,M$2:M229)-M229)/(COUNTIF($J$2:J229,J229)-1),0)</f>
        <v>0.82352941176470584</v>
      </c>
      <c r="Y229" s="9">
        <f t="shared" si="96"/>
        <v>1.2352941176470587</v>
      </c>
      <c r="Z229" s="1">
        <f>IFERROR((SUMIF($K$2:K229,J229,$M$2:M229))/(COUNTIF($K$2:K229,J229)),0)</f>
        <v>2.1666666666666665</v>
      </c>
      <c r="AA229" s="1">
        <f>IFERROR((SUMIF($K$2:K229,J229,$L$2:L229))/(COUNTIF($K$2:K229,J229)),0)</f>
        <v>0.72222222222222221</v>
      </c>
      <c r="AB229" s="1">
        <f t="shared" si="97"/>
        <v>1.4444444444444442</v>
      </c>
      <c r="AC229" s="9">
        <f>IFERROR((SUMIF($J$2:J229,K229,$L$2:L229))/(COUNTIF($J$2:J229,K229)),0)</f>
        <v>1.1333333333333333</v>
      </c>
      <c r="AD229" s="9">
        <f>IFERROR((SUMIF($J$2:J229,K229,$M$2:M229))/(COUNTIF($J$2:J229,K229)),0)</f>
        <v>1.3333333333333333</v>
      </c>
      <c r="AE229" s="9">
        <f t="shared" si="98"/>
        <v>-0.19999999999999996</v>
      </c>
      <c r="AF229" s="1">
        <f>IFERROR((SUMIF(K$2:K229,K229,M$2:M229)-M229)/(COUNTIF($K$2:K229,K229)-1),0)</f>
        <v>0.88235294117647056</v>
      </c>
      <c r="AG229" s="1">
        <f>IFERROR((SUMIF(K$2:K229,K229,L$2:L229)-L229)/(COUNTIF($K$2:K229,K229)-1),0)</f>
        <v>1.3529411764705883</v>
      </c>
      <c r="AH229" s="1">
        <f t="shared" si="99"/>
        <v>-0.47058823529411775</v>
      </c>
      <c r="AI229" s="1">
        <f t="shared" si="100"/>
        <v>0</v>
      </c>
      <c r="AJ229" s="1">
        <f t="shared" si="101"/>
        <v>3</v>
      </c>
      <c r="AK229" s="1">
        <f>SUMIF($J$2:K229,J229,AI$2:AJ229)-AI229</f>
        <v>73</v>
      </c>
      <c r="AL229" s="1">
        <f>SUMIF($AY$2:AZ229,AY229,$BI$2:BJ229)-BI229</f>
        <v>37</v>
      </c>
      <c r="AM229" s="1">
        <f>IFERROR((AK229)/(COUNTIF($J$2:K229,J229)-1),0)</f>
        <v>2.0857142857142859</v>
      </c>
      <c r="AN229" s="1">
        <f>IFERROR((AL229)/(COUNTIF($J$2:K229,K229)-1),0)</f>
        <v>1.15625</v>
      </c>
      <c r="AP229" t="str">
        <f t="shared" si="113"/>
        <v>Lillestrøm SK</v>
      </c>
      <c r="AQ229">
        <f>COUNTIF($J$2:J229,J229)</f>
        <v>18</v>
      </c>
      <c r="AR229">
        <f>COUNTIF($K$2:K229,K229)</f>
        <v>18</v>
      </c>
      <c r="AT229" s="1" t="str">
        <f t="shared" si="114"/>
        <v>LASK</v>
      </c>
      <c r="AU229" s="1" t="str">
        <f t="shared" si="115"/>
        <v>SK Sturm Graz</v>
      </c>
      <c r="AV229">
        <f t="shared" si="116"/>
        <v>2</v>
      </c>
      <c r="AW229" s="1">
        <f t="shared" si="117"/>
        <v>1</v>
      </c>
      <c r="AY229" t="str">
        <f t="shared" si="102"/>
        <v>SK Sturm Graz</v>
      </c>
      <c r="AZ229" t="str">
        <f t="shared" si="103"/>
        <v>LASK</v>
      </c>
      <c r="BA229">
        <f t="shared" si="104"/>
        <v>2</v>
      </c>
      <c r="BB229">
        <f t="shared" si="105"/>
        <v>1</v>
      </c>
      <c r="BD229" t="str">
        <f t="shared" si="106"/>
        <v>SK Sturm Graz</v>
      </c>
      <c r="BE229" t="str">
        <f t="shared" si="107"/>
        <v>LASK</v>
      </c>
      <c r="BF229">
        <f t="shared" si="118"/>
        <v>1</v>
      </c>
      <c r="BG229">
        <f t="shared" si="119"/>
        <v>2</v>
      </c>
      <c r="BI229">
        <f t="shared" si="108"/>
        <v>3</v>
      </c>
      <c r="BJ229">
        <f t="shared" si="109"/>
        <v>0</v>
      </c>
    </row>
    <row r="230" spans="1:62" x14ac:dyDescent="0.3">
      <c r="A230" t="s">
        <v>47</v>
      </c>
      <c r="B230" t="s">
        <v>277</v>
      </c>
      <c r="C230" t="s">
        <v>267</v>
      </c>
      <c r="D230" t="s">
        <v>124</v>
      </c>
      <c r="E230" t="s">
        <v>46</v>
      </c>
      <c r="F230" s="15">
        <v>0.79166666666666663</v>
      </c>
      <c r="G230" s="16">
        <v>6181</v>
      </c>
      <c r="H230" s="17">
        <v>3</v>
      </c>
      <c r="I230" s="17">
        <v>0</v>
      </c>
      <c r="J230" s="1" t="s">
        <v>40</v>
      </c>
      <c r="K230" s="1" t="s">
        <v>49</v>
      </c>
      <c r="L230" s="20">
        <v>3</v>
      </c>
      <c r="M230" s="20">
        <v>1</v>
      </c>
      <c r="N230" s="1" t="str">
        <f t="shared" si="110"/>
        <v>S</v>
      </c>
      <c r="O230" s="1" t="str">
        <f t="shared" si="111"/>
        <v>N</v>
      </c>
      <c r="P230" s="1">
        <f t="shared" si="112"/>
        <v>2</v>
      </c>
      <c r="Q230" s="4">
        <f>IFERROR((SUMIF($J$2:K230,J230,$L$2:M230)-L230)/(COUNTIF($J$2:K230,J230)-1),0)</f>
        <v>2.5333333333333332</v>
      </c>
      <c r="R230" s="4">
        <f>IFERROR((SUMIF($AT$2:AT230,AT230,$AV$2:AW230)-AV230)/(COUNTIF($J$2:K230,J230)-1),0)</f>
        <v>0.26666666666666666</v>
      </c>
      <c r="S230" s="4">
        <f t="shared" si="94"/>
        <v>2.2666666666666666</v>
      </c>
      <c r="T230" s="5">
        <f>IFERROR((SUMIF($AY$2:AZ230,AY230,$BA$2:BB230)-BA230)/(COUNTIF($J$2:K230,K230)-1),0)</f>
        <v>1.5172413793103448</v>
      </c>
      <c r="U230" s="5">
        <f>IFERROR((SUMIF($BD$2:BE230,BD230,$BF$2:BG230)-BF230)/(COUNTIF($J$2:K230,K230)-1),0)</f>
        <v>1.4137931034482758</v>
      </c>
      <c r="V230" s="5">
        <f t="shared" si="95"/>
        <v>0.10344827586206895</v>
      </c>
      <c r="W230" s="9">
        <f>IFERROR((SUMIF($J$2:J230,J230,L$2:L230)-L230)/(COUNTIF($J$2:J230,J230)-1),0)</f>
        <v>2.5499999999999998</v>
      </c>
      <c r="X230" s="9">
        <f>IFERROR((SUMIF($J$2:J230,J230,M$2:M230)-M230)/(COUNTIF($J$2:J230,J230)-1),0)</f>
        <v>0.6</v>
      </c>
      <c r="Y230" s="9">
        <f t="shared" si="96"/>
        <v>1.9499999999999997</v>
      </c>
      <c r="Z230" s="1">
        <f>IFERROR((SUMIF($K$2:K230,J230,$M$2:M230))/(COUNTIF($K$2:K230,J230)),0)</f>
        <v>2.52</v>
      </c>
      <c r="AA230" s="1">
        <f>IFERROR((SUMIF($K$2:K230,J230,$L$2:L230))/(COUNTIF($K$2:K230,J230)),0)</f>
        <v>0.96</v>
      </c>
      <c r="AB230" s="1">
        <f t="shared" si="97"/>
        <v>1.56</v>
      </c>
      <c r="AC230" s="9">
        <f>IFERROR((SUMIF($J$2:J230,K230,$L$2:L230))/(COUNTIF($J$2:J230,K230)),0)</f>
        <v>1.5333333333333334</v>
      </c>
      <c r="AD230" s="9">
        <f>IFERROR((SUMIF($J$2:J230,K230,$M$2:M230))/(COUNTIF($J$2:J230,K230)),0)</f>
        <v>1.5333333333333334</v>
      </c>
      <c r="AE230" s="9">
        <f t="shared" si="98"/>
        <v>0</v>
      </c>
      <c r="AF230" s="1">
        <f>IFERROR((SUMIF(K$2:K230,K230,M$2:M230)-M230)/(COUNTIF($K$2:K230,K230)-1),0)</f>
        <v>1.5</v>
      </c>
      <c r="AG230" s="1">
        <f>IFERROR((SUMIF(K$2:K230,K230,L$2:L230)-L230)/(COUNTIF($K$2:K230,K230)-1),0)</f>
        <v>1.2857142857142858</v>
      </c>
      <c r="AH230" s="1">
        <f t="shared" si="99"/>
        <v>0.21428571428571419</v>
      </c>
      <c r="AI230" s="1">
        <f t="shared" si="100"/>
        <v>3</v>
      </c>
      <c r="AJ230" s="1">
        <f t="shared" si="101"/>
        <v>0</v>
      </c>
      <c r="AK230" s="1">
        <f>SUMIF($J$2:K230,J230,AI$2:AJ230)-AI230</f>
        <v>112</v>
      </c>
      <c r="AL230" s="1">
        <f>SUMIF($AY$2:AZ230,AY230,$BI$2:BJ230)-BI230</f>
        <v>43</v>
      </c>
      <c r="AM230" s="1">
        <f>IFERROR((AK230)/(COUNTIF($J$2:K230,J230)-1),0)</f>
        <v>2.4888888888888889</v>
      </c>
      <c r="AN230" s="1">
        <f>IFERROR((AL230)/(COUNTIF($J$2:K230,K230)-1),0)</f>
        <v>1.4827586206896552</v>
      </c>
      <c r="AP230" t="str">
        <f t="shared" si="113"/>
        <v>LASK</v>
      </c>
      <c r="AQ230">
        <f>COUNTIF($J$2:J230,J230)</f>
        <v>21</v>
      </c>
      <c r="AR230">
        <f>COUNTIF($K$2:K230,K230)</f>
        <v>15</v>
      </c>
      <c r="AT230" s="1" t="str">
        <f t="shared" si="114"/>
        <v>Red Bull Salzburg</v>
      </c>
      <c r="AU230" s="1" t="str">
        <f t="shared" si="115"/>
        <v>Wolfsberger AC</v>
      </c>
      <c r="AV230">
        <f t="shared" si="116"/>
        <v>1</v>
      </c>
      <c r="AW230" s="1">
        <f t="shared" si="117"/>
        <v>3</v>
      </c>
      <c r="AY230" t="str">
        <f t="shared" si="102"/>
        <v>Wolfsberger AC</v>
      </c>
      <c r="AZ230" t="str">
        <f t="shared" si="103"/>
        <v>Red Bull Salzburg</v>
      </c>
      <c r="BA230">
        <f t="shared" si="104"/>
        <v>1</v>
      </c>
      <c r="BB230">
        <f t="shared" si="105"/>
        <v>3</v>
      </c>
      <c r="BD230" t="str">
        <f t="shared" si="106"/>
        <v>Wolfsberger AC</v>
      </c>
      <c r="BE230" t="str">
        <f t="shared" si="107"/>
        <v>Red Bull Salzburg</v>
      </c>
      <c r="BF230">
        <f t="shared" si="118"/>
        <v>3</v>
      </c>
      <c r="BG230">
        <f t="shared" si="119"/>
        <v>1</v>
      </c>
      <c r="BI230">
        <f t="shared" si="108"/>
        <v>0</v>
      </c>
      <c r="BJ230">
        <f t="shared" si="109"/>
        <v>3</v>
      </c>
    </row>
    <row r="231" spans="1:62" x14ac:dyDescent="0.3">
      <c r="A231" t="s">
        <v>47</v>
      </c>
      <c r="B231" t="s">
        <v>362</v>
      </c>
      <c r="C231" t="s">
        <v>267</v>
      </c>
      <c r="D231" t="s">
        <v>124</v>
      </c>
      <c r="E231" t="s">
        <v>43</v>
      </c>
      <c r="F231" s="15">
        <v>0.70833333333333337</v>
      </c>
      <c r="G231" s="16">
        <v>13100</v>
      </c>
      <c r="H231" s="17">
        <v>4</v>
      </c>
      <c r="I231" s="17">
        <v>0</v>
      </c>
      <c r="J231" s="1" t="s">
        <v>71</v>
      </c>
      <c r="K231" s="1" t="s">
        <v>216</v>
      </c>
      <c r="L231" s="20">
        <v>3</v>
      </c>
      <c r="M231" s="20">
        <v>4</v>
      </c>
      <c r="N231" s="1" t="str">
        <f t="shared" si="110"/>
        <v>N</v>
      </c>
      <c r="O231" s="1" t="str">
        <f t="shared" si="111"/>
        <v>S</v>
      </c>
      <c r="P231" s="1">
        <f t="shared" si="112"/>
        <v>-1</v>
      </c>
      <c r="Q231" s="4">
        <f>IFERROR((SUMIF($J$2:K231,J231,$L$2:M231)-L231)/(COUNTIF($J$2:K231,J231)-1),0)</f>
        <v>1.6046511627906976</v>
      </c>
      <c r="R231" s="4">
        <f>IFERROR((SUMIF($AT$2:AT231,AT231,$AV$2:AW231)-AV231)/(COUNTIF($J$2:K231,J231)-1),0)</f>
        <v>0.30232558139534882</v>
      </c>
      <c r="S231" s="4">
        <f t="shared" si="94"/>
        <v>1.3023255813953489</v>
      </c>
      <c r="T231" s="5">
        <f>IFERROR((SUMIF($AY$2:AZ231,AY231,$BA$2:BB231)-BA231)/(COUNTIF($J$2:K231,K231)-1),0)</f>
        <v>1.5666666666666667</v>
      </c>
      <c r="U231" s="5">
        <f>IFERROR((SUMIF($BD$2:BE231,BD231,$BF$2:BG231)-BF231)/(COUNTIF($J$2:K231,K231)-1),0)</f>
        <v>2.1333333333333333</v>
      </c>
      <c r="V231" s="5">
        <f t="shared" si="95"/>
        <v>-0.56666666666666665</v>
      </c>
      <c r="W231" s="9">
        <f>IFERROR((SUMIF($J$2:J231,J231,L$2:L231)-L231)/(COUNTIF($J$2:J231,J231)-1),0)</f>
        <v>1.5</v>
      </c>
      <c r="X231" s="9">
        <f>IFERROR((SUMIF($J$2:J231,J231,M$2:M231)-M231)/(COUNTIF($J$2:J231,J231)-1),0)</f>
        <v>0.65</v>
      </c>
      <c r="Y231" s="9">
        <f t="shared" si="96"/>
        <v>0.85</v>
      </c>
      <c r="Z231" s="1">
        <f>IFERROR((SUMIF($K$2:K231,J231,$M$2:M231))/(COUNTIF($K$2:K231,J231)),0)</f>
        <v>1.6956521739130435</v>
      </c>
      <c r="AA231" s="1">
        <f>IFERROR((SUMIF($K$2:K231,J231,$L$2:L231))/(COUNTIF($K$2:K231,J231)),0)</f>
        <v>1.7391304347826086</v>
      </c>
      <c r="AB231" s="1">
        <f t="shared" si="97"/>
        <v>-4.3478260869565188E-2</v>
      </c>
      <c r="AC231" s="9">
        <f>IFERROR((SUMIF($J$2:J231,K231,$L$2:L231))/(COUNTIF($J$2:J231,K231)),0)</f>
        <v>1.5</v>
      </c>
      <c r="AD231" s="9">
        <f>IFERROR((SUMIF($J$2:J231,K231,$M$2:M231))/(COUNTIF($J$2:J231,K231)),0)</f>
        <v>1.5</v>
      </c>
      <c r="AE231" s="9">
        <f t="shared" si="98"/>
        <v>0</v>
      </c>
      <c r="AF231" s="1">
        <f>IFERROR((SUMIF(K$2:K231,K231,M$2:M231)-M231)/(COUNTIF($K$2:K231,K231)-1),0)</f>
        <v>1.6428571428571428</v>
      </c>
      <c r="AG231" s="1">
        <f>IFERROR((SUMIF(K$2:K231,K231,L$2:L231)-L231)/(COUNTIF($K$2:K231,K231)-1),0)</f>
        <v>2.8571428571428572</v>
      </c>
      <c r="AH231" s="1">
        <f t="shared" si="99"/>
        <v>-1.2142857142857144</v>
      </c>
      <c r="AI231" s="1">
        <f t="shared" si="100"/>
        <v>0</v>
      </c>
      <c r="AJ231" s="1">
        <f t="shared" si="101"/>
        <v>3</v>
      </c>
      <c r="AK231" s="1">
        <f>SUMIF($J$2:K231,J231,AI$2:AJ231)-AI231</f>
        <v>67</v>
      </c>
      <c r="AL231" s="1">
        <f>SUMIF($AY$2:AZ231,AY231,$BI$2:BJ231)-BI231</f>
        <v>33</v>
      </c>
      <c r="AM231" s="1">
        <f>IFERROR((AK231)/(COUNTIF($J$2:K231,J231)-1),0)</f>
        <v>1.558139534883721</v>
      </c>
      <c r="AN231" s="1">
        <f>IFERROR((AL231)/(COUNTIF($J$2:K231,K231)-1),0)</f>
        <v>1.1000000000000001</v>
      </c>
      <c r="AP231" t="str">
        <f t="shared" si="113"/>
        <v>SC Rheindorf Altach</v>
      </c>
      <c r="AQ231">
        <f>COUNTIF($J$2:J231,J231)</f>
        <v>21</v>
      </c>
      <c r="AR231">
        <f>COUNTIF($K$2:K231,K231)</f>
        <v>15</v>
      </c>
      <c r="AT231" s="1" t="str">
        <f t="shared" si="114"/>
        <v>SK Rapid Wien</v>
      </c>
      <c r="AU231" s="1" t="str">
        <f t="shared" si="115"/>
        <v>TSV Hartberg</v>
      </c>
      <c r="AV231">
        <f t="shared" si="116"/>
        <v>4</v>
      </c>
      <c r="AW231" s="1">
        <f t="shared" si="117"/>
        <v>3</v>
      </c>
      <c r="AY231" t="str">
        <f t="shared" si="102"/>
        <v>TSV Hartberg</v>
      </c>
      <c r="AZ231" t="str">
        <f t="shared" si="103"/>
        <v>SK Rapid Wien</v>
      </c>
      <c r="BA231">
        <f t="shared" si="104"/>
        <v>4</v>
      </c>
      <c r="BB231">
        <f t="shared" si="105"/>
        <v>3</v>
      </c>
      <c r="BD231" t="str">
        <f t="shared" si="106"/>
        <v>TSV Hartberg</v>
      </c>
      <c r="BE231" t="str">
        <f t="shared" si="107"/>
        <v>SK Rapid Wien</v>
      </c>
      <c r="BF231">
        <f t="shared" si="118"/>
        <v>3</v>
      </c>
      <c r="BG231">
        <f t="shared" si="119"/>
        <v>4</v>
      </c>
      <c r="BI231">
        <f t="shared" si="108"/>
        <v>3</v>
      </c>
      <c r="BJ231">
        <f t="shared" si="109"/>
        <v>0</v>
      </c>
    </row>
    <row r="232" spans="1:62" x14ac:dyDescent="0.3">
      <c r="A232" t="s">
        <v>47</v>
      </c>
      <c r="B232" t="s">
        <v>362</v>
      </c>
      <c r="C232" t="s">
        <v>267</v>
      </c>
      <c r="D232" t="s">
        <v>124</v>
      </c>
      <c r="E232" t="s">
        <v>43</v>
      </c>
      <c r="F232" s="15">
        <v>0.70833333333333337</v>
      </c>
      <c r="G232" s="16">
        <v>1800</v>
      </c>
      <c r="H232" s="17">
        <v>4</v>
      </c>
      <c r="I232" s="17">
        <v>0</v>
      </c>
      <c r="J232" s="1" t="s">
        <v>76</v>
      </c>
      <c r="K232" s="1" t="s">
        <v>56</v>
      </c>
      <c r="L232" s="20">
        <v>1</v>
      </c>
      <c r="M232" s="20">
        <v>1</v>
      </c>
      <c r="N232" s="1" t="str">
        <f t="shared" si="110"/>
        <v>U</v>
      </c>
      <c r="O232" s="1" t="str">
        <f t="shared" si="111"/>
        <v>U</v>
      </c>
      <c r="P232" s="1">
        <f t="shared" si="112"/>
        <v>0</v>
      </c>
      <c r="Q232" s="4">
        <f>IFERROR((SUMIF($J$2:K232,J232,$L$2:M232)-L232)/(COUNTIF($J$2:K232,J232)-1),0)</f>
        <v>1.4482758620689655</v>
      </c>
      <c r="R232" s="4">
        <f>IFERROR((SUMIF($AT$2:AT232,AT232,$AV$2:AW232)-AV232)/(COUNTIF($J$2:K232,J232)-1),0)</f>
        <v>0.75862068965517238</v>
      </c>
      <c r="S232" s="4">
        <f t="shared" si="94"/>
        <v>0.68965517241379315</v>
      </c>
      <c r="T232" s="5">
        <f>IFERROR((SUMIF($AY$2:AZ232,AY232,$BA$2:BB232)-BA232)/(COUNTIF($J$2:K232,K232)-1),0)</f>
        <v>1.0689655172413792</v>
      </c>
      <c r="U232" s="5">
        <f>IFERROR((SUMIF($BD$2:BE232,BD232,$BF$2:BG232)-BF232)/(COUNTIF($J$2:K232,K232)-1),0)</f>
        <v>1.9310344827586208</v>
      </c>
      <c r="V232" s="5">
        <f t="shared" si="95"/>
        <v>-0.86206896551724155</v>
      </c>
      <c r="W232" s="9">
        <f>IFERROR((SUMIF($J$2:J232,J232,L$2:L232)-L232)/(COUNTIF($J$2:J232,J232)-1),0)</f>
        <v>1.5</v>
      </c>
      <c r="X232" s="9">
        <f>IFERROR((SUMIF($J$2:J232,J232,M$2:M232)-M232)/(COUNTIF($J$2:J232,J232)-1),0)</f>
        <v>1.5714285714285714</v>
      </c>
      <c r="Y232" s="9">
        <f t="shared" si="96"/>
        <v>-7.1428571428571397E-2</v>
      </c>
      <c r="Z232" s="1">
        <f>IFERROR((SUMIF($K$2:K232,J232,$M$2:M232))/(COUNTIF($K$2:K232,J232)),0)</f>
        <v>1.4</v>
      </c>
      <c r="AA232" s="1">
        <f>IFERROR((SUMIF($K$2:K232,J232,$L$2:L232))/(COUNTIF($K$2:K232,J232)),0)</f>
        <v>1.4</v>
      </c>
      <c r="AB232" s="1">
        <f t="shared" si="97"/>
        <v>0</v>
      </c>
      <c r="AC232" s="9">
        <f>IFERROR((SUMIF($J$2:J232,K232,$L$2:L232))/(COUNTIF($J$2:J232,K232)),0)</f>
        <v>1.2142857142857142</v>
      </c>
      <c r="AD232" s="9">
        <f>IFERROR((SUMIF($J$2:J232,K232,$M$2:M232))/(COUNTIF($J$2:J232,K232)),0)</f>
        <v>1.8571428571428572</v>
      </c>
      <c r="AE232" s="9">
        <f t="shared" si="98"/>
        <v>-0.64285714285714302</v>
      </c>
      <c r="AF232" s="1">
        <f>IFERROR((SUMIF(K$2:K232,K232,M$2:M232)-M232)/(COUNTIF($K$2:K232,K232)-1),0)</f>
        <v>0.93333333333333335</v>
      </c>
      <c r="AG232" s="1">
        <f>IFERROR((SUMIF(K$2:K232,K232,L$2:L232)-L232)/(COUNTIF($K$2:K232,K232)-1),0)</f>
        <v>2</v>
      </c>
      <c r="AH232" s="1">
        <f t="shared" si="99"/>
        <v>-1.0666666666666667</v>
      </c>
      <c r="AI232" s="1">
        <f t="shared" si="100"/>
        <v>1</v>
      </c>
      <c r="AJ232" s="1">
        <f t="shared" si="101"/>
        <v>1</v>
      </c>
      <c r="AK232" s="1">
        <f>SUMIF($J$2:K232,J232,AI$2:AJ232)-AI232</f>
        <v>42</v>
      </c>
      <c r="AL232" s="1">
        <f>SUMIF($AY$2:AZ232,AY232,$BI$2:BJ232)-BI232</f>
        <v>25</v>
      </c>
      <c r="AM232" s="1">
        <f>IFERROR((AK232)/(COUNTIF($J$2:K232,J232)-1),0)</f>
        <v>1.4482758620689655</v>
      </c>
      <c r="AN232" s="1">
        <f>IFERROR((AL232)/(COUNTIF($J$2:K232,K232)-1),0)</f>
        <v>0.86206896551724133</v>
      </c>
      <c r="AP232" t="str">
        <f t="shared" si="113"/>
        <v>Red Bull Salzburg</v>
      </c>
      <c r="AQ232">
        <f>COUNTIF($J$2:J232,J232)</f>
        <v>15</v>
      </c>
      <c r="AR232">
        <f>COUNTIF($K$2:K232,K232)</f>
        <v>16</v>
      </c>
      <c r="AT232" s="1" t="str">
        <f t="shared" si="114"/>
        <v>SV Mattersburg</v>
      </c>
      <c r="AU232" s="1" t="str">
        <f t="shared" si="115"/>
        <v>FC Admira Wacker Mödling</v>
      </c>
      <c r="AV232">
        <f t="shared" si="116"/>
        <v>1</v>
      </c>
      <c r="AW232" s="1">
        <f t="shared" si="117"/>
        <v>1</v>
      </c>
      <c r="AY232" t="str">
        <f t="shared" si="102"/>
        <v>FC Admira Wacker Mödling</v>
      </c>
      <c r="AZ232" t="str">
        <f t="shared" si="103"/>
        <v>SV Mattersburg</v>
      </c>
      <c r="BA232">
        <f t="shared" si="104"/>
        <v>1</v>
      </c>
      <c r="BB232">
        <f t="shared" si="105"/>
        <v>1</v>
      </c>
      <c r="BD232" t="str">
        <f t="shared" si="106"/>
        <v>FC Admira Wacker Mödling</v>
      </c>
      <c r="BE232" t="str">
        <f t="shared" si="107"/>
        <v>SV Mattersburg</v>
      </c>
      <c r="BF232">
        <f t="shared" si="118"/>
        <v>1</v>
      </c>
      <c r="BG232">
        <f t="shared" si="119"/>
        <v>1</v>
      </c>
      <c r="BI232">
        <f t="shared" si="108"/>
        <v>1</v>
      </c>
      <c r="BJ232">
        <f t="shared" si="109"/>
        <v>1</v>
      </c>
    </row>
    <row r="233" spans="1:62" x14ac:dyDescent="0.3">
      <c r="A233" t="s">
        <v>47</v>
      </c>
      <c r="B233" t="s">
        <v>362</v>
      </c>
      <c r="C233" t="s">
        <v>267</v>
      </c>
      <c r="D233" t="s">
        <v>124</v>
      </c>
      <c r="E233" t="s">
        <v>43</v>
      </c>
      <c r="F233" s="15">
        <v>0.70833333333333337</v>
      </c>
      <c r="G233" s="16">
        <v>4086.9999999999995</v>
      </c>
      <c r="H233" s="17">
        <v>4</v>
      </c>
      <c r="I233" s="17">
        <v>0</v>
      </c>
      <c r="J233" s="1" t="s">
        <v>58</v>
      </c>
      <c r="K233" s="1" t="s">
        <v>245</v>
      </c>
      <c r="L233" s="20">
        <v>1</v>
      </c>
      <c r="M233" s="20">
        <v>4</v>
      </c>
      <c r="N233" s="1" t="str">
        <f t="shared" si="110"/>
        <v>N</v>
      </c>
      <c r="O233" s="1" t="str">
        <f t="shared" si="111"/>
        <v>S</v>
      </c>
      <c r="P233" s="1">
        <f t="shared" si="112"/>
        <v>-3</v>
      </c>
      <c r="Q233" s="4">
        <f>IFERROR((SUMIF($J$2:K233,J233,$L$2:M233)-L233)/(COUNTIF($J$2:K233,J233)-1),0)</f>
        <v>1.5</v>
      </c>
      <c r="R233" s="4">
        <f>IFERROR((SUMIF($AT$2:AT233,AT233,$AV$2:AW233)-AV233)/(COUNTIF($J$2:K233,J233)-1),0)</f>
        <v>0.83333333333333337</v>
      </c>
      <c r="S233" s="4">
        <f t="shared" si="94"/>
        <v>0.66666666666666663</v>
      </c>
      <c r="T233" s="5">
        <f>IFERROR((SUMIF($AY$2:AZ233,AY233,$BA$2:BB233)-BA233)/(COUNTIF($J$2:K233,K233)-1),0)</f>
        <v>1</v>
      </c>
      <c r="U233" s="5">
        <f>IFERROR((SUMIF($BD$2:BE233,BD233,$BF$2:BG233)-BF233)/(COUNTIF($J$2:K233,K233)-1),0)</f>
        <v>1.7666666666666666</v>
      </c>
      <c r="V233" s="5">
        <f t="shared" si="95"/>
        <v>-0.76666666666666661</v>
      </c>
      <c r="W233" s="9">
        <f>IFERROR((SUMIF($J$2:J233,J233,L$2:L233)-L233)/(COUNTIF($J$2:J233,J233)-1),0)</f>
        <v>1.5</v>
      </c>
      <c r="X233" s="9">
        <f>IFERROR((SUMIF($J$2:J233,J233,M$2:M233)-M233)/(COUNTIF($J$2:J233,J233)-1),0)</f>
        <v>1.7857142857142858</v>
      </c>
      <c r="Y233" s="9">
        <f t="shared" si="96"/>
        <v>-0.28571428571428581</v>
      </c>
      <c r="Z233" s="1">
        <f>IFERROR((SUMIF($K$2:K233,J233,$M$2:M233))/(COUNTIF($K$2:K233,J233)),0)</f>
        <v>1.5</v>
      </c>
      <c r="AA233" s="1">
        <f>IFERROR((SUMIF($K$2:K233,J233,$L$2:L233))/(COUNTIF($K$2:K233,J233)),0)</f>
        <v>0.9375</v>
      </c>
      <c r="AB233" s="1">
        <f t="shared" si="97"/>
        <v>0.5625</v>
      </c>
      <c r="AC233" s="9">
        <f>IFERROR((SUMIF($J$2:J233,K233,$L$2:L233))/(COUNTIF($J$2:J233,K233)),0)</f>
        <v>0.5714285714285714</v>
      </c>
      <c r="AD233" s="9">
        <f>IFERROR((SUMIF($J$2:J233,K233,$M$2:M233))/(COUNTIF($J$2:J233,K233)),0)</f>
        <v>1.5714285714285714</v>
      </c>
      <c r="AE233" s="9">
        <f t="shared" si="98"/>
        <v>-1</v>
      </c>
      <c r="AF233" s="1">
        <f>IFERROR((SUMIF(K$2:K233,K233,M$2:M233)-M233)/(COUNTIF($K$2:K233,K233)-1),0)</f>
        <v>1.375</v>
      </c>
      <c r="AG233" s="1">
        <f>IFERROR((SUMIF(K$2:K233,K233,L$2:L233)-L233)/(COUNTIF($K$2:K233,K233)-1),0)</f>
        <v>1.9375</v>
      </c>
      <c r="AH233" s="1">
        <f t="shared" si="99"/>
        <v>-0.5625</v>
      </c>
      <c r="AI233" s="1">
        <f t="shared" si="100"/>
        <v>0</v>
      </c>
      <c r="AJ233" s="1">
        <f t="shared" si="101"/>
        <v>3</v>
      </c>
      <c r="AK233" s="1">
        <f>SUMIF($J$2:K233,J233,AI$2:AJ233)-AI233</f>
        <v>35</v>
      </c>
      <c r="AL233" s="1">
        <f>SUMIF($AY$2:AZ233,AY233,$BI$2:BJ233)-BI233</f>
        <v>26</v>
      </c>
      <c r="AM233" s="1">
        <f>IFERROR((AK233)/(COUNTIF($J$2:K233,J233)-1),0)</f>
        <v>1.1666666666666667</v>
      </c>
      <c r="AN233" s="1">
        <f>IFERROR((AL233)/(COUNTIF($J$2:K233,K233)-1),0)</f>
        <v>0.8666666666666667</v>
      </c>
      <c r="AP233" t="str">
        <f t="shared" si="113"/>
        <v>SV Mattersburg</v>
      </c>
      <c r="AQ233">
        <f>COUNTIF($J$2:J233,J233)</f>
        <v>15</v>
      </c>
      <c r="AR233">
        <f>COUNTIF($K$2:K233,K233)</f>
        <v>17</v>
      </c>
      <c r="AT233" s="1" t="str">
        <f t="shared" si="114"/>
        <v>SC Rheindorf Altach</v>
      </c>
      <c r="AU233" s="1" t="str">
        <f t="shared" si="115"/>
        <v>FC Wacker Innsbruck</v>
      </c>
      <c r="AV233">
        <f t="shared" si="116"/>
        <v>4</v>
      </c>
      <c r="AW233" s="1">
        <f t="shared" si="117"/>
        <v>1</v>
      </c>
      <c r="AY233" t="str">
        <f t="shared" si="102"/>
        <v>FC Wacker Innsbruck</v>
      </c>
      <c r="AZ233" t="str">
        <f t="shared" si="103"/>
        <v>SC Rheindorf Altach</v>
      </c>
      <c r="BA233">
        <f t="shared" si="104"/>
        <v>4</v>
      </c>
      <c r="BB233">
        <f t="shared" si="105"/>
        <v>1</v>
      </c>
      <c r="BD233" t="str">
        <f t="shared" si="106"/>
        <v>FC Wacker Innsbruck</v>
      </c>
      <c r="BE233" t="str">
        <f t="shared" si="107"/>
        <v>SC Rheindorf Altach</v>
      </c>
      <c r="BF233">
        <f t="shared" si="118"/>
        <v>1</v>
      </c>
      <c r="BG233">
        <f t="shared" si="119"/>
        <v>4</v>
      </c>
      <c r="BI233">
        <f t="shared" si="108"/>
        <v>3</v>
      </c>
      <c r="BJ233">
        <f t="shared" si="109"/>
        <v>0</v>
      </c>
    </row>
    <row r="234" spans="1:62" x14ac:dyDescent="0.3">
      <c r="A234" t="s">
        <v>47</v>
      </c>
      <c r="B234" t="s">
        <v>278</v>
      </c>
      <c r="C234" t="s">
        <v>267</v>
      </c>
      <c r="D234" t="s">
        <v>124</v>
      </c>
      <c r="E234" t="s">
        <v>64</v>
      </c>
      <c r="F234" s="15">
        <v>0.60416666666666663</v>
      </c>
      <c r="G234" s="16">
        <v>4019.9999999999995</v>
      </c>
      <c r="H234" s="17">
        <v>4</v>
      </c>
      <c r="I234" s="17">
        <v>0</v>
      </c>
      <c r="J234" s="1" t="s">
        <v>65</v>
      </c>
      <c r="K234" s="1" t="s">
        <v>80</v>
      </c>
      <c r="L234" s="20">
        <v>1</v>
      </c>
      <c r="M234" s="20">
        <v>2</v>
      </c>
      <c r="N234" s="1" t="str">
        <f t="shared" si="110"/>
        <v>N</v>
      </c>
      <c r="O234" s="1" t="str">
        <f t="shared" si="111"/>
        <v>S</v>
      </c>
      <c r="P234" s="1">
        <f t="shared" si="112"/>
        <v>-1</v>
      </c>
      <c r="Q234" s="4">
        <f>IFERROR((SUMIF($J$2:K234,J234,$L$2:M234)-L234)/(COUNTIF($J$2:K234,J234)-1),0)</f>
        <v>1.4516129032258065</v>
      </c>
      <c r="R234" s="4">
        <f>IFERROR((SUMIF($AT$2:AT234,AT234,$AV$2:AW234)-AV234)/(COUNTIF($J$2:K234,J234)-1),0)</f>
        <v>0.58064516129032262</v>
      </c>
      <c r="S234" s="4">
        <f t="shared" si="94"/>
        <v>0.87096774193548387</v>
      </c>
      <c r="T234" s="5">
        <f>IFERROR((SUMIF($AY$2:AZ234,AY234,$BA$2:BB234)-BA234)/(COUNTIF($J$2:K234,K234)-1),0)</f>
        <v>1.4516129032258065</v>
      </c>
      <c r="U234" s="5">
        <f>IFERROR((SUMIF($BD$2:BE234,BD234,$BF$2:BG234)-BF234)/(COUNTIF($J$2:K234,K234)-1),0)</f>
        <v>1.3548387096774193</v>
      </c>
      <c r="V234" s="5">
        <f t="shared" si="95"/>
        <v>9.6774193548387233E-2</v>
      </c>
      <c r="W234" s="9">
        <f>IFERROR((SUMIF($J$2:J234,J234,L$2:L234)-L234)/(COUNTIF($J$2:J234,J234)-1),0)</f>
        <v>1.3846153846153846</v>
      </c>
      <c r="X234" s="9">
        <f>IFERROR((SUMIF($J$2:J234,J234,M$2:M234)-M234)/(COUNTIF($J$2:J234,J234)-1),0)</f>
        <v>1.3846153846153846</v>
      </c>
      <c r="Y234" s="9">
        <f t="shared" si="96"/>
        <v>0</v>
      </c>
      <c r="Z234" s="1">
        <f>IFERROR((SUMIF($K$2:K234,J234,$M$2:M234))/(COUNTIF($K$2:K234,J234)),0)</f>
        <v>1.5</v>
      </c>
      <c r="AA234" s="1">
        <f>IFERROR((SUMIF($K$2:K234,J234,$L$2:L234))/(COUNTIF($K$2:K234,J234)),0)</f>
        <v>1.3888888888888888</v>
      </c>
      <c r="AB234" s="1">
        <f t="shared" si="97"/>
        <v>0.11111111111111116</v>
      </c>
      <c r="AC234" s="9">
        <f>IFERROR((SUMIF($J$2:J234,K234,$L$2:L234))/(COUNTIF($J$2:J234,K234)),0)</f>
        <v>2.0625</v>
      </c>
      <c r="AD234" s="9">
        <f>IFERROR((SUMIF($J$2:J234,K234,$M$2:M234))/(COUNTIF($J$2:J234,K234)),0)</f>
        <v>1.4375</v>
      </c>
      <c r="AE234" s="9">
        <f t="shared" si="98"/>
        <v>0.625</v>
      </c>
      <c r="AF234" s="1">
        <f>IFERROR((SUMIF(K$2:K234,K234,M$2:M234)-M234)/(COUNTIF($K$2:K234,K234)-1),0)</f>
        <v>0.8</v>
      </c>
      <c r="AG234" s="1">
        <f>IFERROR((SUMIF(K$2:K234,K234,L$2:L234)-L234)/(COUNTIF($K$2:K234,K234)-1),0)</f>
        <v>1.2666666666666666</v>
      </c>
      <c r="AH234" s="1">
        <f t="shared" si="99"/>
        <v>-0.46666666666666656</v>
      </c>
      <c r="AI234" s="1">
        <f t="shared" si="100"/>
        <v>0</v>
      </c>
      <c r="AJ234" s="1">
        <f t="shared" si="101"/>
        <v>3</v>
      </c>
      <c r="AK234" s="1">
        <f>SUMIF($J$2:K234,J234,AI$2:AJ234)-AI234</f>
        <v>45</v>
      </c>
      <c r="AL234" s="1">
        <f>SUMIF($AY$2:AZ234,AY234,$BI$2:BJ234)-BI234</f>
        <v>42</v>
      </c>
      <c r="AM234" s="1">
        <f>IFERROR((AK234)/(COUNTIF($J$2:K234,J234)-1),0)</f>
        <v>1.4516129032258065</v>
      </c>
      <c r="AN234" s="1">
        <f>IFERROR((AL234)/(COUNTIF($J$2:K234,K234)-1),0)</f>
        <v>1.3548387096774193</v>
      </c>
      <c r="AP234" t="str">
        <f t="shared" si="113"/>
        <v>Wolfsberger AC</v>
      </c>
      <c r="AQ234">
        <f>COUNTIF($J$2:J234,J234)</f>
        <v>14</v>
      </c>
      <c r="AR234">
        <f>COUNTIF($K$2:K234,K234)</f>
        <v>16</v>
      </c>
      <c r="AT234" s="1" t="str">
        <f t="shared" si="114"/>
        <v>SKN St. Pölten</v>
      </c>
      <c r="AU234" s="1" t="str">
        <f t="shared" si="115"/>
        <v>FK Austria Wien</v>
      </c>
      <c r="AV234">
        <f t="shared" si="116"/>
        <v>2</v>
      </c>
      <c r="AW234" s="1">
        <f t="shared" si="117"/>
        <v>1</v>
      </c>
      <c r="AY234" t="str">
        <f t="shared" si="102"/>
        <v>FK Austria Wien</v>
      </c>
      <c r="AZ234" t="str">
        <f t="shared" si="103"/>
        <v>SKN St. Pölten</v>
      </c>
      <c r="BA234">
        <f t="shared" si="104"/>
        <v>2</v>
      </c>
      <c r="BB234">
        <f t="shared" si="105"/>
        <v>1</v>
      </c>
      <c r="BD234" t="str">
        <f t="shared" si="106"/>
        <v>FK Austria Wien</v>
      </c>
      <c r="BE234" t="str">
        <f t="shared" si="107"/>
        <v>SKN St. Pölten</v>
      </c>
      <c r="BF234">
        <f t="shared" si="118"/>
        <v>1</v>
      </c>
      <c r="BG234">
        <f t="shared" si="119"/>
        <v>2</v>
      </c>
      <c r="BI234">
        <f t="shared" si="108"/>
        <v>3</v>
      </c>
      <c r="BJ234">
        <f t="shared" si="109"/>
        <v>0</v>
      </c>
    </row>
    <row r="235" spans="1:62" x14ac:dyDescent="0.3">
      <c r="A235" t="s">
        <v>47</v>
      </c>
      <c r="B235" t="s">
        <v>278</v>
      </c>
      <c r="C235" t="s">
        <v>267</v>
      </c>
      <c r="D235" t="s">
        <v>124</v>
      </c>
      <c r="E235" t="s">
        <v>64</v>
      </c>
      <c r="F235" s="15">
        <v>0.70833333333333337</v>
      </c>
      <c r="G235" s="16">
        <v>9267</v>
      </c>
      <c r="H235" s="17">
        <v>4</v>
      </c>
      <c r="I235" s="17">
        <v>0</v>
      </c>
      <c r="J235" s="1" t="s">
        <v>68</v>
      </c>
      <c r="K235" s="1" t="s">
        <v>0</v>
      </c>
      <c r="L235" s="20">
        <v>2</v>
      </c>
      <c r="M235" s="20">
        <v>3</v>
      </c>
      <c r="N235" s="1" t="str">
        <f t="shared" si="110"/>
        <v>N</v>
      </c>
      <c r="O235" s="1" t="str">
        <f t="shared" si="111"/>
        <v>S</v>
      </c>
      <c r="P235" s="1">
        <f t="shared" si="112"/>
        <v>-1</v>
      </c>
      <c r="Q235" s="4">
        <f>IFERROR((SUMIF($J$2:K235,J235,$L$2:M235)-L235)/(COUNTIF($J$2:K235,J235)-1),0)</f>
        <v>1.0303030303030303</v>
      </c>
      <c r="R235" s="4">
        <f>IFERROR((SUMIF($AT$2:AT235,AT235,$AV$2:AW235)-AV235)/(COUNTIF($J$2:K235,J235)-1),0)</f>
        <v>0.60606060606060608</v>
      </c>
      <c r="S235" s="4">
        <f t="shared" si="94"/>
        <v>0.4242424242424242</v>
      </c>
      <c r="T235" s="5">
        <f>IFERROR((SUMIF($AY$2:AZ235,AY235,$BA$2:BB235)-BA235)/(COUNTIF($J$2:K235,K235)-1),0)</f>
        <v>2.0833333333333335</v>
      </c>
      <c r="U235" s="5">
        <f>IFERROR((SUMIF($BD$2:BE235,BD235,$BF$2:BG235)-BF235)/(COUNTIF($J$2:K235,K235)-1),0)</f>
        <v>0.80555555555555558</v>
      </c>
      <c r="V235" s="5">
        <f t="shared" si="95"/>
        <v>1.2777777777777779</v>
      </c>
      <c r="W235" s="9">
        <f>IFERROR((SUMIF($J$2:J235,J235,L$2:L235)-L235)/(COUNTIF($J$2:J235,J235)-1),0)</f>
        <v>1.1333333333333333</v>
      </c>
      <c r="X235" s="9">
        <f>IFERROR((SUMIF($J$2:J235,J235,M$2:M235)-M235)/(COUNTIF($J$2:J235,J235)-1),0)</f>
        <v>1.3333333333333333</v>
      </c>
      <c r="Y235" s="9">
        <f t="shared" si="96"/>
        <v>-0.19999999999999996</v>
      </c>
      <c r="Z235" s="1">
        <f>IFERROR((SUMIF($K$2:K235,J235,$M$2:M235))/(COUNTIF($K$2:K235,J235)),0)</f>
        <v>0.94444444444444442</v>
      </c>
      <c r="AA235" s="1">
        <f>IFERROR((SUMIF($K$2:K235,J235,$L$2:L235))/(COUNTIF($K$2:K235,J235)),0)</f>
        <v>1.3333333333333333</v>
      </c>
      <c r="AB235" s="1">
        <f t="shared" si="97"/>
        <v>-0.38888888888888884</v>
      </c>
      <c r="AC235" s="9">
        <f>IFERROR((SUMIF($J$2:J235,K235,$L$2:L235))/(COUNTIF($J$2:J235,K235)),0)</f>
        <v>2</v>
      </c>
      <c r="AD235" s="9">
        <f>IFERROR((SUMIF($J$2:J235,K235,$M$2:M235))/(COUNTIF($J$2:J235,K235)),0)</f>
        <v>0.88888888888888884</v>
      </c>
      <c r="AE235" s="9">
        <f t="shared" si="98"/>
        <v>1.1111111111111112</v>
      </c>
      <c r="AF235" s="1">
        <f>IFERROR((SUMIF(K$2:K235,K235,M$2:M235)-M235)/(COUNTIF($K$2:K235,K235)-1),0)</f>
        <v>2.1666666666666665</v>
      </c>
      <c r="AG235" s="1">
        <f>IFERROR((SUMIF(K$2:K235,K235,L$2:L235)-L235)/(COUNTIF($K$2:K235,K235)-1),0)</f>
        <v>0.72222222222222221</v>
      </c>
      <c r="AH235" s="1">
        <f t="shared" si="99"/>
        <v>1.4444444444444442</v>
      </c>
      <c r="AI235" s="1">
        <f t="shared" si="100"/>
        <v>0</v>
      </c>
      <c r="AJ235" s="1">
        <f t="shared" si="101"/>
        <v>3</v>
      </c>
      <c r="AK235" s="1">
        <f>SUMIF($J$2:K235,J235,AI$2:AJ235)-AI235</f>
        <v>40</v>
      </c>
      <c r="AL235" s="1">
        <f>SUMIF($AY$2:AZ235,AY235,$BI$2:BJ235)-BI235</f>
        <v>73</v>
      </c>
      <c r="AM235" s="1">
        <f>IFERROR((AK235)/(COUNTIF($J$2:K235,J235)-1),0)</f>
        <v>1.2121212121212122</v>
      </c>
      <c r="AN235" s="1">
        <f>IFERROR((AL235)/(COUNTIF($J$2:K235,K235)-1),0)</f>
        <v>2.0277777777777777</v>
      </c>
      <c r="AP235" t="str">
        <f t="shared" si="113"/>
        <v>TSV Hartberg</v>
      </c>
      <c r="AQ235">
        <f>COUNTIF($J$2:J235,J235)</f>
        <v>16</v>
      </c>
      <c r="AR235">
        <f>COUNTIF($K$2:K235,K235)</f>
        <v>19</v>
      </c>
      <c r="AT235" s="1" t="str">
        <f t="shared" si="114"/>
        <v>SK Sturm Graz</v>
      </c>
      <c r="AU235" s="1" t="str">
        <f t="shared" si="115"/>
        <v>LASK</v>
      </c>
      <c r="AV235">
        <f t="shared" si="116"/>
        <v>3</v>
      </c>
      <c r="AW235" s="1">
        <f t="shared" si="117"/>
        <v>2</v>
      </c>
      <c r="AY235" t="str">
        <f t="shared" si="102"/>
        <v>LASK</v>
      </c>
      <c r="AZ235" t="str">
        <f t="shared" si="103"/>
        <v>SK Sturm Graz</v>
      </c>
      <c r="BA235">
        <f t="shared" si="104"/>
        <v>3</v>
      </c>
      <c r="BB235">
        <f t="shared" si="105"/>
        <v>2</v>
      </c>
      <c r="BD235" t="str">
        <f t="shared" si="106"/>
        <v>LASK</v>
      </c>
      <c r="BE235" t="str">
        <f t="shared" si="107"/>
        <v>SK Sturm Graz</v>
      </c>
      <c r="BF235">
        <f t="shared" si="118"/>
        <v>2</v>
      </c>
      <c r="BG235">
        <f t="shared" si="119"/>
        <v>3</v>
      </c>
      <c r="BI235">
        <f t="shared" si="108"/>
        <v>3</v>
      </c>
      <c r="BJ235">
        <f t="shared" si="109"/>
        <v>0</v>
      </c>
    </row>
    <row r="236" spans="1:62" x14ac:dyDescent="0.3">
      <c r="A236" t="s">
        <v>47</v>
      </c>
      <c r="B236" t="s">
        <v>278</v>
      </c>
      <c r="C236" t="s">
        <v>267</v>
      </c>
      <c r="D236" t="s">
        <v>124</v>
      </c>
      <c r="E236" t="s">
        <v>64</v>
      </c>
      <c r="F236" s="15">
        <v>0.60416666666666663</v>
      </c>
      <c r="G236" s="16">
        <v>3409</v>
      </c>
      <c r="H236" s="17">
        <v>4</v>
      </c>
      <c r="I236" s="17">
        <v>0</v>
      </c>
      <c r="J236" s="1" t="s">
        <v>49</v>
      </c>
      <c r="K236" s="1" t="s">
        <v>40</v>
      </c>
      <c r="L236" s="20">
        <v>2</v>
      </c>
      <c r="M236" s="20">
        <v>1</v>
      </c>
      <c r="N236" s="1" t="str">
        <f t="shared" si="110"/>
        <v>S</v>
      </c>
      <c r="O236" s="1" t="str">
        <f t="shared" si="111"/>
        <v>N</v>
      </c>
      <c r="P236" s="1">
        <f t="shared" si="112"/>
        <v>1</v>
      </c>
      <c r="Q236" s="4">
        <f>IFERROR((SUMIF($J$2:K236,J236,$L$2:M236)-L236)/(COUNTIF($J$2:K236,J236)-1),0)</f>
        <v>1.5</v>
      </c>
      <c r="R236" s="4">
        <f>IFERROR((SUMIF($AT$2:AT236,AT236,$AV$2:AW236)-AV236)/(COUNTIF($J$2:K236,J236)-1),0)</f>
        <v>0.76666666666666672</v>
      </c>
      <c r="S236" s="4">
        <f t="shared" si="94"/>
        <v>0.73333333333333328</v>
      </c>
      <c r="T236" s="5">
        <f>IFERROR((SUMIF($AY$2:AZ236,AY236,$BA$2:BB236)-BA236)/(COUNTIF($J$2:K236,K236)-1),0)</f>
        <v>2.5434782608695654</v>
      </c>
      <c r="U236" s="5">
        <f>IFERROR((SUMIF($BD$2:BE236,BD236,$BF$2:BG236)-BF236)/(COUNTIF($J$2:K236,K236)-1),0)</f>
        <v>0.80434782608695654</v>
      </c>
      <c r="V236" s="5">
        <f t="shared" si="95"/>
        <v>1.7391304347826089</v>
      </c>
      <c r="W236" s="9">
        <f>IFERROR((SUMIF($J$2:J236,J236,L$2:L236)-L236)/(COUNTIF($J$2:J236,J236)-1),0)</f>
        <v>1.5333333333333334</v>
      </c>
      <c r="X236" s="9">
        <f>IFERROR((SUMIF($J$2:J236,J236,M$2:M236)-M236)/(COUNTIF($J$2:J236,J236)-1),0)</f>
        <v>1.5333333333333334</v>
      </c>
      <c r="Y236" s="9">
        <f t="shared" si="96"/>
        <v>0</v>
      </c>
      <c r="Z236" s="1">
        <f>IFERROR((SUMIF($K$2:K236,J236,$M$2:M236))/(COUNTIF($K$2:K236,J236)),0)</f>
        <v>1.4666666666666666</v>
      </c>
      <c r="AA236" s="1">
        <f>IFERROR((SUMIF($K$2:K236,J236,$L$2:L236))/(COUNTIF($K$2:K236,J236)),0)</f>
        <v>1.4</v>
      </c>
      <c r="AB236" s="1">
        <f t="shared" si="97"/>
        <v>6.6666666666666652E-2</v>
      </c>
      <c r="AC236" s="9">
        <f>IFERROR((SUMIF($J$2:J236,K236,$L$2:L236))/(COUNTIF($J$2:J236,K236)),0)</f>
        <v>2.5714285714285716</v>
      </c>
      <c r="AD236" s="9">
        <f>IFERROR((SUMIF($J$2:J236,K236,$M$2:M236))/(COUNTIF($J$2:J236,K236)),0)</f>
        <v>0.61904761904761907</v>
      </c>
      <c r="AE236" s="9">
        <f t="shared" si="98"/>
        <v>1.9523809523809526</v>
      </c>
      <c r="AF236" s="1">
        <f>IFERROR((SUMIF(K$2:K236,K236,M$2:M236)-M236)/(COUNTIF($K$2:K236,K236)-1),0)</f>
        <v>2.52</v>
      </c>
      <c r="AG236" s="1">
        <f>IFERROR((SUMIF(K$2:K236,K236,L$2:L236)-L236)/(COUNTIF($K$2:K236,K236)-1),0)</f>
        <v>0.96</v>
      </c>
      <c r="AH236" s="1">
        <f t="shared" si="99"/>
        <v>1.56</v>
      </c>
      <c r="AI236" s="1">
        <f t="shared" si="100"/>
        <v>3</v>
      </c>
      <c r="AJ236" s="1">
        <f t="shared" si="101"/>
        <v>0</v>
      </c>
      <c r="AK236" s="1">
        <f>SUMIF($J$2:K236,J236,AI$2:AJ236)-AI236</f>
        <v>43</v>
      </c>
      <c r="AL236" s="1">
        <f>SUMIF($AY$2:AZ236,AY236,$BI$2:BJ236)-BI236</f>
        <v>115</v>
      </c>
      <c r="AM236" s="1">
        <f>IFERROR((AK236)/(COUNTIF($J$2:K236,J236)-1),0)</f>
        <v>1.4333333333333333</v>
      </c>
      <c r="AN236" s="1">
        <f>IFERROR((AL236)/(COUNTIF($J$2:K236,K236)-1),0)</f>
        <v>2.5</v>
      </c>
      <c r="AP236" t="str">
        <f t="shared" si="113"/>
        <v>FK Austria Wien</v>
      </c>
      <c r="AQ236">
        <f>COUNTIF($J$2:J236,J236)</f>
        <v>16</v>
      </c>
      <c r="AR236">
        <f>COUNTIF($K$2:K236,K236)</f>
        <v>26</v>
      </c>
      <c r="AT236" s="1" t="str">
        <f t="shared" si="114"/>
        <v>Wolfsberger AC</v>
      </c>
      <c r="AU236" s="1" t="str">
        <f t="shared" si="115"/>
        <v>Red Bull Salzburg</v>
      </c>
      <c r="AV236">
        <f t="shared" si="116"/>
        <v>1</v>
      </c>
      <c r="AW236" s="1">
        <f t="shared" si="117"/>
        <v>2</v>
      </c>
      <c r="AY236" t="str">
        <f t="shared" si="102"/>
        <v>Red Bull Salzburg</v>
      </c>
      <c r="AZ236" t="str">
        <f t="shared" si="103"/>
        <v>Wolfsberger AC</v>
      </c>
      <c r="BA236">
        <f t="shared" si="104"/>
        <v>1</v>
      </c>
      <c r="BB236">
        <f t="shared" si="105"/>
        <v>2</v>
      </c>
      <c r="BD236" t="str">
        <f t="shared" si="106"/>
        <v>Red Bull Salzburg</v>
      </c>
      <c r="BE236" t="str">
        <f t="shared" si="107"/>
        <v>Wolfsberger AC</v>
      </c>
      <c r="BF236">
        <f t="shared" si="118"/>
        <v>2</v>
      </c>
      <c r="BG236">
        <f t="shared" si="119"/>
        <v>1</v>
      </c>
      <c r="BI236">
        <f t="shared" si="108"/>
        <v>0</v>
      </c>
      <c r="BJ236">
        <f t="shared" si="109"/>
        <v>3</v>
      </c>
    </row>
    <row r="237" spans="1:62" x14ac:dyDescent="0.3">
      <c r="A237" t="s">
        <v>41</v>
      </c>
      <c r="B237" t="s">
        <v>334</v>
      </c>
      <c r="C237" t="s">
        <v>267</v>
      </c>
      <c r="D237" t="s">
        <v>134</v>
      </c>
      <c r="E237" t="s">
        <v>46</v>
      </c>
      <c r="F237" s="15">
        <v>0.6875</v>
      </c>
      <c r="G237" s="16">
        <v>24200</v>
      </c>
      <c r="H237" s="17">
        <v>3</v>
      </c>
      <c r="I237" s="17">
        <v>0</v>
      </c>
      <c r="J237" s="1" t="s">
        <v>40</v>
      </c>
      <c r="K237" s="1" t="s">
        <v>71</v>
      </c>
      <c r="L237" s="20">
        <v>2</v>
      </c>
      <c r="M237" s="20">
        <v>0</v>
      </c>
      <c r="N237" s="1" t="str">
        <f t="shared" si="110"/>
        <v>S</v>
      </c>
      <c r="O237" s="1" t="str">
        <f t="shared" si="111"/>
        <v>N</v>
      </c>
      <c r="P237" s="1">
        <f t="shared" si="112"/>
        <v>2</v>
      </c>
      <c r="Q237" s="4">
        <f>IFERROR((SUMIF($J$2:K237,J237,$L$2:M237)-L237)/(COUNTIF($J$2:K237,J237)-1),0)</f>
        <v>2.5106382978723403</v>
      </c>
      <c r="R237" s="4">
        <f>IFERROR((SUMIF($AT$2:AT237,AT237,$AV$2:AW237)-AV237)/(COUNTIF($J$2:K237,J237)-1),0)</f>
        <v>0.27659574468085107</v>
      </c>
      <c r="S237" s="4">
        <f t="shared" si="94"/>
        <v>2.2340425531914891</v>
      </c>
      <c r="T237" s="5">
        <f>IFERROR((SUMIF($AY$2:AZ237,AY237,$BA$2:BB237)-BA237)/(COUNTIF($J$2:K237,K237)-1),0)</f>
        <v>1.6363636363636365</v>
      </c>
      <c r="U237" s="5">
        <f>IFERROR((SUMIF($BD$2:BE237,BD237,$BF$2:BG237)-BF237)/(COUNTIF($J$2:K237,K237)-1),0)</f>
        <v>1.2954545454545454</v>
      </c>
      <c r="V237" s="5">
        <f t="shared" si="95"/>
        <v>0.34090909090909105</v>
      </c>
      <c r="W237" s="9">
        <f>IFERROR((SUMIF($J$2:J237,J237,L$2:L237)-L237)/(COUNTIF($J$2:J237,J237)-1),0)</f>
        <v>2.5714285714285716</v>
      </c>
      <c r="X237" s="9">
        <f>IFERROR((SUMIF($J$2:J237,J237,M$2:M237)-M237)/(COUNTIF($J$2:J237,J237)-1),0)</f>
        <v>0.61904761904761907</v>
      </c>
      <c r="Y237" s="9">
        <f t="shared" si="96"/>
        <v>1.9523809523809526</v>
      </c>
      <c r="Z237" s="1">
        <f>IFERROR((SUMIF($K$2:K237,J237,$M$2:M237))/(COUNTIF($K$2:K237,J237)),0)</f>
        <v>2.4615384615384617</v>
      </c>
      <c r="AA237" s="1">
        <f>IFERROR((SUMIF($K$2:K237,J237,$L$2:L237))/(COUNTIF($K$2:K237,J237)),0)</f>
        <v>1</v>
      </c>
      <c r="AB237" s="1">
        <f t="shared" si="97"/>
        <v>1.4615384615384617</v>
      </c>
      <c r="AC237" s="9">
        <f>IFERROR((SUMIF($J$2:J237,K237,$L$2:L237))/(COUNTIF($J$2:J237,K237)),0)</f>
        <v>1.5714285714285714</v>
      </c>
      <c r="AD237" s="9">
        <f>IFERROR((SUMIF($J$2:J237,K237,$M$2:M237))/(COUNTIF($J$2:J237,K237)),0)</f>
        <v>0.80952380952380953</v>
      </c>
      <c r="AE237" s="9">
        <f t="shared" si="98"/>
        <v>0.76190476190476186</v>
      </c>
      <c r="AF237" s="1">
        <f>IFERROR((SUMIF(K$2:K237,K237,M$2:M237)-M237)/(COUNTIF($K$2:K237,K237)-1),0)</f>
        <v>1.6956521739130435</v>
      </c>
      <c r="AG237" s="1">
        <f>IFERROR((SUMIF(K$2:K237,K237,L$2:L237)-L237)/(COUNTIF($K$2:K237,K237)-1),0)</f>
        <v>1.7391304347826086</v>
      </c>
      <c r="AH237" s="1">
        <f t="shared" si="99"/>
        <v>-4.3478260869565188E-2</v>
      </c>
      <c r="AI237" s="1">
        <f t="shared" si="100"/>
        <v>3</v>
      </c>
      <c r="AJ237" s="1">
        <f t="shared" si="101"/>
        <v>0</v>
      </c>
      <c r="AK237" s="1">
        <f>SUMIF($J$2:K237,J237,AI$2:AJ237)-AI237</f>
        <v>115</v>
      </c>
      <c r="AL237" s="1">
        <f>SUMIF($AY$2:AZ237,AY237,$BI$2:BJ237)-BI237</f>
        <v>67</v>
      </c>
      <c r="AM237" s="1">
        <f>IFERROR((AK237)/(COUNTIF($J$2:K237,J237)-1),0)</f>
        <v>2.4468085106382977</v>
      </c>
      <c r="AN237" s="1">
        <f>IFERROR((AL237)/(COUNTIF($J$2:K237,K237)-1),0)</f>
        <v>1.5227272727272727</v>
      </c>
      <c r="AP237" t="str">
        <f t="shared" si="113"/>
        <v>LASK</v>
      </c>
      <c r="AQ237">
        <f>COUNTIF($J$2:J237,J237)</f>
        <v>22</v>
      </c>
      <c r="AR237">
        <f>COUNTIF($K$2:K237,K237)</f>
        <v>24</v>
      </c>
      <c r="AT237" s="1" t="str">
        <f t="shared" si="114"/>
        <v>Red Bull Salzburg</v>
      </c>
      <c r="AU237" s="1" t="str">
        <f t="shared" si="115"/>
        <v>SK Rapid Wien</v>
      </c>
      <c r="AV237">
        <f t="shared" si="116"/>
        <v>0</v>
      </c>
      <c r="AW237" s="1">
        <f t="shared" si="117"/>
        <v>2</v>
      </c>
      <c r="AY237" t="str">
        <f t="shared" si="102"/>
        <v>SK Rapid Wien</v>
      </c>
      <c r="AZ237" t="str">
        <f t="shared" si="103"/>
        <v>Red Bull Salzburg</v>
      </c>
      <c r="BA237">
        <f t="shared" si="104"/>
        <v>0</v>
      </c>
      <c r="BB237">
        <f t="shared" si="105"/>
        <v>2</v>
      </c>
      <c r="BD237" t="str">
        <f t="shared" si="106"/>
        <v>SK Rapid Wien</v>
      </c>
      <c r="BE237" t="str">
        <f t="shared" si="107"/>
        <v>Red Bull Salzburg</v>
      </c>
      <c r="BF237">
        <f t="shared" si="118"/>
        <v>2</v>
      </c>
      <c r="BG237">
        <f t="shared" si="119"/>
        <v>0</v>
      </c>
      <c r="BI237">
        <f t="shared" si="108"/>
        <v>0</v>
      </c>
      <c r="BJ237">
        <f t="shared" si="109"/>
        <v>3</v>
      </c>
    </row>
    <row r="238" spans="1:62" x14ac:dyDescent="0.3">
      <c r="A238" t="s">
        <v>47</v>
      </c>
      <c r="B238" t="s">
        <v>363</v>
      </c>
      <c r="C238" t="s">
        <v>267</v>
      </c>
      <c r="D238" t="s">
        <v>134</v>
      </c>
      <c r="E238" t="s">
        <v>43</v>
      </c>
      <c r="F238" s="15">
        <v>0.70833333333333337</v>
      </c>
      <c r="G238" s="16">
        <v>3800</v>
      </c>
      <c r="H238" s="17">
        <v>3</v>
      </c>
      <c r="I238" s="17">
        <v>0</v>
      </c>
      <c r="J238" s="1" t="s">
        <v>56</v>
      </c>
      <c r="K238" s="1" t="s">
        <v>71</v>
      </c>
      <c r="L238" s="20">
        <v>3</v>
      </c>
      <c r="M238" s="20">
        <v>4</v>
      </c>
      <c r="N238" s="1" t="str">
        <f t="shared" si="110"/>
        <v>N</v>
      </c>
      <c r="O238" s="1" t="str">
        <f t="shared" si="111"/>
        <v>S</v>
      </c>
      <c r="P238" s="1">
        <f t="shared" si="112"/>
        <v>-1</v>
      </c>
      <c r="Q238" s="4">
        <f>IFERROR((SUMIF($J$2:K238,J238,$L$2:M238)-L238)/(COUNTIF($J$2:K238,J238)-1),0)</f>
        <v>1.0666666666666667</v>
      </c>
      <c r="R238" s="4">
        <f>IFERROR((SUMIF($AT$2:AT238,AT238,$AV$2:AW238)-AV238)/(COUNTIF($J$2:K238,J238)-1),0)</f>
        <v>0.8666666666666667</v>
      </c>
      <c r="S238" s="4">
        <f t="shared" si="94"/>
        <v>0.19999999999999996</v>
      </c>
      <c r="T238" s="5">
        <f>IFERROR((SUMIF($AY$2:AZ238,AY238,$BA$2:BB238)-BA238)/(COUNTIF($J$2:K238,K238)-1),0)</f>
        <v>1.6</v>
      </c>
      <c r="U238" s="5">
        <f>IFERROR((SUMIF($BD$2:BE238,BD238,$BF$2:BG238)-BF238)/(COUNTIF($J$2:K238,K238)-1),0)</f>
        <v>1.3111111111111111</v>
      </c>
      <c r="V238" s="5">
        <f t="shared" si="95"/>
        <v>0.28888888888888897</v>
      </c>
      <c r="W238" s="9">
        <f>IFERROR((SUMIF($J$2:J238,J238,L$2:L238)-L238)/(COUNTIF($J$2:J238,J238)-1),0)</f>
        <v>1.2142857142857142</v>
      </c>
      <c r="X238" s="9">
        <f>IFERROR((SUMIF($J$2:J238,J238,M$2:M238)-M238)/(COUNTIF($J$2:J238,J238)-1),0)</f>
        <v>1.8571428571428572</v>
      </c>
      <c r="Y238" s="9">
        <f t="shared" si="96"/>
        <v>-0.64285714285714302</v>
      </c>
      <c r="Z238" s="1">
        <f>IFERROR((SUMIF($K$2:K238,J238,$M$2:M238))/(COUNTIF($K$2:K238,J238)),0)</f>
        <v>0.9375</v>
      </c>
      <c r="AA238" s="1">
        <f>IFERROR((SUMIF($K$2:K238,J238,$L$2:L238))/(COUNTIF($K$2:K238,J238)),0)</f>
        <v>1.9375</v>
      </c>
      <c r="AB238" s="1">
        <f t="shared" si="97"/>
        <v>-1</v>
      </c>
      <c r="AC238" s="9">
        <f>IFERROR((SUMIF($J$2:J238,K238,$L$2:L238))/(COUNTIF($J$2:J238,K238)),0)</f>
        <v>1.5714285714285714</v>
      </c>
      <c r="AD238" s="9">
        <f>IFERROR((SUMIF($J$2:J238,K238,$M$2:M238))/(COUNTIF($J$2:J238,K238)),0)</f>
        <v>0.80952380952380953</v>
      </c>
      <c r="AE238" s="9">
        <f t="shared" si="98"/>
        <v>0.76190476190476186</v>
      </c>
      <c r="AF238" s="1">
        <f>IFERROR((SUMIF(K$2:K238,K238,M$2:M238)-M238)/(COUNTIF($K$2:K238,K238)-1),0)</f>
        <v>1.625</v>
      </c>
      <c r="AG238" s="1">
        <f>IFERROR((SUMIF(K$2:K238,K238,L$2:L238)-L238)/(COUNTIF($K$2:K238,K238)-1),0)</f>
        <v>1.75</v>
      </c>
      <c r="AH238" s="1">
        <f t="shared" si="99"/>
        <v>-0.125</v>
      </c>
      <c r="AI238" s="1">
        <f t="shared" si="100"/>
        <v>0</v>
      </c>
      <c r="AJ238" s="1">
        <f t="shared" si="101"/>
        <v>3</v>
      </c>
      <c r="AK238" s="1">
        <f>SUMIF($J$2:K238,J238,AI$2:AJ238)-AI238</f>
        <v>26</v>
      </c>
      <c r="AL238" s="1">
        <f>SUMIF($AY$2:AZ238,AY238,$BI$2:BJ238)-BI238</f>
        <v>67</v>
      </c>
      <c r="AM238" s="1">
        <f>IFERROR((AK238)/(COUNTIF($J$2:K238,J238)-1),0)</f>
        <v>0.8666666666666667</v>
      </c>
      <c r="AN238" s="1">
        <f>IFERROR((AL238)/(COUNTIF($J$2:K238,K238)-1),0)</f>
        <v>1.4888888888888889</v>
      </c>
      <c r="AP238" t="str">
        <f t="shared" si="113"/>
        <v>SK Rapid Wien</v>
      </c>
      <c r="AQ238">
        <f>COUNTIF($J$2:J238,J238)</f>
        <v>15</v>
      </c>
      <c r="AR238">
        <f>COUNTIF($K$2:K238,K238)</f>
        <v>25</v>
      </c>
      <c r="AT238" s="1" t="str">
        <f t="shared" si="114"/>
        <v>FC Admira Wacker Mödling</v>
      </c>
      <c r="AU238" s="1" t="str">
        <f t="shared" si="115"/>
        <v>SK Rapid Wien</v>
      </c>
      <c r="AV238">
        <f t="shared" si="116"/>
        <v>4</v>
      </c>
      <c r="AW238" s="1">
        <f t="shared" si="117"/>
        <v>3</v>
      </c>
      <c r="AY238" t="str">
        <f t="shared" si="102"/>
        <v>SK Rapid Wien</v>
      </c>
      <c r="AZ238" t="str">
        <f t="shared" si="103"/>
        <v>FC Admira Wacker Mödling</v>
      </c>
      <c r="BA238">
        <f t="shared" si="104"/>
        <v>4</v>
      </c>
      <c r="BB238">
        <f t="shared" si="105"/>
        <v>3</v>
      </c>
      <c r="BD238" t="str">
        <f t="shared" si="106"/>
        <v>SK Rapid Wien</v>
      </c>
      <c r="BE238" t="str">
        <f t="shared" si="107"/>
        <v>FC Admira Wacker Mödling</v>
      </c>
      <c r="BF238">
        <f t="shared" si="118"/>
        <v>3</v>
      </c>
      <c r="BG238">
        <f t="shared" si="119"/>
        <v>4</v>
      </c>
      <c r="BI238">
        <f t="shared" si="108"/>
        <v>3</v>
      </c>
      <c r="BJ238">
        <f t="shared" si="109"/>
        <v>0</v>
      </c>
    </row>
    <row r="239" spans="1:62" x14ac:dyDescent="0.3">
      <c r="A239" t="s">
        <v>47</v>
      </c>
      <c r="B239" t="s">
        <v>363</v>
      </c>
      <c r="C239" t="s">
        <v>267</v>
      </c>
      <c r="D239" t="s">
        <v>134</v>
      </c>
      <c r="E239" t="s">
        <v>43</v>
      </c>
      <c r="F239" s="15">
        <v>0.70833333333333337</v>
      </c>
      <c r="G239" s="16">
        <v>4217</v>
      </c>
      <c r="H239" s="17">
        <v>7</v>
      </c>
      <c r="I239" s="17">
        <v>0</v>
      </c>
      <c r="J239" s="1" t="s">
        <v>245</v>
      </c>
      <c r="K239" s="1" t="s">
        <v>216</v>
      </c>
      <c r="L239" s="20">
        <v>1</v>
      </c>
      <c r="M239" s="20">
        <v>0</v>
      </c>
      <c r="N239" s="1" t="str">
        <f t="shared" si="110"/>
        <v>S</v>
      </c>
      <c r="O239" s="1" t="str">
        <f t="shared" si="111"/>
        <v>N</v>
      </c>
      <c r="P239" s="1">
        <f t="shared" si="112"/>
        <v>1</v>
      </c>
      <c r="Q239" s="4">
        <f>IFERROR((SUMIF($J$2:K239,J239,$L$2:M239)-L239)/(COUNTIF($J$2:K239,J239)-1),0)</f>
        <v>1.096774193548387</v>
      </c>
      <c r="R239" s="4">
        <f>IFERROR((SUMIF($AT$2:AT239,AT239,$AV$2:AW239)-AV239)/(COUNTIF($J$2:K239,J239)-1),0)</f>
        <v>0.70967741935483875</v>
      </c>
      <c r="S239" s="4">
        <f t="shared" si="94"/>
        <v>0.38709677419354827</v>
      </c>
      <c r="T239" s="5">
        <f>IFERROR((SUMIF($AY$2:AZ239,AY239,$BA$2:BB239)-BA239)/(COUNTIF($J$2:K239,K239)-1),0)</f>
        <v>1.6451612903225807</v>
      </c>
      <c r="U239" s="5">
        <f>IFERROR((SUMIF($BD$2:BE239,BD239,$BF$2:BG239)-BF239)/(COUNTIF($J$2:K239,K239)-1),0)</f>
        <v>2.161290322580645</v>
      </c>
      <c r="V239" s="5">
        <f t="shared" si="95"/>
        <v>-0.51612903225806428</v>
      </c>
      <c r="W239" s="9">
        <f>IFERROR((SUMIF($J$2:J239,J239,L$2:L239)-L239)/(COUNTIF($J$2:J239,J239)-1),0)</f>
        <v>0.5714285714285714</v>
      </c>
      <c r="X239" s="9">
        <f>IFERROR((SUMIF($J$2:J239,J239,M$2:M239)-M239)/(COUNTIF($J$2:J239,J239)-1),0)</f>
        <v>1.5714285714285714</v>
      </c>
      <c r="Y239" s="9">
        <f t="shared" si="96"/>
        <v>-1</v>
      </c>
      <c r="Z239" s="1">
        <f>IFERROR((SUMIF($K$2:K239,J239,$M$2:M239))/(COUNTIF($K$2:K239,J239)),0)</f>
        <v>1.5294117647058822</v>
      </c>
      <c r="AA239" s="1">
        <f>IFERROR((SUMIF($K$2:K239,J239,$L$2:L239))/(COUNTIF($K$2:K239,J239)),0)</f>
        <v>1.8823529411764706</v>
      </c>
      <c r="AB239" s="1">
        <f t="shared" si="97"/>
        <v>-0.35294117647058831</v>
      </c>
      <c r="AC239" s="9">
        <f>IFERROR((SUMIF($J$2:J239,K239,$L$2:L239))/(COUNTIF($J$2:J239,K239)),0)</f>
        <v>1.5</v>
      </c>
      <c r="AD239" s="9">
        <f>IFERROR((SUMIF($J$2:J239,K239,$M$2:M239))/(COUNTIF($J$2:J239,K239)),0)</f>
        <v>1.5</v>
      </c>
      <c r="AE239" s="9">
        <f t="shared" si="98"/>
        <v>0</v>
      </c>
      <c r="AF239" s="1">
        <f>IFERROR((SUMIF(K$2:K239,K239,M$2:M239)-M239)/(COUNTIF($K$2:K239,K239)-1),0)</f>
        <v>1.8</v>
      </c>
      <c r="AG239" s="1">
        <f>IFERROR((SUMIF(K$2:K239,K239,L$2:L239)-L239)/(COUNTIF($K$2:K239,K239)-1),0)</f>
        <v>2.8666666666666667</v>
      </c>
      <c r="AH239" s="1">
        <f t="shared" si="99"/>
        <v>-1.0666666666666667</v>
      </c>
      <c r="AI239" s="1">
        <f t="shared" si="100"/>
        <v>3</v>
      </c>
      <c r="AJ239" s="1">
        <f t="shared" si="101"/>
        <v>0</v>
      </c>
      <c r="AK239" s="1">
        <f>SUMIF($J$2:K239,J239,AI$2:AJ239)-AI239</f>
        <v>29</v>
      </c>
      <c r="AL239" s="1">
        <f>SUMIF($AY$2:AZ239,AY239,$BI$2:BJ239)-BI239</f>
        <v>36</v>
      </c>
      <c r="AM239" s="1">
        <f>IFERROR((AK239)/(COUNTIF($J$2:K239,J239)-1),0)</f>
        <v>0.93548387096774188</v>
      </c>
      <c r="AN239" s="1">
        <f>IFERROR((AL239)/(COUNTIF($J$2:K239,K239)-1),0)</f>
        <v>1.1612903225806452</v>
      </c>
      <c r="AP239" t="str">
        <f t="shared" si="113"/>
        <v>SK Sturm Graz</v>
      </c>
      <c r="AQ239">
        <f>COUNTIF($J$2:J239,J239)</f>
        <v>15</v>
      </c>
      <c r="AR239">
        <f>COUNTIF($K$2:K239,K239)</f>
        <v>16</v>
      </c>
      <c r="AT239" s="1" t="str">
        <f t="shared" si="114"/>
        <v>FC Wacker Innsbruck</v>
      </c>
      <c r="AU239" s="1" t="str">
        <f t="shared" si="115"/>
        <v>TSV Hartberg</v>
      </c>
      <c r="AV239">
        <f t="shared" si="116"/>
        <v>0</v>
      </c>
      <c r="AW239" s="1">
        <f t="shared" si="117"/>
        <v>1</v>
      </c>
      <c r="AY239" t="str">
        <f t="shared" si="102"/>
        <v>TSV Hartberg</v>
      </c>
      <c r="AZ239" t="str">
        <f t="shared" si="103"/>
        <v>FC Wacker Innsbruck</v>
      </c>
      <c r="BA239">
        <f t="shared" si="104"/>
        <v>0</v>
      </c>
      <c r="BB239">
        <f t="shared" si="105"/>
        <v>1</v>
      </c>
      <c r="BD239" t="str">
        <f t="shared" si="106"/>
        <v>TSV Hartberg</v>
      </c>
      <c r="BE239" t="str">
        <f t="shared" si="107"/>
        <v>FC Wacker Innsbruck</v>
      </c>
      <c r="BF239">
        <f t="shared" si="118"/>
        <v>1</v>
      </c>
      <c r="BG239">
        <f t="shared" si="119"/>
        <v>0</v>
      </c>
      <c r="BI239">
        <f t="shared" si="108"/>
        <v>0</v>
      </c>
      <c r="BJ239">
        <f t="shared" si="109"/>
        <v>3</v>
      </c>
    </row>
    <row r="240" spans="1:62" x14ac:dyDescent="0.3">
      <c r="A240" t="s">
        <v>47</v>
      </c>
      <c r="B240" t="s">
        <v>279</v>
      </c>
      <c r="C240" t="s">
        <v>267</v>
      </c>
      <c r="D240" t="s">
        <v>134</v>
      </c>
      <c r="E240" t="s">
        <v>64</v>
      </c>
      <c r="F240" s="15">
        <v>0.70833333333333337</v>
      </c>
      <c r="G240" s="16">
        <v>9578</v>
      </c>
      <c r="H240" s="17">
        <v>7</v>
      </c>
      <c r="I240" s="17">
        <v>0</v>
      </c>
      <c r="J240" s="1" t="s">
        <v>80</v>
      </c>
      <c r="K240" s="1" t="s">
        <v>40</v>
      </c>
      <c r="L240" s="20">
        <v>1</v>
      </c>
      <c r="M240" s="20">
        <v>2</v>
      </c>
      <c r="N240" s="1" t="str">
        <f t="shared" si="110"/>
        <v>N</v>
      </c>
      <c r="O240" s="1" t="str">
        <f t="shared" si="111"/>
        <v>S</v>
      </c>
      <c r="P240" s="1">
        <f t="shared" si="112"/>
        <v>-1</v>
      </c>
      <c r="Q240" s="4">
        <f>IFERROR((SUMIF($J$2:K240,J240,$L$2:M240)-L240)/(COUNTIF($J$2:K240,J240)-1),0)</f>
        <v>1.46875</v>
      </c>
      <c r="R240" s="4">
        <f>IFERROR((SUMIF($AT$2:AT240,AT240,$AV$2:AW240)-AV240)/(COUNTIF($J$2:K240,J240)-1),0)</f>
        <v>0.71875</v>
      </c>
      <c r="S240" s="4">
        <f t="shared" si="94"/>
        <v>0.75</v>
      </c>
      <c r="T240" s="5">
        <f>IFERROR((SUMIF($AY$2:AZ240,AY240,$BA$2:BB240)-BA240)/(COUNTIF($J$2:K240,K240)-1),0)</f>
        <v>2.5</v>
      </c>
      <c r="U240" s="5">
        <f>IFERROR((SUMIF($BD$2:BE240,BD240,$BF$2:BG240)-BF240)/(COUNTIF($J$2:K240,K240)-1),0)</f>
        <v>0.8125</v>
      </c>
      <c r="V240" s="5">
        <f t="shared" si="95"/>
        <v>1.6875</v>
      </c>
      <c r="W240" s="9">
        <f>IFERROR((SUMIF($J$2:J240,J240,L$2:L240)-L240)/(COUNTIF($J$2:J240,J240)-1),0)</f>
        <v>2.0625</v>
      </c>
      <c r="X240" s="9">
        <f>IFERROR((SUMIF($J$2:J240,J240,M$2:M240)-M240)/(COUNTIF($J$2:J240,J240)-1),0)</f>
        <v>1.4375</v>
      </c>
      <c r="Y240" s="9">
        <f t="shared" si="96"/>
        <v>0.625</v>
      </c>
      <c r="Z240" s="1">
        <f>IFERROR((SUMIF($K$2:K240,J240,$M$2:M240))/(COUNTIF($K$2:K240,J240)),0)</f>
        <v>0.875</v>
      </c>
      <c r="AA240" s="1">
        <f>IFERROR((SUMIF($K$2:K240,J240,$L$2:L240))/(COUNTIF($K$2:K240,J240)),0)</f>
        <v>1.25</v>
      </c>
      <c r="AB240" s="1">
        <f t="shared" si="97"/>
        <v>-0.375</v>
      </c>
      <c r="AC240" s="9">
        <f>IFERROR((SUMIF($J$2:J240,K240,$L$2:L240))/(COUNTIF($J$2:J240,K240)),0)</f>
        <v>2.5454545454545454</v>
      </c>
      <c r="AD240" s="9">
        <f>IFERROR((SUMIF($J$2:J240,K240,$M$2:M240))/(COUNTIF($J$2:J240,K240)),0)</f>
        <v>0.59090909090909094</v>
      </c>
      <c r="AE240" s="9">
        <f t="shared" si="98"/>
        <v>1.9545454545454546</v>
      </c>
      <c r="AF240" s="1">
        <f>IFERROR((SUMIF(K$2:K240,K240,M$2:M240)-M240)/(COUNTIF($K$2:K240,K240)-1),0)</f>
        <v>2.4615384615384617</v>
      </c>
      <c r="AG240" s="1">
        <f>IFERROR((SUMIF(K$2:K240,K240,L$2:L240)-L240)/(COUNTIF($K$2:K240,K240)-1),0)</f>
        <v>1</v>
      </c>
      <c r="AH240" s="1">
        <f t="shared" si="99"/>
        <v>1.4615384615384617</v>
      </c>
      <c r="AI240" s="1">
        <f t="shared" si="100"/>
        <v>0</v>
      </c>
      <c r="AJ240" s="1">
        <f t="shared" si="101"/>
        <v>3</v>
      </c>
      <c r="AK240" s="1">
        <f>SUMIF($J$2:K240,J240,AI$2:AJ240)-AI240</f>
        <v>45</v>
      </c>
      <c r="AL240" s="1">
        <f>SUMIF($AY$2:AZ240,AY240,$BI$2:BJ240)-BI240</f>
        <v>118</v>
      </c>
      <c r="AM240" s="1">
        <f>IFERROR((AK240)/(COUNTIF($J$2:K240,J240)-1),0)</f>
        <v>1.40625</v>
      </c>
      <c r="AN240" s="1">
        <f>IFERROR((AL240)/(COUNTIF($J$2:K240,K240)-1),0)</f>
        <v>2.4583333333333335</v>
      </c>
      <c r="AP240" t="str">
        <f t="shared" si="113"/>
        <v>FC Wacker Innsbruck</v>
      </c>
      <c r="AQ240">
        <f>COUNTIF($J$2:J240,J240)</f>
        <v>17</v>
      </c>
      <c r="AR240">
        <f>COUNTIF($K$2:K240,K240)</f>
        <v>27</v>
      </c>
      <c r="AT240" s="1" t="str">
        <f t="shared" si="114"/>
        <v>FK Austria Wien</v>
      </c>
      <c r="AU240" s="1" t="str">
        <f t="shared" si="115"/>
        <v>Red Bull Salzburg</v>
      </c>
      <c r="AV240">
        <f t="shared" si="116"/>
        <v>2</v>
      </c>
      <c r="AW240" s="1">
        <f t="shared" si="117"/>
        <v>1</v>
      </c>
      <c r="AY240" t="str">
        <f t="shared" si="102"/>
        <v>Red Bull Salzburg</v>
      </c>
      <c r="AZ240" t="str">
        <f t="shared" si="103"/>
        <v>FK Austria Wien</v>
      </c>
      <c r="BA240">
        <f t="shared" si="104"/>
        <v>2</v>
      </c>
      <c r="BB240">
        <f t="shared" si="105"/>
        <v>1</v>
      </c>
      <c r="BD240" t="str">
        <f t="shared" si="106"/>
        <v>Red Bull Salzburg</v>
      </c>
      <c r="BE240" t="str">
        <f t="shared" si="107"/>
        <v>FK Austria Wien</v>
      </c>
      <c r="BF240">
        <f t="shared" si="118"/>
        <v>1</v>
      </c>
      <c r="BG240">
        <f t="shared" si="119"/>
        <v>2</v>
      </c>
      <c r="BI240">
        <f t="shared" si="108"/>
        <v>3</v>
      </c>
      <c r="BJ240">
        <f t="shared" si="109"/>
        <v>0</v>
      </c>
    </row>
    <row r="241" spans="1:62" x14ac:dyDescent="0.3">
      <c r="A241" t="s">
        <v>47</v>
      </c>
      <c r="B241" t="s">
        <v>279</v>
      </c>
      <c r="C241" t="s">
        <v>267</v>
      </c>
      <c r="D241" t="s">
        <v>134</v>
      </c>
      <c r="E241" t="s">
        <v>64</v>
      </c>
      <c r="F241" s="15">
        <v>0.60416666666666663</v>
      </c>
      <c r="G241" s="16">
        <v>3337</v>
      </c>
      <c r="H241" s="17">
        <v>7</v>
      </c>
      <c r="I241" s="17">
        <v>0</v>
      </c>
      <c r="J241" s="1" t="s">
        <v>65</v>
      </c>
      <c r="K241" s="1" t="s">
        <v>68</v>
      </c>
      <c r="L241" s="20">
        <v>0</v>
      </c>
      <c r="M241" s="20">
        <v>1</v>
      </c>
      <c r="N241" s="1" t="str">
        <f t="shared" si="110"/>
        <v>N</v>
      </c>
      <c r="O241" s="1" t="str">
        <f t="shared" si="111"/>
        <v>S</v>
      </c>
      <c r="P241" s="1">
        <f t="shared" si="112"/>
        <v>-1</v>
      </c>
      <c r="Q241" s="4">
        <f>IFERROR((SUMIF($J$2:K241,J241,$L$2:M241)-L241)/(COUNTIF($J$2:K241,J241)-1),0)</f>
        <v>1.4375</v>
      </c>
      <c r="R241" s="4">
        <f>IFERROR((SUMIF($AT$2:AT241,AT241,$AV$2:AW241)-AV241)/(COUNTIF($J$2:K241,J241)-1),0)</f>
        <v>0.625</v>
      </c>
      <c r="S241" s="4">
        <f t="shared" si="94"/>
        <v>0.8125</v>
      </c>
      <c r="T241" s="5">
        <f>IFERROR((SUMIF($AY$2:AZ241,AY241,$BA$2:BB241)-BA241)/(COUNTIF($J$2:K241,K241)-1),0)</f>
        <v>1.0588235294117647</v>
      </c>
      <c r="U241" s="5">
        <f>IFERROR((SUMIF($BD$2:BE241,BD241,$BF$2:BG241)-BF241)/(COUNTIF($J$2:K241,K241)-1),0)</f>
        <v>1.3823529411764706</v>
      </c>
      <c r="V241" s="5">
        <f t="shared" si="95"/>
        <v>-0.32352941176470584</v>
      </c>
      <c r="W241" s="9">
        <f>IFERROR((SUMIF($J$2:J241,J241,L$2:L241)-L241)/(COUNTIF($J$2:J241,J241)-1),0)</f>
        <v>1.3571428571428572</v>
      </c>
      <c r="X241" s="9">
        <f>IFERROR((SUMIF($J$2:J241,J241,M$2:M241)-M241)/(COUNTIF($J$2:J241,J241)-1),0)</f>
        <v>1.4285714285714286</v>
      </c>
      <c r="Y241" s="9">
        <f t="shared" si="96"/>
        <v>-7.1428571428571397E-2</v>
      </c>
      <c r="Z241" s="1">
        <f>IFERROR((SUMIF($K$2:K241,J241,$M$2:M241))/(COUNTIF($K$2:K241,J241)),0)</f>
        <v>1.5</v>
      </c>
      <c r="AA241" s="1">
        <f>IFERROR((SUMIF($K$2:K241,J241,$L$2:L241))/(COUNTIF($K$2:K241,J241)),0)</f>
        <v>1.3888888888888888</v>
      </c>
      <c r="AB241" s="1">
        <f t="shared" si="97"/>
        <v>0.11111111111111116</v>
      </c>
      <c r="AC241" s="9">
        <f>IFERROR((SUMIF($J$2:J241,K241,$L$2:L241))/(COUNTIF($J$2:J241,K241)),0)</f>
        <v>1.1875</v>
      </c>
      <c r="AD241" s="9">
        <f>IFERROR((SUMIF($J$2:J241,K241,$M$2:M241))/(COUNTIF($J$2:J241,K241)),0)</f>
        <v>1.4375</v>
      </c>
      <c r="AE241" s="9">
        <f t="shared" si="98"/>
        <v>-0.25</v>
      </c>
      <c r="AF241" s="1">
        <f>IFERROR((SUMIF(K$2:K241,K241,M$2:M241)-M241)/(COUNTIF($K$2:K241,K241)-1),0)</f>
        <v>0.94444444444444442</v>
      </c>
      <c r="AG241" s="1">
        <f>IFERROR((SUMIF(K$2:K241,K241,L$2:L241)-L241)/(COUNTIF($K$2:K241,K241)-1),0)</f>
        <v>1.3333333333333333</v>
      </c>
      <c r="AH241" s="1">
        <f t="shared" si="99"/>
        <v>-0.38888888888888884</v>
      </c>
      <c r="AI241" s="1">
        <f t="shared" si="100"/>
        <v>0</v>
      </c>
      <c r="AJ241" s="1">
        <f t="shared" si="101"/>
        <v>3</v>
      </c>
      <c r="AK241" s="1">
        <f>SUMIF($J$2:K241,J241,AI$2:AJ241)-AI241</f>
        <v>45</v>
      </c>
      <c r="AL241" s="1">
        <f>SUMIF($AY$2:AZ241,AY241,$BI$2:BJ241)-BI241</f>
        <v>40</v>
      </c>
      <c r="AM241" s="1">
        <f>IFERROR((AK241)/(COUNTIF($J$2:K241,J241)-1),0)</f>
        <v>1.40625</v>
      </c>
      <c r="AN241" s="1">
        <f>IFERROR((AL241)/(COUNTIF($J$2:K241,K241)-1),0)</f>
        <v>1.1764705882352942</v>
      </c>
      <c r="AP241" t="str">
        <f t="shared" si="113"/>
        <v>Wolfsberger AC</v>
      </c>
      <c r="AQ241">
        <f>COUNTIF($J$2:J241,J241)</f>
        <v>15</v>
      </c>
      <c r="AR241">
        <f>COUNTIF($K$2:K241,K241)</f>
        <v>19</v>
      </c>
      <c r="AT241" s="1" t="str">
        <f t="shared" si="114"/>
        <v>SKN St. Pölten</v>
      </c>
      <c r="AU241" s="1" t="str">
        <f t="shared" si="115"/>
        <v>SK Sturm Graz</v>
      </c>
      <c r="AV241">
        <f t="shared" si="116"/>
        <v>1</v>
      </c>
      <c r="AW241" s="1">
        <f t="shared" si="117"/>
        <v>0</v>
      </c>
      <c r="AY241" t="str">
        <f t="shared" si="102"/>
        <v>SK Sturm Graz</v>
      </c>
      <c r="AZ241" t="str">
        <f t="shared" si="103"/>
        <v>SKN St. Pölten</v>
      </c>
      <c r="BA241">
        <f t="shared" si="104"/>
        <v>1</v>
      </c>
      <c r="BB241">
        <f t="shared" si="105"/>
        <v>0</v>
      </c>
      <c r="BD241" t="str">
        <f t="shared" si="106"/>
        <v>SK Sturm Graz</v>
      </c>
      <c r="BE241" t="str">
        <f t="shared" si="107"/>
        <v>SKN St. Pölten</v>
      </c>
      <c r="BF241">
        <f t="shared" si="118"/>
        <v>0</v>
      </c>
      <c r="BG241">
        <f t="shared" si="119"/>
        <v>1</v>
      </c>
      <c r="BI241">
        <f t="shared" si="108"/>
        <v>3</v>
      </c>
      <c r="BJ241">
        <f t="shared" si="109"/>
        <v>0</v>
      </c>
    </row>
    <row r="242" spans="1:62" x14ac:dyDescent="0.3">
      <c r="A242" t="s">
        <v>47</v>
      </c>
      <c r="B242" t="s">
        <v>279</v>
      </c>
      <c r="C242" t="s">
        <v>267</v>
      </c>
      <c r="D242" t="s">
        <v>134</v>
      </c>
      <c r="E242" t="s">
        <v>64</v>
      </c>
      <c r="F242" s="15">
        <v>0.60416666666666663</v>
      </c>
      <c r="G242" s="16">
        <v>5342</v>
      </c>
      <c r="H242" s="17">
        <v>7</v>
      </c>
      <c r="I242" s="17">
        <v>0</v>
      </c>
      <c r="J242" s="1" t="s">
        <v>0</v>
      </c>
      <c r="K242" s="1" t="s">
        <v>49</v>
      </c>
      <c r="L242" s="20">
        <v>3</v>
      </c>
      <c r="M242" s="20">
        <v>0</v>
      </c>
      <c r="N242" s="1" t="str">
        <f t="shared" si="110"/>
        <v>S</v>
      </c>
      <c r="O242" s="1" t="str">
        <f t="shared" si="111"/>
        <v>N</v>
      </c>
      <c r="P242" s="1">
        <f t="shared" si="112"/>
        <v>3</v>
      </c>
      <c r="Q242" s="4">
        <f>IFERROR((SUMIF($J$2:K242,J242,$L$2:M242)-L242)/(COUNTIF($J$2:K242,J242)-1),0)</f>
        <v>2.1081081081081079</v>
      </c>
      <c r="R242" s="4">
        <f>IFERROR((SUMIF($AT$2:AT242,AT242,$AV$2:AW242)-AV242)/(COUNTIF($J$2:K242,J242)-1),0)</f>
        <v>0.43243243243243246</v>
      </c>
      <c r="S242" s="4">
        <f t="shared" si="94"/>
        <v>1.6756756756756754</v>
      </c>
      <c r="T242" s="5">
        <f>IFERROR((SUMIF($AY$2:AZ242,AY242,$BA$2:BB242)-BA242)/(COUNTIF($J$2:K242,K242)-1),0)</f>
        <v>1.5161290322580645</v>
      </c>
      <c r="U242" s="5">
        <f>IFERROR((SUMIF($BD$2:BE242,BD242,$BF$2:BG242)-BF242)/(COUNTIF($J$2:K242,K242)-1),0)</f>
        <v>1.4516129032258065</v>
      </c>
      <c r="V242" s="5">
        <f t="shared" si="95"/>
        <v>6.4516129032258007E-2</v>
      </c>
      <c r="W242" s="9">
        <f>IFERROR((SUMIF($J$2:J242,J242,L$2:L242)-L242)/(COUNTIF($J$2:J242,J242)-1),0)</f>
        <v>2</v>
      </c>
      <c r="X242" s="9">
        <f>IFERROR((SUMIF($J$2:J242,J242,M$2:M242)-M242)/(COUNTIF($J$2:J242,J242)-1),0)</f>
        <v>0.88888888888888884</v>
      </c>
      <c r="Y242" s="9">
        <f t="shared" si="96"/>
        <v>1.1111111111111112</v>
      </c>
      <c r="Z242" s="1">
        <f>IFERROR((SUMIF($K$2:K242,J242,$M$2:M242))/(COUNTIF($K$2:K242,J242)),0)</f>
        <v>2.2105263157894739</v>
      </c>
      <c r="AA242" s="1">
        <f>IFERROR((SUMIF($K$2:K242,J242,$L$2:L242))/(COUNTIF($K$2:K242,J242)),0)</f>
        <v>0.78947368421052633</v>
      </c>
      <c r="AB242" s="1">
        <f t="shared" si="97"/>
        <v>1.4210526315789476</v>
      </c>
      <c r="AC242" s="9">
        <f>IFERROR((SUMIF($J$2:J242,K242,$L$2:L242))/(COUNTIF($J$2:J242,K242)),0)</f>
        <v>1.5625</v>
      </c>
      <c r="AD242" s="9">
        <f>IFERROR((SUMIF($J$2:J242,K242,$M$2:M242))/(COUNTIF($J$2:J242,K242)),0)</f>
        <v>1.5</v>
      </c>
      <c r="AE242" s="9">
        <f t="shared" si="98"/>
        <v>6.25E-2</v>
      </c>
      <c r="AF242" s="1">
        <f>IFERROR((SUMIF(K$2:K242,K242,M$2:M242)-M242)/(COUNTIF($K$2:K242,K242)-1),0)</f>
        <v>1.4666666666666666</v>
      </c>
      <c r="AG242" s="1">
        <f>IFERROR((SUMIF(K$2:K242,K242,L$2:L242)-L242)/(COUNTIF($K$2:K242,K242)-1),0)</f>
        <v>1.4</v>
      </c>
      <c r="AH242" s="1">
        <f t="shared" si="99"/>
        <v>6.6666666666666652E-2</v>
      </c>
      <c r="AI242" s="1">
        <f t="shared" si="100"/>
        <v>3</v>
      </c>
      <c r="AJ242" s="1">
        <f t="shared" si="101"/>
        <v>0</v>
      </c>
      <c r="AK242" s="1">
        <f>SUMIF($J$2:K242,J242,AI$2:AJ242)-AI242</f>
        <v>76</v>
      </c>
      <c r="AL242" s="1">
        <f>SUMIF($AY$2:AZ242,AY242,$BI$2:BJ242)-BI242</f>
        <v>46</v>
      </c>
      <c r="AM242" s="1">
        <f>IFERROR((AK242)/(COUNTIF($J$2:K242,J242)-1),0)</f>
        <v>2.0540540540540539</v>
      </c>
      <c r="AN242" s="1">
        <f>IFERROR((AL242)/(COUNTIF($J$2:K242,K242)-1),0)</f>
        <v>1.4838709677419355</v>
      </c>
      <c r="AP242" t="str">
        <f t="shared" si="113"/>
        <v>Lillestrøm SK</v>
      </c>
      <c r="AQ242">
        <f>COUNTIF($J$2:J242,J242)</f>
        <v>19</v>
      </c>
      <c r="AR242">
        <f>COUNTIF($K$2:K242,K242)</f>
        <v>16</v>
      </c>
      <c r="AT242" s="1" t="str">
        <f t="shared" si="114"/>
        <v>LASK</v>
      </c>
      <c r="AU242" s="1" t="str">
        <f t="shared" si="115"/>
        <v>Wolfsberger AC</v>
      </c>
      <c r="AV242">
        <f t="shared" si="116"/>
        <v>0</v>
      </c>
      <c r="AW242" s="1">
        <f t="shared" si="117"/>
        <v>3</v>
      </c>
      <c r="AY242" t="str">
        <f t="shared" si="102"/>
        <v>Wolfsberger AC</v>
      </c>
      <c r="AZ242" t="str">
        <f t="shared" si="103"/>
        <v>LASK</v>
      </c>
      <c r="BA242">
        <f t="shared" si="104"/>
        <v>0</v>
      </c>
      <c r="BB242">
        <f t="shared" si="105"/>
        <v>3</v>
      </c>
      <c r="BD242" t="str">
        <f t="shared" si="106"/>
        <v>Wolfsberger AC</v>
      </c>
      <c r="BE242" t="str">
        <f t="shared" si="107"/>
        <v>LASK</v>
      </c>
      <c r="BF242">
        <f t="shared" si="118"/>
        <v>3</v>
      </c>
      <c r="BG242">
        <f t="shared" si="119"/>
        <v>0</v>
      </c>
      <c r="BI242">
        <f t="shared" si="108"/>
        <v>0</v>
      </c>
      <c r="BJ242">
        <f t="shared" si="109"/>
        <v>3</v>
      </c>
    </row>
    <row r="243" spans="1:62" x14ac:dyDescent="0.3">
      <c r="A243" t="s">
        <v>47</v>
      </c>
      <c r="B243" t="s">
        <v>364</v>
      </c>
      <c r="C243" t="s">
        <v>267</v>
      </c>
      <c r="D243" t="s">
        <v>134</v>
      </c>
      <c r="E243" t="s">
        <v>43</v>
      </c>
      <c r="F243" s="15">
        <v>0.70833333333333337</v>
      </c>
      <c r="G243" s="16">
        <v>13800</v>
      </c>
      <c r="H243" s="17">
        <v>7</v>
      </c>
      <c r="I243" s="17">
        <v>0</v>
      </c>
      <c r="J243" s="1" t="s">
        <v>71</v>
      </c>
      <c r="K243" s="1" t="s">
        <v>245</v>
      </c>
      <c r="L243" s="20">
        <v>1</v>
      </c>
      <c r="M243" s="20">
        <v>0</v>
      </c>
      <c r="N243" s="1" t="str">
        <f t="shared" si="110"/>
        <v>S</v>
      </c>
      <c r="O243" s="1" t="str">
        <f t="shared" si="111"/>
        <v>N</v>
      </c>
      <c r="P243" s="1">
        <f t="shared" si="112"/>
        <v>1</v>
      </c>
      <c r="Q243" s="4">
        <f>IFERROR((SUMIF($J$2:K243,J243,$L$2:M243)-L243)/(COUNTIF($J$2:K243,J243)-1),0)</f>
        <v>1.6521739130434783</v>
      </c>
      <c r="R243" s="4">
        <f>IFERROR((SUMIF($AT$2:AT243,AT243,$AV$2:AW243)-AV243)/(COUNTIF($J$2:K243,J243)-1),0)</f>
        <v>0.36956521739130432</v>
      </c>
      <c r="S243" s="4">
        <f t="shared" si="94"/>
        <v>1.2826086956521738</v>
      </c>
      <c r="T243" s="5">
        <f>IFERROR((SUMIF($AY$2:AZ243,AY243,$BA$2:BB243)-BA243)/(COUNTIF($J$2:K243,K243)-1),0)</f>
        <v>1.09375</v>
      </c>
      <c r="U243" s="5">
        <f>IFERROR((SUMIF($BD$2:BE243,BD243,$BF$2:BG243)-BF243)/(COUNTIF($J$2:K243,K243)-1),0)</f>
        <v>1.6875</v>
      </c>
      <c r="V243" s="5">
        <f t="shared" si="95"/>
        <v>-0.59375</v>
      </c>
      <c r="W243" s="9">
        <f>IFERROR((SUMIF($J$2:J243,J243,L$2:L243)-L243)/(COUNTIF($J$2:J243,J243)-1),0)</f>
        <v>1.5714285714285714</v>
      </c>
      <c r="X243" s="9">
        <f>IFERROR((SUMIF($J$2:J243,J243,M$2:M243)-M243)/(COUNTIF($J$2:J243,J243)-1),0)</f>
        <v>0.80952380952380953</v>
      </c>
      <c r="Y243" s="9">
        <f t="shared" si="96"/>
        <v>0.76190476190476186</v>
      </c>
      <c r="Z243" s="1">
        <f>IFERROR((SUMIF($K$2:K243,J243,$M$2:M243))/(COUNTIF($K$2:K243,J243)),0)</f>
        <v>1.72</v>
      </c>
      <c r="AA243" s="1">
        <f>IFERROR((SUMIF($K$2:K243,J243,$L$2:L243))/(COUNTIF($K$2:K243,J243)),0)</f>
        <v>1.8</v>
      </c>
      <c r="AB243" s="1">
        <f t="shared" si="97"/>
        <v>-8.0000000000000071E-2</v>
      </c>
      <c r="AC243" s="9">
        <f>IFERROR((SUMIF($J$2:J243,K243,$L$2:L243))/(COUNTIF($J$2:J243,K243)),0)</f>
        <v>0.6</v>
      </c>
      <c r="AD243" s="9">
        <f>IFERROR((SUMIF($J$2:J243,K243,$M$2:M243))/(COUNTIF($J$2:J243,K243)),0)</f>
        <v>1.4666666666666666</v>
      </c>
      <c r="AE243" s="9">
        <f t="shared" si="98"/>
        <v>-0.86666666666666659</v>
      </c>
      <c r="AF243" s="1">
        <f>IFERROR((SUMIF(K$2:K243,K243,M$2:M243)-M243)/(COUNTIF($K$2:K243,K243)-1),0)</f>
        <v>1.5294117647058822</v>
      </c>
      <c r="AG243" s="1">
        <f>IFERROR((SUMIF(K$2:K243,K243,L$2:L243)-L243)/(COUNTIF($K$2:K243,K243)-1),0)</f>
        <v>1.8823529411764706</v>
      </c>
      <c r="AH243" s="1">
        <f t="shared" si="99"/>
        <v>-0.35294117647058831</v>
      </c>
      <c r="AI243" s="1">
        <f t="shared" si="100"/>
        <v>3</v>
      </c>
      <c r="AJ243" s="1">
        <f t="shared" si="101"/>
        <v>0</v>
      </c>
      <c r="AK243" s="1">
        <f>SUMIF($J$2:K243,J243,AI$2:AJ243)-AI243</f>
        <v>70</v>
      </c>
      <c r="AL243" s="1">
        <f>SUMIF($AY$2:AZ243,AY243,$BI$2:BJ243)-BI243</f>
        <v>32</v>
      </c>
      <c r="AM243" s="1">
        <f>IFERROR((AK243)/(COUNTIF($J$2:K243,J243)-1),0)</f>
        <v>1.5217391304347827</v>
      </c>
      <c r="AN243" s="1">
        <f>IFERROR((AL243)/(COUNTIF($J$2:K243,K243)-1),0)</f>
        <v>1</v>
      </c>
      <c r="AP243" t="str">
        <f t="shared" si="113"/>
        <v>SC Rheindorf Altach</v>
      </c>
      <c r="AQ243">
        <f>COUNTIF($J$2:J243,J243)</f>
        <v>22</v>
      </c>
      <c r="AR243">
        <f>COUNTIF($K$2:K243,K243)</f>
        <v>18</v>
      </c>
      <c r="AT243" s="1" t="str">
        <f t="shared" si="114"/>
        <v>SK Rapid Wien</v>
      </c>
      <c r="AU243" s="1" t="str">
        <f t="shared" si="115"/>
        <v>FC Wacker Innsbruck</v>
      </c>
      <c r="AV243">
        <f t="shared" si="116"/>
        <v>0</v>
      </c>
      <c r="AW243" s="1">
        <f t="shared" si="117"/>
        <v>1</v>
      </c>
      <c r="AY243" t="str">
        <f t="shared" si="102"/>
        <v>FC Wacker Innsbruck</v>
      </c>
      <c r="AZ243" t="str">
        <f t="shared" si="103"/>
        <v>SK Rapid Wien</v>
      </c>
      <c r="BA243">
        <f t="shared" si="104"/>
        <v>0</v>
      </c>
      <c r="BB243">
        <f t="shared" si="105"/>
        <v>1</v>
      </c>
      <c r="BD243" t="str">
        <f t="shared" si="106"/>
        <v>FC Wacker Innsbruck</v>
      </c>
      <c r="BE243" t="str">
        <f t="shared" si="107"/>
        <v>SK Rapid Wien</v>
      </c>
      <c r="BF243">
        <f t="shared" si="118"/>
        <v>1</v>
      </c>
      <c r="BG243">
        <f t="shared" si="119"/>
        <v>0</v>
      </c>
      <c r="BI243">
        <f t="shared" si="108"/>
        <v>0</v>
      </c>
      <c r="BJ243">
        <f t="shared" si="109"/>
        <v>3</v>
      </c>
    </row>
    <row r="244" spans="1:62" x14ac:dyDescent="0.3">
      <c r="A244" t="s">
        <v>47</v>
      </c>
      <c r="B244" t="s">
        <v>364</v>
      </c>
      <c r="C244" t="s">
        <v>267</v>
      </c>
      <c r="D244" t="s">
        <v>134</v>
      </c>
      <c r="E244" t="s">
        <v>43</v>
      </c>
      <c r="F244" s="15">
        <v>0.70833333333333337</v>
      </c>
      <c r="G244" s="16">
        <v>3508</v>
      </c>
      <c r="H244" s="17">
        <v>7</v>
      </c>
      <c r="I244" s="17">
        <v>0</v>
      </c>
      <c r="J244" s="1" t="s">
        <v>58</v>
      </c>
      <c r="K244" s="1" t="s">
        <v>56</v>
      </c>
      <c r="L244" s="20">
        <v>2</v>
      </c>
      <c r="M244" s="20">
        <v>2</v>
      </c>
      <c r="N244" s="1" t="str">
        <f t="shared" si="110"/>
        <v>U</v>
      </c>
      <c r="O244" s="1" t="str">
        <f t="shared" si="111"/>
        <v>U</v>
      </c>
      <c r="P244" s="1">
        <f t="shared" si="112"/>
        <v>0</v>
      </c>
      <c r="Q244" s="4">
        <f>IFERROR((SUMIF($J$2:K244,J244,$L$2:M244)-L244)/(COUNTIF($J$2:K244,J244)-1),0)</f>
        <v>1.4838709677419355</v>
      </c>
      <c r="R244" s="4">
        <f>IFERROR((SUMIF($AT$2:AT244,AT244,$AV$2:AW244)-AV244)/(COUNTIF($J$2:K244,J244)-1),0)</f>
        <v>0.93548387096774188</v>
      </c>
      <c r="S244" s="4">
        <f t="shared" si="94"/>
        <v>0.54838709677419362</v>
      </c>
      <c r="T244" s="5">
        <f>IFERROR((SUMIF($AY$2:AZ244,AY244,$BA$2:BB244)-BA244)/(COUNTIF($J$2:K244,K244)-1),0)</f>
        <v>1.1290322580645162</v>
      </c>
      <c r="U244" s="5">
        <f>IFERROR((SUMIF($BD$2:BE244,BD244,$BF$2:BG244)-BF244)/(COUNTIF($J$2:K244,K244)-1),0)</f>
        <v>1.967741935483871</v>
      </c>
      <c r="V244" s="5">
        <f t="shared" si="95"/>
        <v>-0.83870967741935476</v>
      </c>
      <c r="W244" s="9">
        <f>IFERROR((SUMIF($J$2:J244,J244,L$2:L244)-L244)/(COUNTIF($J$2:J244,J244)-1),0)</f>
        <v>1.4666666666666666</v>
      </c>
      <c r="X244" s="9">
        <f>IFERROR((SUMIF($J$2:J244,J244,M$2:M244)-M244)/(COUNTIF($J$2:J244,J244)-1),0)</f>
        <v>1.9333333333333333</v>
      </c>
      <c r="Y244" s="9">
        <f t="shared" si="96"/>
        <v>-0.46666666666666679</v>
      </c>
      <c r="Z244" s="1">
        <f>IFERROR((SUMIF($K$2:K244,J244,$M$2:M244))/(COUNTIF($K$2:K244,J244)),0)</f>
        <v>1.5</v>
      </c>
      <c r="AA244" s="1">
        <f>IFERROR((SUMIF($K$2:K244,J244,$L$2:L244))/(COUNTIF($K$2:K244,J244)),0)</f>
        <v>0.9375</v>
      </c>
      <c r="AB244" s="1">
        <f t="shared" si="97"/>
        <v>0.5625</v>
      </c>
      <c r="AC244" s="9">
        <f>IFERROR((SUMIF($J$2:J244,K244,$L$2:L244))/(COUNTIF($J$2:J244,K244)),0)</f>
        <v>1.3333333333333333</v>
      </c>
      <c r="AD244" s="9">
        <f>IFERROR((SUMIF($J$2:J244,K244,$M$2:M244))/(COUNTIF($J$2:J244,K244)),0)</f>
        <v>2</v>
      </c>
      <c r="AE244" s="9">
        <f t="shared" si="98"/>
        <v>-0.66666666666666674</v>
      </c>
      <c r="AF244" s="1">
        <f>IFERROR((SUMIF(K$2:K244,K244,M$2:M244)-M244)/(COUNTIF($K$2:K244,K244)-1),0)</f>
        <v>0.9375</v>
      </c>
      <c r="AG244" s="1">
        <f>IFERROR((SUMIF(K$2:K244,K244,L$2:L244)-L244)/(COUNTIF($K$2:K244,K244)-1),0)</f>
        <v>1.9375</v>
      </c>
      <c r="AH244" s="1">
        <f t="shared" si="99"/>
        <v>-1</v>
      </c>
      <c r="AI244" s="1">
        <f t="shared" si="100"/>
        <v>1</v>
      </c>
      <c r="AJ244" s="1">
        <f t="shared" si="101"/>
        <v>1</v>
      </c>
      <c r="AK244" s="1">
        <f>SUMIF($J$2:K244,J244,AI$2:AJ244)-AI244</f>
        <v>35</v>
      </c>
      <c r="AL244" s="1">
        <f>SUMIF($AY$2:AZ244,AY244,$BI$2:BJ244)-BI244</f>
        <v>26</v>
      </c>
      <c r="AM244" s="1">
        <f>IFERROR((AK244)/(COUNTIF($J$2:K244,J244)-1),0)</f>
        <v>1.1290322580645162</v>
      </c>
      <c r="AN244" s="1">
        <f>IFERROR((AL244)/(COUNTIF($J$2:K244,K244)-1),0)</f>
        <v>0.83870967741935487</v>
      </c>
      <c r="AP244" t="str">
        <f t="shared" si="113"/>
        <v>SV Mattersburg</v>
      </c>
      <c r="AQ244">
        <f>COUNTIF($J$2:J244,J244)</f>
        <v>16</v>
      </c>
      <c r="AR244">
        <f>COUNTIF($K$2:K244,K244)</f>
        <v>17</v>
      </c>
      <c r="AT244" s="1" t="str">
        <f t="shared" si="114"/>
        <v>SC Rheindorf Altach</v>
      </c>
      <c r="AU244" s="1" t="str">
        <f t="shared" si="115"/>
        <v>FC Admira Wacker Mödling</v>
      </c>
      <c r="AV244">
        <f t="shared" si="116"/>
        <v>2</v>
      </c>
      <c r="AW244" s="1">
        <f t="shared" si="117"/>
        <v>2</v>
      </c>
      <c r="AY244" t="str">
        <f t="shared" si="102"/>
        <v>FC Admira Wacker Mödling</v>
      </c>
      <c r="AZ244" t="str">
        <f t="shared" si="103"/>
        <v>SC Rheindorf Altach</v>
      </c>
      <c r="BA244">
        <f t="shared" si="104"/>
        <v>2</v>
      </c>
      <c r="BB244">
        <f t="shared" si="105"/>
        <v>2</v>
      </c>
      <c r="BD244" t="str">
        <f t="shared" si="106"/>
        <v>FC Admira Wacker Mödling</v>
      </c>
      <c r="BE244" t="str">
        <f t="shared" si="107"/>
        <v>SC Rheindorf Altach</v>
      </c>
      <c r="BF244">
        <f t="shared" si="118"/>
        <v>2</v>
      </c>
      <c r="BG244">
        <f t="shared" si="119"/>
        <v>2</v>
      </c>
      <c r="BI244">
        <f t="shared" si="108"/>
        <v>1</v>
      </c>
      <c r="BJ244">
        <f t="shared" si="109"/>
        <v>1</v>
      </c>
    </row>
    <row r="245" spans="1:62" x14ac:dyDescent="0.3">
      <c r="A245" t="s">
        <v>47</v>
      </c>
      <c r="B245" t="s">
        <v>364</v>
      </c>
      <c r="C245" t="s">
        <v>267</v>
      </c>
      <c r="D245" t="s">
        <v>134</v>
      </c>
      <c r="E245" t="s">
        <v>43</v>
      </c>
      <c r="F245" s="15">
        <v>0.70833333333333337</v>
      </c>
      <c r="G245" s="16">
        <v>2312</v>
      </c>
      <c r="H245" s="17">
        <v>7</v>
      </c>
      <c r="I245" s="17">
        <v>0</v>
      </c>
      <c r="J245" s="1" t="s">
        <v>216</v>
      </c>
      <c r="K245" s="1" t="s">
        <v>76</v>
      </c>
      <c r="L245" s="20">
        <v>2</v>
      </c>
      <c r="M245" s="20">
        <v>1</v>
      </c>
      <c r="N245" s="1" t="str">
        <f t="shared" si="110"/>
        <v>S</v>
      </c>
      <c r="O245" s="1" t="str">
        <f t="shared" si="111"/>
        <v>N</v>
      </c>
      <c r="P245" s="1">
        <f t="shared" si="112"/>
        <v>1</v>
      </c>
      <c r="Q245" s="4">
        <f>IFERROR((SUMIF($J$2:K245,J245,$L$2:M245)-L245)/(COUNTIF($J$2:K245,J245)-1),0)</f>
        <v>1.59375</v>
      </c>
      <c r="R245" s="4">
        <f>IFERROR((SUMIF($AT$2:AT245,AT245,$AV$2:AW245)-AV245)/(COUNTIF($J$2:K245,J245)-1),0)</f>
        <v>0.75</v>
      </c>
      <c r="S245" s="4">
        <f t="shared" si="94"/>
        <v>0.84375</v>
      </c>
      <c r="T245" s="5">
        <f>IFERROR((SUMIF($AY$2:AZ245,AY245,$BA$2:BB245)-BA245)/(COUNTIF($J$2:K245,K245)-1),0)</f>
        <v>1.4333333333333333</v>
      </c>
      <c r="U245" s="5">
        <f>IFERROR((SUMIF($BD$2:BE245,BD245,$BF$2:BG245)-BF245)/(COUNTIF($J$2:K245,K245)-1),0)</f>
        <v>1.4666666666666666</v>
      </c>
      <c r="V245" s="5">
        <f t="shared" si="95"/>
        <v>-3.3333333333333215E-2</v>
      </c>
      <c r="W245" s="9">
        <f>IFERROR((SUMIF($J$2:J245,J245,L$2:L245)-L245)/(COUNTIF($J$2:J245,J245)-1),0)</f>
        <v>1.5</v>
      </c>
      <c r="X245" s="9">
        <f>IFERROR((SUMIF($J$2:J245,J245,M$2:M245)-M245)/(COUNTIF($J$2:J245,J245)-1),0)</f>
        <v>1.5</v>
      </c>
      <c r="Y245" s="9">
        <f t="shared" si="96"/>
        <v>0</v>
      </c>
      <c r="Z245" s="1">
        <f>IFERROR((SUMIF($K$2:K245,J245,$M$2:M245))/(COUNTIF($K$2:K245,J245)),0)</f>
        <v>1.6875</v>
      </c>
      <c r="AA245" s="1">
        <f>IFERROR((SUMIF($K$2:K245,J245,$L$2:L245))/(COUNTIF($K$2:K245,J245)),0)</f>
        <v>2.75</v>
      </c>
      <c r="AB245" s="1">
        <f t="shared" si="97"/>
        <v>-1.0625</v>
      </c>
      <c r="AC245" s="9">
        <f>IFERROR((SUMIF($J$2:J245,K245,$L$2:L245))/(COUNTIF($J$2:J245,K245)),0)</f>
        <v>1.4666666666666666</v>
      </c>
      <c r="AD245" s="9">
        <f>IFERROR((SUMIF($J$2:J245,K245,$M$2:M245))/(COUNTIF($J$2:J245,K245)),0)</f>
        <v>1.5333333333333334</v>
      </c>
      <c r="AE245" s="9">
        <f t="shared" si="98"/>
        <v>-6.6666666666666874E-2</v>
      </c>
      <c r="AF245" s="1">
        <f>IFERROR((SUMIF(K$2:K245,K245,M$2:M245)-M245)/(COUNTIF($K$2:K245,K245)-1),0)</f>
        <v>1.4</v>
      </c>
      <c r="AG245" s="1">
        <f>IFERROR((SUMIF(K$2:K245,K245,L$2:L245)-L245)/(COUNTIF($K$2:K245,K245)-1),0)</f>
        <v>1.4</v>
      </c>
      <c r="AH245" s="1">
        <f t="shared" si="99"/>
        <v>0</v>
      </c>
      <c r="AI245" s="1">
        <f t="shared" si="100"/>
        <v>3</v>
      </c>
      <c r="AJ245" s="1">
        <f t="shared" si="101"/>
        <v>0</v>
      </c>
      <c r="AK245" s="1">
        <f>SUMIF($J$2:K245,J245,AI$2:AJ245)-AI245</f>
        <v>36</v>
      </c>
      <c r="AL245" s="1">
        <f>SUMIF($AY$2:AZ245,AY245,$BI$2:BJ245)-BI245</f>
        <v>43</v>
      </c>
      <c r="AM245" s="1">
        <f>IFERROR((AK245)/(COUNTIF($J$2:K245,J245)-1),0)</f>
        <v>1.125</v>
      </c>
      <c r="AN245" s="1">
        <f>IFERROR((AL245)/(COUNTIF($J$2:K245,K245)-1),0)</f>
        <v>1.4333333333333333</v>
      </c>
      <c r="AP245" t="str">
        <f t="shared" si="113"/>
        <v>FC Admira Wacker Mödling</v>
      </c>
      <c r="AQ245">
        <f>COUNTIF($J$2:J245,J245)</f>
        <v>17</v>
      </c>
      <c r="AR245">
        <f>COUNTIF($K$2:K245,K245)</f>
        <v>16</v>
      </c>
      <c r="AT245" s="1" t="str">
        <f t="shared" si="114"/>
        <v>TSV Hartberg</v>
      </c>
      <c r="AU245" s="1" t="str">
        <f t="shared" si="115"/>
        <v>SV Mattersburg</v>
      </c>
      <c r="AV245">
        <f t="shared" si="116"/>
        <v>1</v>
      </c>
      <c r="AW245" s="1">
        <f t="shared" si="117"/>
        <v>2</v>
      </c>
      <c r="AY245" t="str">
        <f t="shared" si="102"/>
        <v>SV Mattersburg</v>
      </c>
      <c r="AZ245" t="str">
        <f t="shared" si="103"/>
        <v>TSV Hartberg</v>
      </c>
      <c r="BA245">
        <f t="shared" si="104"/>
        <v>1</v>
      </c>
      <c r="BB245">
        <f t="shared" si="105"/>
        <v>2</v>
      </c>
      <c r="BD245" t="str">
        <f t="shared" si="106"/>
        <v>SV Mattersburg</v>
      </c>
      <c r="BE245" t="str">
        <f t="shared" si="107"/>
        <v>TSV Hartberg</v>
      </c>
      <c r="BF245">
        <f t="shared" si="118"/>
        <v>2</v>
      </c>
      <c r="BG245">
        <f t="shared" si="119"/>
        <v>1</v>
      </c>
      <c r="BI245">
        <f t="shared" si="108"/>
        <v>0</v>
      </c>
      <c r="BJ245">
        <f t="shared" si="109"/>
        <v>3</v>
      </c>
    </row>
    <row r="246" spans="1:62" x14ac:dyDescent="0.3">
      <c r="A246" t="s">
        <v>47</v>
      </c>
      <c r="B246" t="s">
        <v>280</v>
      </c>
      <c r="C246" t="s">
        <v>267</v>
      </c>
      <c r="D246" t="s">
        <v>134</v>
      </c>
      <c r="E246" t="s">
        <v>64</v>
      </c>
      <c r="F246" s="15">
        <v>0.60416666666666663</v>
      </c>
      <c r="G246" s="16">
        <v>8167.9999999999991</v>
      </c>
      <c r="H246" s="17">
        <v>7</v>
      </c>
      <c r="I246" s="17">
        <v>0</v>
      </c>
      <c r="J246" s="1" t="s">
        <v>68</v>
      </c>
      <c r="K246" s="1" t="s">
        <v>80</v>
      </c>
      <c r="L246" s="20">
        <v>1</v>
      </c>
      <c r="M246" s="20">
        <v>3</v>
      </c>
      <c r="N246" s="1" t="str">
        <f t="shared" si="110"/>
        <v>N</v>
      </c>
      <c r="O246" s="1" t="str">
        <f t="shared" si="111"/>
        <v>S</v>
      </c>
      <c r="P246" s="1">
        <f t="shared" si="112"/>
        <v>-2</v>
      </c>
      <c r="Q246" s="4">
        <f>IFERROR((SUMIF($J$2:K246,J246,$L$2:M246)-L246)/(COUNTIF($J$2:K246,J246)-1),0)</f>
        <v>1.0571428571428572</v>
      </c>
      <c r="R246" s="4">
        <f>IFERROR((SUMIF($AT$2:AT246,AT246,$AV$2:AW246)-AV246)/(COUNTIF($J$2:K246,J246)-1),0)</f>
        <v>0.65714285714285714</v>
      </c>
      <c r="S246" s="4">
        <f t="shared" ref="S246:S251" si="120">Q246-R246</f>
        <v>0.4</v>
      </c>
      <c r="T246" s="5">
        <f>IFERROR((SUMIF($AY$2:AZ246,AY246,$BA$2:BB246)-BA246)/(COUNTIF($J$2:K246,K246)-1),0)</f>
        <v>1.4545454545454546</v>
      </c>
      <c r="U246" s="5">
        <f>IFERROR((SUMIF($BD$2:BE246,BD246,$BF$2:BG246)-BF246)/(COUNTIF($J$2:K246,K246)-1),0)</f>
        <v>1.3636363636363635</v>
      </c>
      <c r="V246" s="5">
        <f t="shared" ref="V246:V251" si="121">T246-U246</f>
        <v>9.090909090909105E-2</v>
      </c>
      <c r="W246" s="9">
        <f>IFERROR((SUMIF($J$2:J246,J246,L$2:L246)-L246)/(COUNTIF($J$2:J246,J246)-1),0)</f>
        <v>1.1875</v>
      </c>
      <c r="X246" s="9">
        <f>IFERROR((SUMIF($J$2:J246,J246,M$2:M246)-M246)/(COUNTIF($J$2:J246,J246)-1),0)</f>
        <v>1.4375</v>
      </c>
      <c r="Y246" s="9">
        <f t="shared" ref="Y246:Y251" si="122">W246-X246</f>
        <v>-0.25</v>
      </c>
      <c r="Z246" s="1">
        <f>IFERROR((SUMIF($K$2:K246,J246,$M$2:M246))/(COUNTIF($K$2:K246,J246)),0)</f>
        <v>0.94736842105263153</v>
      </c>
      <c r="AA246" s="1">
        <f>IFERROR((SUMIF($K$2:K246,J246,$L$2:L246))/(COUNTIF($K$2:K246,J246)),0)</f>
        <v>1.263157894736842</v>
      </c>
      <c r="AB246" s="1">
        <f t="shared" ref="AB246:AB251" si="123">Z246-AA246</f>
        <v>-0.31578947368421051</v>
      </c>
      <c r="AC246" s="9">
        <f>IFERROR((SUMIF($J$2:J246,K246,$L$2:L246))/(COUNTIF($J$2:J246,K246)),0)</f>
        <v>2</v>
      </c>
      <c r="AD246" s="9">
        <f>IFERROR((SUMIF($J$2:J246,K246,$M$2:M246))/(COUNTIF($J$2:J246,K246)),0)</f>
        <v>1.4705882352941178</v>
      </c>
      <c r="AE246" s="9">
        <f t="shared" ref="AE246:AE251" si="124">AC246-AD246</f>
        <v>0.52941176470588225</v>
      </c>
      <c r="AF246" s="1">
        <f>IFERROR((SUMIF(K$2:K246,K246,M$2:M246)-M246)/(COUNTIF($K$2:K246,K246)-1),0)</f>
        <v>0.875</v>
      </c>
      <c r="AG246" s="1">
        <f>IFERROR((SUMIF(K$2:K246,K246,L$2:L246)-L246)/(COUNTIF($K$2:K246,K246)-1),0)</f>
        <v>1.25</v>
      </c>
      <c r="AH246" s="1">
        <f t="shared" ref="AH246:AH251" si="125">AF246-AG246</f>
        <v>-0.375</v>
      </c>
      <c r="AI246" s="1">
        <f t="shared" ref="AI246:AI251" si="126">IF(N246="S",3,IF(N246="N",0,1))</f>
        <v>0</v>
      </c>
      <c r="AJ246" s="1">
        <f t="shared" ref="AJ246:AJ251" si="127">IF(O246="S",3,IF(O246="N",0,1))</f>
        <v>3</v>
      </c>
      <c r="AK246" s="1">
        <f>SUMIF($J$2:K246,J246,AI$2:AJ246)-AI246</f>
        <v>43</v>
      </c>
      <c r="AL246" s="1">
        <f>SUMIF($AY$2:AZ246,AY246,$BI$2:BJ246)-BI246</f>
        <v>45</v>
      </c>
      <c r="AM246" s="1">
        <f>IFERROR((AK246)/(COUNTIF($J$2:K246,J246)-1),0)</f>
        <v>1.2285714285714286</v>
      </c>
      <c r="AN246" s="1">
        <f>IFERROR((AL246)/(COUNTIF($J$2:K246,K246)-1),0)</f>
        <v>1.3636363636363635</v>
      </c>
      <c r="AP246" t="str">
        <f t="shared" si="113"/>
        <v>TSV Hartberg</v>
      </c>
      <c r="AQ246">
        <f>COUNTIF($J$2:J246,J246)</f>
        <v>17</v>
      </c>
      <c r="AR246">
        <f>COUNTIF($K$2:K246,K246)</f>
        <v>17</v>
      </c>
      <c r="AT246" s="1" t="str">
        <f t="shared" si="114"/>
        <v>SK Sturm Graz</v>
      </c>
      <c r="AU246" s="1" t="str">
        <f t="shared" si="115"/>
        <v>FK Austria Wien</v>
      </c>
      <c r="AV246">
        <f t="shared" si="116"/>
        <v>3</v>
      </c>
      <c r="AW246" s="1">
        <f t="shared" si="117"/>
        <v>1</v>
      </c>
      <c r="AY246" t="str">
        <f t="shared" ref="AY246:AY251" si="128">AU246</f>
        <v>FK Austria Wien</v>
      </c>
      <c r="AZ246" t="str">
        <f t="shared" ref="AZ246:AZ251" si="129">AT246</f>
        <v>SK Sturm Graz</v>
      </c>
      <c r="BA246">
        <f t="shared" ref="BA246:BA251" si="130">AV246</f>
        <v>3</v>
      </c>
      <c r="BB246">
        <f t="shared" ref="BB246:BB251" si="131">AW246</f>
        <v>1</v>
      </c>
      <c r="BD246" t="str">
        <f t="shared" ref="BD246:BD251" si="132">AY246</f>
        <v>FK Austria Wien</v>
      </c>
      <c r="BE246" t="str">
        <f t="shared" ref="BE246:BE251" si="133">AZ246</f>
        <v>SK Sturm Graz</v>
      </c>
      <c r="BF246">
        <f t="shared" si="118"/>
        <v>1</v>
      </c>
      <c r="BG246">
        <f t="shared" si="119"/>
        <v>3</v>
      </c>
      <c r="BI246">
        <f t="shared" ref="BI246:BI251" si="134">AJ246</f>
        <v>3</v>
      </c>
      <c r="BJ246">
        <f t="shared" ref="BJ246:BJ251" si="135">AI246</f>
        <v>0</v>
      </c>
    </row>
    <row r="247" spans="1:62" x14ac:dyDescent="0.3">
      <c r="A247" t="s">
        <v>47</v>
      </c>
      <c r="B247" t="s">
        <v>280</v>
      </c>
      <c r="C247" t="s">
        <v>267</v>
      </c>
      <c r="D247" t="s">
        <v>134</v>
      </c>
      <c r="E247" t="s">
        <v>64</v>
      </c>
      <c r="F247" s="15">
        <v>0.70833333333333337</v>
      </c>
      <c r="G247" s="16">
        <v>11457</v>
      </c>
      <c r="H247" s="17">
        <v>7</v>
      </c>
      <c r="I247" s="17">
        <v>0</v>
      </c>
      <c r="J247" s="1" t="s">
        <v>40</v>
      </c>
      <c r="K247" s="1" t="s">
        <v>0</v>
      </c>
      <c r="L247" s="20">
        <v>2</v>
      </c>
      <c r="M247" s="20">
        <v>1</v>
      </c>
      <c r="N247" s="1" t="str">
        <f t="shared" si="110"/>
        <v>S</v>
      </c>
      <c r="O247" s="1" t="str">
        <f t="shared" si="111"/>
        <v>N</v>
      </c>
      <c r="P247" s="1">
        <f t="shared" si="112"/>
        <v>1</v>
      </c>
      <c r="Q247" s="4">
        <f>IFERROR((SUMIF($J$2:K247,J247,$L$2:M247)-L247)/(COUNTIF($J$2:K247,J247)-1),0)</f>
        <v>2.489795918367347</v>
      </c>
      <c r="R247" s="4">
        <f>IFERROR((SUMIF($AT$2:AT247,AT247,$AV$2:AW247)-AV247)/(COUNTIF($J$2:K247,J247)-1),0)</f>
        <v>0.26530612244897961</v>
      </c>
      <c r="S247" s="4">
        <f t="shared" si="120"/>
        <v>2.2244897959183674</v>
      </c>
      <c r="T247" s="5">
        <f>IFERROR((SUMIF($AY$2:AZ247,AY247,$BA$2:BB247)-BA247)/(COUNTIF($J$2:K247,K247)-1),0)</f>
        <v>2.1315789473684212</v>
      </c>
      <c r="U247" s="5">
        <f>IFERROR((SUMIF($BD$2:BE247,BD247,$BF$2:BG247)-BF247)/(COUNTIF($J$2:K247,K247)-1),0)</f>
        <v>0.81578947368421051</v>
      </c>
      <c r="V247" s="5">
        <f t="shared" si="121"/>
        <v>1.3157894736842106</v>
      </c>
      <c r="W247" s="9">
        <f>IFERROR((SUMIF($J$2:J247,J247,L$2:L247)-L247)/(COUNTIF($J$2:J247,J247)-1),0)</f>
        <v>2.5454545454545454</v>
      </c>
      <c r="X247" s="9">
        <f>IFERROR((SUMIF($J$2:J247,J247,M$2:M247)-M247)/(COUNTIF($J$2:J247,J247)-1),0)</f>
        <v>0.59090909090909094</v>
      </c>
      <c r="Y247" s="9">
        <f t="shared" si="122"/>
        <v>1.9545454545454546</v>
      </c>
      <c r="Z247" s="1">
        <f>IFERROR((SUMIF($K$2:K247,J247,$M$2:M247))/(COUNTIF($K$2:K247,J247)),0)</f>
        <v>2.4444444444444446</v>
      </c>
      <c r="AA247" s="1">
        <f>IFERROR((SUMIF($K$2:K247,J247,$L$2:L247))/(COUNTIF($K$2:K247,J247)),0)</f>
        <v>1</v>
      </c>
      <c r="AB247" s="1">
        <f t="shared" si="123"/>
        <v>1.4444444444444446</v>
      </c>
      <c r="AC247" s="9">
        <f>IFERROR((SUMIF($J$2:J247,K247,$L$2:L247))/(COUNTIF($J$2:J247,K247)),0)</f>
        <v>2.0526315789473686</v>
      </c>
      <c r="AD247" s="9">
        <f>IFERROR((SUMIF($J$2:J247,K247,$M$2:M247))/(COUNTIF($J$2:J247,K247)),0)</f>
        <v>0.84210526315789469</v>
      </c>
      <c r="AE247" s="9">
        <f t="shared" si="124"/>
        <v>1.2105263157894739</v>
      </c>
      <c r="AF247" s="1">
        <f>IFERROR((SUMIF(K$2:K247,K247,M$2:M247)-M247)/(COUNTIF($K$2:K247,K247)-1),0)</f>
        <v>2.2105263157894739</v>
      </c>
      <c r="AG247" s="1">
        <f>IFERROR((SUMIF(K$2:K247,K247,L$2:L247)-L247)/(COUNTIF($K$2:K247,K247)-1),0)</f>
        <v>0.78947368421052633</v>
      </c>
      <c r="AH247" s="1">
        <f t="shared" si="125"/>
        <v>1.4210526315789476</v>
      </c>
      <c r="AI247" s="1">
        <f t="shared" si="126"/>
        <v>3</v>
      </c>
      <c r="AJ247" s="1">
        <f t="shared" si="127"/>
        <v>0</v>
      </c>
      <c r="AK247" s="1">
        <f>SUMIF($J$2:K247,J247,AI$2:AJ247)-AI247</f>
        <v>121</v>
      </c>
      <c r="AL247" s="1">
        <f>SUMIF($AY$2:AZ247,AY247,$BI$2:BJ247)-BI247</f>
        <v>79</v>
      </c>
      <c r="AM247" s="1">
        <f>IFERROR((AK247)/(COUNTIF($J$2:K247,J247)-1),0)</f>
        <v>2.4693877551020407</v>
      </c>
      <c r="AN247" s="1">
        <f>IFERROR((AL247)/(COUNTIF($J$2:K247,K247)-1),0)</f>
        <v>2.0789473684210527</v>
      </c>
      <c r="AP247" t="str">
        <f t="shared" si="113"/>
        <v>LASK</v>
      </c>
      <c r="AQ247">
        <f>COUNTIF($J$2:J247,J247)</f>
        <v>23</v>
      </c>
      <c r="AR247">
        <f>COUNTIF($K$2:K247,K247)</f>
        <v>20</v>
      </c>
      <c r="AT247" s="1" t="str">
        <f t="shared" si="114"/>
        <v>Red Bull Salzburg</v>
      </c>
      <c r="AU247" s="1" t="str">
        <f t="shared" si="115"/>
        <v>LASK</v>
      </c>
      <c r="AV247">
        <f t="shared" si="116"/>
        <v>1</v>
      </c>
      <c r="AW247" s="1">
        <f t="shared" si="117"/>
        <v>2</v>
      </c>
      <c r="AY247" t="str">
        <f t="shared" si="128"/>
        <v>LASK</v>
      </c>
      <c r="AZ247" t="str">
        <f t="shared" si="129"/>
        <v>Red Bull Salzburg</v>
      </c>
      <c r="BA247">
        <f t="shared" si="130"/>
        <v>1</v>
      </c>
      <c r="BB247">
        <f t="shared" si="131"/>
        <v>2</v>
      </c>
      <c r="BD247" t="str">
        <f t="shared" si="132"/>
        <v>LASK</v>
      </c>
      <c r="BE247" t="str">
        <f t="shared" si="133"/>
        <v>Red Bull Salzburg</v>
      </c>
      <c r="BF247">
        <f t="shared" si="118"/>
        <v>2</v>
      </c>
      <c r="BG247">
        <f t="shared" si="119"/>
        <v>1</v>
      </c>
      <c r="BI247">
        <f t="shared" si="134"/>
        <v>0</v>
      </c>
      <c r="BJ247">
        <f t="shared" si="135"/>
        <v>3</v>
      </c>
    </row>
    <row r="248" spans="1:62" x14ac:dyDescent="0.3">
      <c r="A248" t="s">
        <v>47</v>
      </c>
      <c r="B248" t="s">
        <v>280</v>
      </c>
      <c r="C248" t="s">
        <v>267</v>
      </c>
      <c r="D248" t="s">
        <v>134</v>
      </c>
      <c r="E248" t="s">
        <v>64</v>
      </c>
      <c r="F248" s="15">
        <v>0.60416666666666663</v>
      </c>
      <c r="G248" s="16">
        <v>2916</v>
      </c>
      <c r="H248" s="17">
        <v>7</v>
      </c>
      <c r="I248" s="17">
        <v>0</v>
      </c>
      <c r="J248" s="1" t="s">
        <v>49</v>
      </c>
      <c r="K248" s="1" t="s">
        <v>65</v>
      </c>
      <c r="L248" s="20">
        <v>4</v>
      </c>
      <c r="M248" s="20">
        <v>0</v>
      </c>
      <c r="N248" s="1" t="str">
        <f t="shared" si="110"/>
        <v>S</v>
      </c>
      <c r="O248" s="1" t="str">
        <f t="shared" si="111"/>
        <v>N</v>
      </c>
      <c r="P248" s="1">
        <f t="shared" si="112"/>
        <v>4</v>
      </c>
      <c r="Q248" s="4">
        <f>IFERROR((SUMIF($J$2:K248,J248,$L$2:M248)-L248)/(COUNTIF($J$2:K248,J248)-1),0)</f>
        <v>1.46875</v>
      </c>
      <c r="R248" s="4">
        <f>IFERROR((SUMIF($AT$2:AT248,AT248,$AV$2:AW248)-AV248)/(COUNTIF($J$2:K248,J248)-1),0)</f>
        <v>0.75</v>
      </c>
      <c r="S248" s="4">
        <f t="shared" si="120"/>
        <v>0.71875</v>
      </c>
      <c r="T248" s="5">
        <f>IFERROR((SUMIF($AY$2:AZ248,AY248,$BA$2:BB248)-BA248)/(COUNTIF($J$2:K248,K248)-1),0)</f>
        <v>1.393939393939394</v>
      </c>
      <c r="U248" s="5">
        <f>IFERROR((SUMIF($BD$2:BE248,BD248,$BF$2:BG248)-BF248)/(COUNTIF($J$2:K248,K248)-1),0)</f>
        <v>1.393939393939394</v>
      </c>
      <c r="V248" s="5">
        <f t="shared" si="121"/>
        <v>0</v>
      </c>
      <c r="W248" s="9">
        <f>IFERROR((SUMIF($J$2:J248,J248,L$2:L248)-L248)/(COUNTIF($J$2:J248,J248)-1),0)</f>
        <v>1.5625</v>
      </c>
      <c r="X248" s="9">
        <f>IFERROR((SUMIF($J$2:J248,J248,M$2:M248)-M248)/(COUNTIF($J$2:J248,J248)-1),0)</f>
        <v>1.5</v>
      </c>
      <c r="Y248" s="9">
        <f t="shared" si="122"/>
        <v>6.25E-2</v>
      </c>
      <c r="Z248" s="1">
        <f>IFERROR((SUMIF($K$2:K248,J248,$M$2:M248))/(COUNTIF($K$2:K248,J248)),0)</f>
        <v>1.375</v>
      </c>
      <c r="AA248" s="1">
        <f>IFERROR((SUMIF($K$2:K248,J248,$L$2:L248))/(COUNTIF($K$2:K248,J248)),0)</f>
        <v>1.5</v>
      </c>
      <c r="AB248" s="1">
        <f t="shared" si="123"/>
        <v>-0.125</v>
      </c>
      <c r="AC248" s="9">
        <f>IFERROR((SUMIF($J$2:J248,K248,$L$2:L248))/(COUNTIF($J$2:J248,K248)),0)</f>
        <v>1.2666666666666666</v>
      </c>
      <c r="AD248" s="9">
        <f>IFERROR((SUMIF($J$2:J248,K248,$M$2:M248))/(COUNTIF($J$2:J248,K248)),0)</f>
        <v>1.4</v>
      </c>
      <c r="AE248" s="9">
        <f t="shared" si="124"/>
        <v>-0.1333333333333333</v>
      </c>
      <c r="AF248" s="1">
        <f>IFERROR((SUMIF(K$2:K248,K248,M$2:M248)-M248)/(COUNTIF($K$2:K248,K248)-1),0)</f>
        <v>1.5</v>
      </c>
      <c r="AG248" s="1">
        <f>IFERROR((SUMIF(K$2:K248,K248,L$2:L248)-L248)/(COUNTIF($K$2:K248,K248)-1),0)</f>
        <v>1.3888888888888888</v>
      </c>
      <c r="AH248" s="1">
        <f t="shared" si="125"/>
        <v>0.11111111111111116</v>
      </c>
      <c r="AI248" s="1">
        <f t="shared" si="126"/>
        <v>3</v>
      </c>
      <c r="AJ248" s="1">
        <f t="shared" si="127"/>
        <v>0</v>
      </c>
      <c r="AK248" s="1">
        <f>SUMIF($J$2:K248,J248,AI$2:AJ248)-AI248</f>
        <v>46</v>
      </c>
      <c r="AL248" s="1">
        <f>SUMIF($AY$2:AZ248,AY248,$BI$2:BJ248)-BI248</f>
        <v>45</v>
      </c>
      <c r="AM248" s="1">
        <f>IFERROR((AK248)/(COUNTIF($J$2:K248,J248)-1),0)</f>
        <v>1.4375</v>
      </c>
      <c r="AN248" s="1">
        <f>IFERROR((AL248)/(COUNTIF($J$2:K248,K248)-1),0)</f>
        <v>1.3636363636363635</v>
      </c>
      <c r="AP248" t="str">
        <f t="shared" si="113"/>
        <v>FK Austria Wien</v>
      </c>
      <c r="AQ248">
        <f>COUNTIF($J$2:J248,J248)</f>
        <v>17</v>
      </c>
      <c r="AR248">
        <f>COUNTIF($K$2:K248,K248)</f>
        <v>19</v>
      </c>
      <c r="AT248" s="1" t="str">
        <f t="shared" si="114"/>
        <v>Wolfsberger AC</v>
      </c>
      <c r="AU248" s="1" t="str">
        <f t="shared" si="115"/>
        <v>SKN St. Pölten</v>
      </c>
      <c r="AV248">
        <f t="shared" si="116"/>
        <v>0</v>
      </c>
      <c r="AW248" s="1">
        <f t="shared" si="117"/>
        <v>4</v>
      </c>
      <c r="AY248" t="str">
        <f t="shared" si="128"/>
        <v>SKN St. Pölten</v>
      </c>
      <c r="AZ248" t="str">
        <f t="shared" si="129"/>
        <v>Wolfsberger AC</v>
      </c>
      <c r="BA248">
        <f t="shared" si="130"/>
        <v>0</v>
      </c>
      <c r="BB248">
        <f t="shared" si="131"/>
        <v>4</v>
      </c>
      <c r="BD248" t="str">
        <f t="shared" si="132"/>
        <v>SKN St. Pölten</v>
      </c>
      <c r="BE248" t="str">
        <f t="shared" si="133"/>
        <v>Wolfsberger AC</v>
      </c>
      <c r="BF248">
        <f t="shared" si="118"/>
        <v>4</v>
      </c>
      <c r="BG248">
        <f t="shared" si="119"/>
        <v>0</v>
      </c>
      <c r="BI248">
        <f t="shared" si="134"/>
        <v>0</v>
      </c>
      <c r="BJ248">
        <f t="shared" si="135"/>
        <v>3</v>
      </c>
    </row>
    <row r="249" spans="1:62" x14ac:dyDescent="0.3">
      <c r="A249" t="s">
        <v>47</v>
      </c>
      <c r="B249" t="s">
        <v>365</v>
      </c>
      <c r="C249" t="s">
        <v>267</v>
      </c>
      <c r="D249" t="s">
        <v>134</v>
      </c>
      <c r="E249" t="s">
        <v>43</v>
      </c>
      <c r="F249" s="15">
        <v>0.70833333333333337</v>
      </c>
      <c r="G249" s="16">
        <v>4200</v>
      </c>
      <c r="H249" s="17">
        <v>7</v>
      </c>
      <c r="I249" s="17">
        <v>0</v>
      </c>
      <c r="J249" s="1" t="s">
        <v>76</v>
      </c>
      <c r="K249" s="1" t="s">
        <v>71</v>
      </c>
      <c r="L249" s="20">
        <v>1</v>
      </c>
      <c r="M249" s="20">
        <v>0</v>
      </c>
      <c r="N249" s="1" t="str">
        <f t="shared" si="110"/>
        <v>S</v>
      </c>
      <c r="O249" s="1" t="str">
        <f t="shared" si="111"/>
        <v>N</v>
      </c>
      <c r="P249" s="1">
        <f t="shared" si="112"/>
        <v>1</v>
      </c>
      <c r="Q249" s="4">
        <f>IFERROR((SUMIF($J$2:K249,J249,$L$2:M249)-L249)/(COUNTIF($J$2:K249,J249)-1),0)</f>
        <v>1.4193548387096775</v>
      </c>
      <c r="R249" s="4">
        <f>IFERROR((SUMIF($AT$2:AT249,AT249,$AV$2:AW249)-AV249)/(COUNTIF($J$2:K249,J249)-1),0)</f>
        <v>0.74193548387096775</v>
      </c>
      <c r="S249" s="4">
        <f t="shared" si="120"/>
        <v>0.67741935483870974</v>
      </c>
      <c r="T249" s="5">
        <f>IFERROR((SUMIF($AY$2:AZ249,AY249,$BA$2:BB249)-BA249)/(COUNTIF($J$2:K249,K249)-1),0)</f>
        <v>1.6382978723404256</v>
      </c>
      <c r="U249" s="5">
        <f>IFERROR((SUMIF($BD$2:BE249,BD249,$BF$2:BG249)-BF249)/(COUNTIF($J$2:K249,K249)-1),0)</f>
        <v>1.3191489361702127</v>
      </c>
      <c r="V249" s="5">
        <f t="shared" si="121"/>
        <v>0.31914893617021289</v>
      </c>
      <c r="W249" s="9">
        <f>IFERROR((SUMIF($J$2:J249,J249,L$2:L249)-L249)/(COUNTIF($J$2:J249,J249)-1),0)</f>
        <v>1.4666666666666666</v>
      </c>
      <c r="X249" s="9">
        <f>IFERROR((SUMIF($J$2:J249,J249,M$2:M249)-M249)/(COUNTIF($J$2:J249,J249)-1),0)</f>
        <v>1.5333333333333334</v>
      </c>
      <c r="Y249" s="9">
        <f t="shared" si="122"/>
        <v>-6.6666666666666874E-2</v>
      </c>
      <c r="Z249" s="1">
        <f>IFERROR((SUMIF($K$2:K249,J249,$M$2:M249))/(COUNTIF($K$2:K249,J249)),0)</f>
        <v>1.375</v>
      </c>
      <c r="AA249" s="1">
        <f>IFERROR((SUMIF($K$2:K249,J249,$L$2:L249))/(COUNTIF($K$2:K249,J249)),0)</f>
        <v>1.4375</v>
      </c>
      <c r="AB249" s="1">
        <f t="shared" si="123"/>
        <v>-6.25E-2</v>
      </c>
      <c r="AC249" s="9">
        <f>IFERROR((SUMIF($J$2:J249,K249,$L$2:L249))/(COUNTIF($J$2:J249,K249)),0)</f>
        <v>1.5454545454545454</v>
      </c>
      <c r="AD249" s="9">
        <f>IFERROR((SUMIF($J$2:J249,K249,$M$2:M249))/(COUNTIF($J$2:J249,K249)),0)</f>
        <v>0.77272727272727271</v>
      </c>
      <c r="AE249" s="9">
        <f t="shared" si="124"/>
        <v>0.77272727272727271</v>
      </c>
      <c r="AF249" s="1">
        <f>IFERROR((SUMIF(K$2:K249,K249,M$2:M249)-M249)/(COUNTIF($K$2:K249,K249)-1),0)</f>
        <v>1.72</v>
      </c>
      <c r="AG249" s="1">
        <f>IFERROR((SUMIF(K$2:K249,K249,L$2:L249)-L249)/(COUNTIF($K$2:K249,K249)-1),0)</f>
        <v>1.8</v>
      </c>
      <c r="AH249" s="1">
        <f t="shared" si="125"/>
        <v>-8.0000000000000071E-2</v>
      </c>
      <c r="AI249" s="1">
        <f t="shared" si="126"/>
        <v>3</v>
      </c>
      <c r="AJ249" s="1">
        <f t="shared" si="127"/>
        <v>0</v>
      </c>
      <c r="AK249" s="1">
        <f>SUMIF($J$2:K249,J249,AI$2:AJ249)-AI249</f>
        <v>43</v>
      </c>
      <c r="AL249" s="1">
        <f>SUMIF($AY$2:AZ249,AY249,$BI$2:BJ249)-BI249</f>
        <v>73</v>
      </c>
      <c r="AM249" s="1">
        <f>IFERROR((AK249)/(COUNTIF($J$2:K249,J249)-1),0)</f>
        <v>1.3870967741935485</v>
      </c>
      <c r="AN249" s="1">
        <f>IFERROR((AL249)/(COUNTIF($J$2:K249,K249)-1),0)</f>
        <v>1.553191489361702</v>
      </c>
      <c r="AP249" t="str">
        <f t="shared" si="113"/>
        <v>Red Bull Salzburg</v>
      </c>
      <c r="AQ249">
        <f>COUNTIF($J$2:J249,J249)</f>
        <v>16</v>
      </c>
      <c r="AR249">
        <f>COUNTIF($K$2:K249,K249)</f>
        <v>26</v>
      </c>
      <c r="AT249" s="1" t="str">
        <f t="shared" si="114"/>
        <v>SV Mattersburg</v>
      </c>
      <c r="AU249" s="1" t="str">
        <f t="shared" si="115"/>
        <v>SK Rapid Wien</v>
      </c>
      <c r="AV249">
        <f t="shared" si="116"/>
        <v>0</v>
      </c>
      <c r="AW249" s="1">
        <f t="shared" si="117"/>
        <v>1</v>
      </c>
      <c r="AY249" t="str">
        <f t="shared" si="128"/>
        <v>SK Rapid Wien</v>
      </c>
      <c r="AZ249" t="str">
        <f t="shared" si="129"/>
        <v>SV Mattersburg</v>
      </c>
      <c r="BA249">
        <f t="shared" si="130"/>
        <v>0</v>
      </c>
      <c r="BB249">
        <f t="shared" si="131"/>
        <v>1</v>
      </c>
      <c r="BD249" t="str">
        <f t="shared" si="132"/>
        <v>SK Rapid Wien</v>
      </c>
      <c r="BE249" t="str">
        <f t="shared" si="133"/>
        <v>SV Mattersburg</v>
      </c>
      <c r="BF249">
        <f t="shared" si="118"/>
        <v>1</v>
      </c>
      <c r="BG249">
        <f t="shared" si="119"/>
        <v>0</v>
      </c>
      <c r="BI249">
        <f t="shared" si="134"/>
        <v>0</v>
      </c>
      <c r="BJ249">
        <f t="shared" si="135"/>
        <v>3</v>
      </c>
    </row>
    <row r="250" spans="1:62" x14ac:dyDescent="0.3">
      <c r="A250" t="s">
        <v>47</v>
      </c>
      <c r="B250" t="s">
        <v>365</v>
      </c>
      <c r="C250" t="s">
        <v>267</v>
      </c>
      <c r="D250" t="s">
        <v>134</v>
      </c>
      <c r="E250" t="s">
        <v>43</v>
      </c>
      <c r="F250" s="15">
        <v>0.70833333333333337</v>
      </c>
      <c r="G250" s="16">
        <v>3850</v>
      </c>
      <c r="H250" s="17">
        <v>7</v>
      </c>
      <c r="I250" s="17">
        <v>0</v>
      </c>
      <c r="J250" s="1" t="s">
        <v>56</v>
      </c>
      <c r="K250" s="1" t="s">
        <v>245</v>
      </c>
      <c r="L250" s="20">
        <v>3</v>
      </c>
      <c r="M250" s="20">
        <v>2</v>
      </c>
      <c r="N250" s="1" t="str">
        <f t="shared" si="110"/>
        <v>S</v>
      </c>
      <c r="O250" s="1" t="str">
        <f t="shared" si="111"/>
        <v>N</v>
      </c>
      <c r="P250" s="1">
        <f t="shared" si="112"/>
        <v>1</v>
      </c>
      <c r="Q250" s="4">
        <f>IFERROR((SUMIF($J$2:K250,J250,$L$2:M250)-L250)/(COUNTIF($J$2:K250,J250)-1),0)</f>
        <v>1.15625</v>
      </c>
      <c r="R250" s="4">
        <f>IFERROR((SUMIF($AT$2:AT250,AT250,$AV$2:AW250)-AV250)/(COUNTIF($J$2:K250,J250)-1),0)</f>
        <v>0.9375</v>
      </c>
      <c r="S250" s="4">
        <f t="shared" si="120"/>
        <v>0.21875</v>
      </c>
      <c r="T250" s="5">
        <f>IFERROR((SUMIF($AY$2:AZ250,AY250,$BA$2:BB250)-BA250)/(COUNTIF($J$2:K250,K250)-1),0)</f>
        <v>1.0606060606060606</v>
      </c>
      <c r="U250" s="5">
        <f>IFERROR((SUMIF($BD$2:BE250,BD250,$BF$2:BG250)-BF250)/(COUNTIF($J$2:K250,K250)-1),0)</f>
        <v>1.6666666666666667</v>
      </c>
      <c r="V250" s="5">
        <f t="shared" si="121"/>
        <v>-0.60606060606060619</v>
      </c>
      <c r="W250" s="9">
        <f>IFERROR((SUMIF($J$2:J250,J250,L$2:L250)-L250)/(COUNTIF($J$2:J250,J250)-1),0)</f>
        <v>1.3333333333333333</v>
      </c>
      <c r="X250" s="9">
        <f>IFERROR((SUMIF($J$2:J250,J250,M$2:M250)-M250)/(COUNTIF($J$2:J250,J250)-1),0)</f>
        <v>2</v>
      </c>
      <c r="Y250" s="9">
        <f t="shared" si="122"/>
        <v>-0.66666666666666674</v>
      </c>
      <c r="Z250" s="1">
        <f>IFERROR((SUMIF($K$2:K250,J250,$M$2:M250))/(COUNTIF($K$2:K250,J250)),0)</f>
        <v>1</v>
      </c>
      <c r="AA250" s="1">
        <f>IFERROR((SUMIF($K$2:K250,J250,$L$2:L250))/(COUNTIF($K$2:K250,J250)),0)</f>
        <v>1.9411764705882353</v>
      </c>
      <c r="AB250" s="1">
        <f t="shared" si="123"/>
        <v>-0.94117647058823528</v>
      </c>
      <c r="AC250" s="9">
        <f>IFERROR((SUMIF($J$2:J250,K250,$L$2:L250))/(COUNTIF($J$2:J250,K250)),0)</f>
        <v>0.6</v>
      </c>
      <c r="AD250" s="9">
        <f>IFERROR((SUMIF($J$2:J250,K250,$M$2:M250))/(COUNTIF($J$2:J250,K250)),0)</f>
        <v>1.4666666666666666</v>
      </c>
      <c r="AE250" s="9">
        <f t="shared" si="124"/>
        <v>-0.86666666666666659</v>
      </c>
      <c r="AF250" s="1">
        <f>IFERROR((SUMIF(K$2:K250,K250,M$2:M250)-M250)/(COUNTIF($K$2:K250,K250)-1),0)</f>
        <v>1.4444444444444444</v>
      </c>
      <c r="AG250" s="1">
        <f>IFERROR((SUMIF(K$2:K250,K250,L$2:L250)-L250)/(COUNTIF($K$2:K250,K250)-1),0)</f>
        <v>1.8333333333333333</v>
      </c>
      <c r="AH250" s="1">
        <f t="shared" si="125"/>
        <v>-0.38888888888888884</v>
      </c>
      <c r="AI250" s="1">
        <f t="shared" si="126"/>
        <v>3</v>
      </c>
      <c r="AJ250" s="1">
        <f t="shared" si="127"/>
        <v>0</v>
      </c>
      <c r="AK250" s="1">
        <f>SUMIF($J$2:K250,J250,AI$2:AJ250)-AI250</f>
        <v>27</v>
      </c>
      <c r="AL250" s="1">
        <f>SUMIF($AY$2:AZ250,AY250,$BI$2:BJ250)-BI250</f>
        <v>32</v>
      </c>
      <c r="AM250" s="1">
        <f>IFERROR((AK250)/(COUNTIF($J$2:K250,J250)-1),0)</f>
        <v>0.84375</v>
      </c>
      <c r="AN250" s="1">
        <f>IFERROR((AL250)/(COUNTIF($J$2:K250,K250)-1),0)</f>
        <v>0.96969696969696972</v>
      </c>
      <c r="AP250" t="str">
        <f t="shared" si="113"/>
        <v>SK Rapid Wien</v>
      </c>
      <c r="AQ250">
        <f>COUNTIF($J$2:J250,J250)</f>
        <v>16</v>
      </c>
      <c r="AR250">
        <f>COUNTIF($K$2:K250,K250)</f>
        <v>19</v>
      </c>
      <c r="AT250" s="1" t="str">
        <f t="shared" si="114"/>
        <v>FC Admira Wacker Mödling</v>
      </c>
      <c r="AU250" s="1" t="str">
        <f t="shared" si="115"/>
        <v>FC Wacker Innsbruck</v>
      </c>
      <c r="AV250">
        <f t="shared" si="116"/>
        <v>2</v>
      </c>
      <c r="AW250" s="1">
        <f t="shared" si="117"/>
        <v>3</v>
      </c>
      <c r="AY250" t="str">
        <f t="shared" si="128"/>
        <v>FC Wacker Innsbruck</v>
      </c>
      <c r="AZ250" t="str">
        <f t="shared" si="129"/>
        <v>FC Admira Wacker Mödling</v>
      </c>
      <c r="BA250">
        <f t="shared" si="130"/>
        <v>2</v>
      </c>
      <c r="BB250">
        <f t="shared" si="131"/>
        <v>3</v>
      </c>
      <c r="BD250" t="str">
        <f t="shared" si="132"/>
        <v>FC Wacker Innsbruck</v>
      </c>
      <c r="BE250" t="str">
        <f t="shared" si="133"/>
        <v>FC Admira Wacker Mödling</v>
      </c>
      <c r="BF250">
        <f t="shared" si="118"/>
        <v>3</v>
      </c>
      <c r="BG250">
        <f t="shared" si="119"/>
        <v>2</v>
      </c>
      <c r="BI250">
        <f t="shared" si="134"/>
        <v>0</v>
      </c>
      <c r="BJ250">
        <f t="shared" si="135"/>
        <v>3</v>
      </c>
    </row>
    <row r="251" spans="1:62" x14ac:dyDescent="0.3">
      <c r="A251" t="s">
        <v>47</v>
      </c>
      <c r="B251" t="s">
        <v>365</v>
      </c>
      <c r="C251" t="s">
        <v>267</v>
      </c>
      <c r="D251" t="s">
        <v>134</v>
      </c>
      <c r="E251" t="s">
        <v>43</v>
      </c>
      <c r="F251" s="15">
        <v>0.70833333333333337</v>
      </c>
      <c r="G251" s="16">
        <v>4700</v>
      </c>
      <c r="H251" s="17">
        <v>7</v>
      </c>
      <c r="I251" s="17">
        <v>0</v>
      </c>
      <c r="J251" s="1" t="s">
        <v>58</v>
      </c>
      <c r="K251" s="1" t="s">
        <v>216</v>
      </c>
      <c r="L251" s="20">
        <v>3</v>
      </c>
      <c r="M251" s="20">
        <v>1</v>
      </c>
      <c r="N251" s="1" t="str">
        <f t="shared" si="110"/>
        <v>S</v>
      </c>
      <c r="O251" s="1" t="str">
        <f t="shared" si="111"/>
        <v>N</v>
      </c>
      <c r="P251" s="1">
        <f t="shared" si="112"/>
        <v>2</v>
      </c>
      <c r="Q251" s="4">
        <f>IFERROR((SUMIF($J$2:K251,J251,$L$2:M251)-L251)/(COUNTIF($J$2:K251,J251)-1),0)</f>
        <v>1.5</v>
      </c>
      <c r="R251" s="4">
        <f>IFERROR((SUMIF($AT$2:AT251,AT251,$AV$2:AW251)-AV251)/(COUNTIF($J$2:K251,J251)-1),0)</f>
        <v>0.96875</v>
      </c>
      <c r="S251" s="4">
        <f t="shared" si="120"/>
        <v>0.53125</v>
      </c>
      <c r="T251" s="5">
        <f>IFERROR((SUMIF($AY$2:AZ251,AY251,$BA$2:BB251)-BA251)/(COUNTIF($J$2:K251,K251)-1),0)</f>
        <v>1.606060606060606</v>
      </c>
      <c r="U251" s="5">
        <f>IFERROR((SUMIF($BD$2:BE251,BD251,$BF$2:BG251)-BF251)/(COUNTIF($J$2:K251,K251)-1),0)</f>
        <v>2.0909090909090908</v>
      </c>
      <c r="V251" s="5">
        <f t="shared" si="121"/>
        <v>-0.48484848484848486</v>
      </c>
      <c r="W251" s="9">
        <f>IFERROR((SUMIF($J$2:J251,J251,L$2:L251)-L251)/(COUNTIF($J$2:J251,J251)-1),0)</f>
        <v>1.5</v>
      </c>
      <c r="X251" s="9">
        <f>IFERROR((SUMIF($J$2:J251,J251,M$2:M251)-M251)/(COUNTIF($J$2:J251,J251)-1),0)</f>
        <v>1.9375</v>
      </c>
      <c r="Y251" s="9">
        <f t="shared" si="122"/>
        <v>-0.4375</v>
      </c>
      <c r="Z251" s="1">
        <f>IFERROR((SUMIF($K$2:K251,J251,$M$2:M251))/(COUNTIF($K$2:K251,J251)),0)</f>
        <v>1.5</v>
      </c>
      <c r="AA251" s="1">
        <f>IFERROR((SUMIF($K$2:K251,J251,$L$2:L251))/(COUNTIF($K$2:K251,J251)),0)</f>
        <v>0.9375</v>
      </c>
      <c r="AB251" s="1">
        <f t="shared" si="123"/>
        <v>0.5625</v>
      </c>
      <c r="AC251" s="9">
        <f>IFERROR((SUMIF($J$2:J251,K251,$L$2:L251))/(COUNTIF($J$2:J251,K251)),0)</f>
        <v>1.5294117647058822</v>
      </c>
      <c r="AD251" s="9">
        <f>IFERROR((SUMIF($J$2:J251,K251,$M$2:M251))/(COUNTIF($J$2:J251,K251)),0)</f>
        <v>1.4705882352941178</v>
      </c>
      <c r="AE251" s="9">
        <f t="shared" si="124"/>
        <v>5.8823529411764497E-2</v>
      </c>
      <c r="AF251" s="1">
        <f>IFERROR((SUMIF(K$2:K251,K251,M$2:M251)-M251)/(COUNTIF($K$2:K251,K251)-1),0)</f>
        <v>1.6875</v>
      </c>
      <c r="AG251" s="1">
        <f>IFERROR((SUMIF(K$2:K251,K251,L$2:L251)-L251)/(COUNTIF($K$2:K251,K251)-1),0)</f>
        <v>2.75</v>
      </c>
      <c r="AH251" s="1">
        <f t="shared" si="125"/>
        <v>-1.0625</v>
      </c>
      <c r="AI251" s="1">
        <f t="shared" si="126"/>
        <v>3</v>
      </c>
      <c r="AJ251" s="1">
        <f t="shared" si="127"/>
        <v>0</v>
      </c>
      <c r="AK251" s="1">
        <f>SUMIF($J$2:K251,J251,AI$2:AJ251)-AI251</f>
        <v>36</v>
      </c>
      <c r="AL251" s="1">
        <f>SUMIF($AY$2:AZ251,AY251,$BI$2:BJ251)-BI251</f>
        <v>39</v>
      </c>
      <c r="AM251" s="1">
        <f>IFERROR((AK251)/(COUNTIF($J$2:K251,J251)-1),0)</f>
        <v>1.125</v>
      </c>
      <c r="AN251" s="1">
        <f>IFERROR((AL251)/(COUNTIF($J$2:K251,K251)-1),0)</f>
        <v>1.1818181818181819</v>
      </c>
      <c r="AP251" t="str">
        <f t="shared" si="113"/>
        <v>SV Mattersburg</v>
      </c>
      <c r="AQ251">
        <f>COUNTIF($J$2:J251,J251)</f>
        <v>17</v>
      </c>
      <c r="AR251">
        <f>COUNTIF($K$2:K251,K251)</f>
        <v>17</v>
      </c>
      <c r="AT251" s="1" t="str">
        <f t="shared" si="114"/>
        <v>SC Rheindorf Altach</v>
      </c>
      <c r="AU251" s="1" t="str">
        <f t="shared" si="115"/>
        <v>TSV Hartberg</v>
      </c>
      <c r="AV251">
        <f t="shared" si="116"/>
        <v>1</v>
      </c>
      <c r="AW251" s="1">
        <f t="shared" si="117"/>
        <v>3</v>
      </c>
      <c r="AY251" t="str">
        <f t="shared" si="128"/>
        <v>TSV Hartberg</v>
      </c>
      <c r="AZ251" t="str">
        <f t="shared" si="129"/>
        <v>SC Rheindorf Altach</v>
      </c>
      <c r="BA251">
        <f t="shared" si="130"/>
        <v>1</v>
      </c>
      <c r="BB251">
        <f t="shared" si="131"/>
        <v>3</v>
      </c>
      <c r="BD251" t="str">
        <f t="shared" si="132"/>
        <v>TSV Hartberg</v>
      </c>
      <c r="BE251" t="str">
        <f t="shared" si="133"/>
        <v>SC Rheindorf Altach</v>
      </c>
      <c r="BF251">
        <f t="shared" si="118"/>
        <v>3</v>
      </c>
      <c r="BG251">
        <f t="shared" si="119"/>
        <v>1</v>
      </c>
      <c r="BI251">
        <f t="shared" si="134"/>
        <v>0</v>
      </c>
      <c r="BJ251">
        <f t="shared" si="135"/>
        <v>3</v>
      </c>
    </row>
    <row r="252" spans="1:62" x14ac:dyDescent="0.3">
      <c r="A252" t="s">
        <v>47</v>
      </c>
      <c r="B252" s="21">
        <v>43604</v>
      </c>
      <c r="C252">
        <v>2019</v>
      </c>
      <c r="D252" t="s">
        <v>134</v>
      </c>
      <c r="E252" t="s">
        <v>64</v>
      </c>
      <c r="F252" s="15">
        <v>0.70833333333333337</v>
      </c>
      <c r="H252" s="1">
        <v>7</v>
      </c>
      <c r="I252" s="1">
        <v>0</v>
      </c>
      <c r="J252" s="1" t="s">
        <v>65</v>
      </c>
      <c r="K252" s="1" t="s">
        <v>0</v>
      </c>
      <c r="L252" s="1">
        <v>0</v>
      </c>
      <c r="M252" s="1">
        <v>1</v>
      </c>
      <c r="N252" s="1" t="str">
        <f t="shared" si="110"/>
        <v>N</v>
      </c>
      <c r="O252" s="1" t="str">
        <f t="shared" si="111"/>
        <v>S</v>
      </c>
      <c r="P252" s="1">
        <f t="shared" si="112"/>
        <v>-1</v>
      </c>
      <c r="Q252" s="4">
        <f>IFERROR((SUMIF($J$2:K252,J252,$L$2:M252)-L252)/(COUNTIF($J$2:K252,J252)-1),0)</f>
        <v>1.3529411764705883</v>
      </c>
      <c r="R252" s="4">
        <f>IFERROR((SUMIF($AT$2:AT252,AT252,$AV$2:AW252)-AV252)/(COUNTIF($J$2:K252,J252)-1),0)</f>
        <v>0.61764705882352944</v>
      </c>
      <c r="S252" s="4">
        <f t="shared" ref="S252:S254" si="136">Q252-R252</f>
        <v>0.73529411764705888</v>
      </c>
      <c r="T252" s="5">
        <f>IFERROR((SUMIF($AY$2:AZ252,AY252,$BA$2:BB252)-BA252)/(COUNTIF($J$2:K252,K252)-1),0)</f>
        <v>2.1025641025641026</v>
      </c>
      <c r="U252" s="5">
        <f>IFERROR((SUMIF($BD$2:BE252,BD252,$BF$2:BG252)-BF252)/(COUNTIF($J$2:K252,K252)-1),0)</f>
        <v>0.84615384615384615</v>
      </c>
      <c r="V252" s="5">
        <f t="shared" ref="V252:V254" si="137">T252-U252</f>
        <v>1.2564102564102564</v>
      </c>
      <c r="W252" s="9">
        <f>IFERROR((SUMIF($J$2:J252,J252,L$2:L252)-L252)/(COUNTIF($J$2:J252,J252)-1),0)</f>
        <v>1.2666666666666666</v>
      </c>
      <c r="X252" s="9">
        <f>IFERROR((SUMIF($J$2:J252,J252,M$2:M252)-M252)/(COUNTIF($J$2:J252,J252)-1),0)</f>
        <v>1.4</v>
      </c>
      <c r="Y252" s="9">
        <f t="shared" ref="Y252:Y254" si="138">W252-X252</f>
        <v>-0.1333333333333333</v>
      </c>
      <c r="Z252" s="1">
        <f>IFERROR((SUMIF($K$2:K252,J252,$M$2:M252))/(COUNTIF($K$2:K252,J252)),0)</f>
        <v>1.4210526315789473</v>
      </c>
      <c r="AA252" s="1">
        <f>IFERROR((SUMIF($K$2:K252,J252,$L$2:L252))/(COUNTIF($K$2:K252,J252)),0)</f>
        <v>1.5263157894736843</v>
      </c>
      <c r="AB252" s="1">
        <f t="shared" ref="AB252:AB254" si="139">Z252-AA252</f>
        <v>-0.10526315789473695</v>
      </c>
      <c r="AC252" s="9">
        <f>IFERROR((SUMIF($J$2:J252,K252,$L$2:L252))/(COUNTIF($J$2:J252,K252)),0)</f>
        <v>2.0526315789473686</v>
      </c>
      <c r="AD252" s="9">
        <f>IFERROR((SUMIF($J$2:J252,K252,$M$2:M252))/(COUNTIF($J$2:J252,K252)),0)</f>
        <v>0.84210526315789469</v>
      </c>
      <c r="AE252" s="9">
        <f t="shared" ref="AE252:AE254" si="140">AC252-AD252</f>
        <v>1.2105263157894739</v>
      </c>
      <c r="AF252" s="1">
        <f>IFERROR((SUMIF(K$2:K252,K252,M$2:M252)-M252)/(COUNTIF($K$2:K252,K252)-1),0)</f>
        <v>2.15</v>
      </c>
      <c r="AG252" s="1">
        <f>IFERROR((SUMIF(K$2:K252,K252,L$2:L252)-L252)/(COUNTIF($K$2:K252,K252)-1),0)</f>
        <v>0.85</v>
      </c>
      <c r="AH252" s="1">
        <f t="shared" ref="AH252:AH254" si="141">AF252-AG252</f>
        <v>1.2999999999999998</v>
      </c>
      <c r="AI252" s="1">
        <f t="shared" ref="AI252:AI254" si="142">IF(N252="S",3,IF(N252="N",0,1))</f>
        <v>0</v>
      </c>
      <c r="AJ252" s="1">
        <f t="shared" ref="AJ252:AJ254" si="143">IF(O252="S",3,IF(O252="N",0,1))</f>
        <v>3</v>
      </c>
      <c r="AK252" s="1">
        <f>SUMIF($J$2:K252,J252,AI$2:AJ252)-AI252</f>
        <v>45</v>
      </c>
      <c r="AL252" s="1">
        <f>SUMIF($AY$2:AZ252,AY252,$BI$2:BJ252)-BI252</f>
        <v>79</v>
      </c>
      <c r="AM252" s="1">
        <f>IFERROR((AK252)/(COUNTIF($J$2:K252,J252)-1),0)</f>
        <v>1.3235294117647058</v>
      </c>
      <c r="AN252" s="1">
        <f>IFERROR((AL252)/(COUNTIF($J$2:K252,K252)-1),0)</f>
        <v>2.0256410256410255</v>
      </c>
      <c r="AP252" t="e">
        <f>VLOOKUP(J252,IF($AQ$2:$AQ$251=(AQ252),mat,""),2,FALSE)</f>
        <v>#VALUE!</v>
      </c>
      <c r="AQ252">
        <f>COUNTIF($J$2:J252,J252)</f>
        <v>16</v>
      </c>
      <c r="AR252">
        <f>COUNTIF($K$2:K252,K252)</f>
        <v>21</v>
      </c>
      <c r="AT252" s="1" t="str">
        <f t="shared" ref="AT252:AT254" si="144">J252</f>
        <v>SKN St. Pölten</v>
      </c>
      <c r="AU252" s="1" t="str">
        <f t="shared" ref="AU252:AU254" si="145">K252</f>
        <v>LASK</v>
      </c>
      <c r="AV252">
        <f t="shared" ref="AV252:AV254" si="146">M252</f>
        <v>1</v>
      </c>
      <c r="AW252" s="1">
        <f t="shared" ref="AW252:AW254" si="147">L252</f>
        <v>0</v>
      </c>
      <c r="AY252" t="str">
        <f t="shared" ref="AY252:AY254" si="148">AU252</f>
        <v>LASK</v>
      </c>
      <c r="AZ252" t="str">
        <f t="shared" ref="AZ252:AZ254" si="149">AT252</f>
        <v>SKN St. Pölten</v>
      </c>
      <c r="BA252">
        <f t="shared" ref="BA252:BA254" si="150">AV252</f>
        <v>1</v>
      </c>
      <c r="BB252">
        <f t="shared" ref="BB252:BB254" si="151">AW252</f>
        <v>0</v>
      </c>
      <c r="BD252" t="str">
        <f t="shared" ref="BD252:BD254" si="152">AY252</f>
        <v>LASK</v>
      </c>
      <c r="BE252" t="str">
        <f t="shared" ref="BE252:BE254" si="153">AZ252</f>
        <v>SKN St. Pölten</v>
      </c>
      <c r="BF252">
        <f t="shared" ref="BF252:BF254" si="154">L252</f>
        <v>0</v>
      </c>
      <c r="BG252">
        <f t="shared" ref="BG252:BG254" si="155">M252</f>
        <v>1</v>
      </c>
      <c r="BI252">
        <f t="shared" ref="BI252:BI254" si="156">AJ252</f>
        <v>3</v>
      </c>
      <c r="BJ252">
        <f t="shared" ref="BJ252:BJ254" si="157">AI252</f>
        <v>0</v>
      </c>
    </row>
    <row r="253" spans="1:62" x14ac:dyDescent="0.3">
      <c r="A253" t="s">
        <v>47</v>
      </c>
      <c r="B253" s="21">
        <v>43604</v>
      </c>
      <c r="C253" t="s">
        <v>267</v>
      </c>
      <c r="D253" t="s">
        <v>134</v>
      </c>
      <c r="E253" t="s">
        <v>64</v>
      </c>
      <c r="F253" s="15">
        <v>0.70833333333333337</v>
      </c>
      <c r="H253" s="1">
        <v>7</v>
      </c>
      <c r="I253" s="1">
        <v>0</v>
      </c>
      <c r="J253" s="1" t="s">
        <v>80</v>
      </c>
      <c r="K253" s="1" t="s">
        <v>49</v>
      </c>
      <c r="L253" s="1">
        <v>2</v>
      </c>
      <c r="M253" s="1">
        <v>0</v>
      </c>
      <c r="N253" s="1" t="str">
        <f t="shared" si="110"/>
        <v>S</v>
      </c>
      <c r="O253" s="1" t="str">
        <f t="shared" si="111"/>
        <v>N</v>
      </c>
      <c r="P253" s="1">
        <f t="shared" si="112"/>
        <v>2</v>
      </c>
      <c r="Q253" s="4">
        <f>IFERROR((SUMIF($J$2:K253,J253,$L$2:M253)-L253)/(COUNTIF($J$2:K253,J253)-1),0)</f>
        <v>1.5</v>
      </c>
      <c r="R253" s="4">
        <f>IFERROR((SUMIF($AT$2:AT253,AT253,$AV$2:AW253)-AV253)/(COUNTIF($J$2:K253,J253)-1),0)</f>
        <v>0.73529411764705888</v>
      </c>
      <c r="S253" s="4">
        <f t="shared" si="136"/>
        <v>0.76470588235294112</v>
      </c>
      <c r="T253" s="5">
        <f>IFERROR((SUMIF($AY$2:AZ253,AY253,$BA$2:BB253)-BA253)/(COUNTIF($J$2:K253,K253)-1),0)</f>
        <v>1.5454545454545454</v>
      </c>
      <c r="U253" s="5">
        <f>IFERROR((SUMIF($BD$2:BE253,BD253,$BF$2:BG253)-BF253)/(COUNTIF($J$2:K253,K253)-1),0)</f>
        <v>1.4545454545454546</v>
      </c>
      <c r="V253" s="5">
        <f t="shared" si="137"/>
        <v>9.0909090909090828E-2</v>
      </c>
      <c r="W253" s="9">
        <f>IFERROR((SUMIF($J$2:J253,J253,L$2:L253)-L253)/(COUNTIF($J$2:J253,J253)-1),0)</f>
        <v>2</v>
      </c>
      <c r="X253" s="9">
        <f>IFERROR((SUMIF($J$2:J253,J253,M$2:M253)-M253)/(COUNTIF($J$2:J253,J253)-1),0)</f>
        <v>1.4705882352941178</v>
      </c>
      <c r="Y253" s="9">
        <f t="shared" si="138"/>
        <v>0.52941176470588225</v>
      </c>
      <c r="Z253" s="1">
        <f>IFERROR((SUMIF($K$2:K253,J253,$M$2:M253))/(COUNTIF($K$2:K253,J253)),0)</f>
        <v>1</v>
      </c>
      <c r="AA253" s="1">
        <f>IFERROR((SUMIF($K$2:K253,J253,$L$2:L253))/(COUNTIF($K$2:K253,J253)),0)</f>
        <v>1.2352941176470589</v>
      </c>
      <c r="AB253" s="1">
        <f t="shared" si="139"/>
        <v>-0.23529411764705888</v>
      </c>
      <c r="AC253" s="9">
        <f>IFERROR((SUMIF($J$2:J253,K253,$L$2:L253))/(COUNTIF($J$2:J253,K253)),0)</f>
        <v>1.7058823529411764</v>
      </c>
      <c r="AD253" s="9">
        <f>IFERROR((SUMIF($J$2:J253,K253,$M$2:M253))/(COUNTIF($J$2:J253,K253)),0)</f>
        <v>1.411764705882353</v>
      </c>
      <c r="AE253" s="9">
        <f t="shared" si="140"/>
        <v>0.29411764705882337</v>
      </c>
      <c r="AF253" s="1">
        <f>IFERROR((SUMIF(K$2:K253,K253,M$2:M253)-M253)/(COUNTIF($K$2:K253,K253)-1),0)</f>
        <v>1.375</v>
      </c>
      <c r="AG253" s="1">
        <f>IFERROR((SUMIF(K$2:K253,K253,L$2:L253)-L253)/(COUNTIF($K$2:K253,K253)-1),0)</f>
        <v>1.5</v>
      </c>
      <c r="AH253" s="1">
        <f t="shared" si="141"/>
        <v>-0.125</v>
      </c>
      <c r="AI253" s="1">
        <f t="shared" si="142"/>
        <v>3</v>
      </c>
      <c r="AJ253" s="1">
        <f t="shared" si="143"/>
        <v>0</v>
      </c>
      <c r="AK253" s="1">
        <f>SUMIF($J$2:K253,J253,AI$2:AJ253)-AI253</f>
        <v>48</v>
      </c>
      <c r="AL253" s="1">
        <f>SUMIF($AY$2:AZ253,AY253,$BI$2:BJ253)-BI253</f>
        <v>49</v>
      </c>
      <c r="AM253" s="1">
        <f>IFERROR((AK253)/(COUNTIF($J$2:K253,J253)-1),0)</f>
        <v>1.411764705882353</v>
      </c>
      <c r="AN253" s="1">
        <f>IFERROR((AL253)/(COUNTIF($J$2:K253,K253)-1),0)</f>
        <v>1.4848484848484849</v>
      </c>
      <c r="AP253" t="e">
        <f>VLOOKUP(J253,IF($AQ$2:$AQ$251=(AQ253),mat,""),2,FALSE)</f>
        <v>#VALUE!</v>
      </c>
      <c r="AQ253">
        <f>COUNTIF($J$2:J253,J253)</f>
        <v>18</v>
      </c>
      <c r="AR253">
        <f>COUNTIF($K$2:K253,K253)</f>
        <v>17</v>
      </c>
      <c r="AT253" s="1" t="str">
        <f t="shared" si="144"/>
        <v>FK Austria Wien</v>
      </c>
      <c r="AU253" s="1" t="str">
        <f t="shared" si="145"/>
        <v>Wolfsberger AC</v>
      </c>
      <c r="AV253">
        <f t="shared" si="146"/>
        <v>0</v>
      </c>
      <c r="AW253" s="1">
        <f t="shared" si="147"/>
        <v>2</v>
      </c>
      <c r="AY253" t="str">
        <f t="shared" si="148"/>
        <v>Wolfsberger AC</v>
      </c>
      <c r="AZ253" t="str">
        <f t="shared" si="149"/>
        <v>FK Austria Wien</v>
      </c>
      <c r="BA253">
        <f t="shared" si="150"/>
        <v>0</v>
      </c>
      <c r="BB253">
        <f t="shared" si="151"/>
        <v>2</v>
      </c>
      <c r="BD253" t="str">
        <f t="shared" si="152"/>
        <v>Wolfsberger AC</v>
      </c>
      <c r="BE253" t="str">
        <f t="shared" si="153"/>
        <v>FK Austria Wien</v>
      </c>
      <c r="BF253">
        <f t="shared" si="154"/>
        <v>2</v>
      </c>
      <c r="BG253">
        <f t="shared" si="155"/>
        <v>0</v>
      </c>
      <c r="BI253">
        <f t="shared" si="156"/>
        <v>0</v>
      </c>
      <c r="BJ253">
        <f t="shared" si="157"/>
        <v>3</v>
      </c>
    </row>
    <row r="254" spans="1:62" x14ac:dyDescent="0.3">
      <c r="A254" t="s">
        <v>47</v>
      </c>
      <c r="B254" s="21">
        <v>43604</v>
      </c>
      <c r="C254" t="s">
        <v>267</v>
      </c>
      <c r="D254" t="s">
        <v>134</v>
      </c>
      <c r="E254" t="s">
        <v>64</v>
      </c>
      <c r="F254" s="15">
        <v>0.70833333333333337</v>
      </c>
      <c r="H254" s="1">
        <v>7</v>
      </c>
      <c r="I254" s="1">
        <v>0</v>
      </c>
      <c r="J254" s="1" t="s">
        <v>68</v>
      </c>
      <c r="K254" s="1" t="s">
        <v>40</v>
      </c>
      <c r="L254" s="1">
        <v>1</v>
      </c>
      <c r="M254" s="1">
        <v>2</v>
      </c>
      <c r="N254" s="1" t="str">
        <f t="shared" si="110"/>
        <v>N</v>
      </c>
      <c r="O254" s="1" t="str">
        <f t="shared" si="111"/>
        <v>S</v>
      </c>
      <c r="P254" s="1">
        <f t="shared" si="112"/>
        <v>-1</v>
      </c>
      <c r="Q254" s="4">
        <f>IFERROR((SUMIF($J$2:K254,J254,$L$2:M254)-L254)/(COUNTIF($J$2:K254,J254)-1),0)</f>
        <v>1.0555555555555556</v>
      </c>
      <c r="R254" s="4">
        <f>IFERROR((SUMIF($AT$2:AT254,AT254,$AV$2:AW254)-AV254)/(COUNTIF($J$2:K254,J254)-1),0)</f>
        <v>0.72222222222222221</v>
      </c>
      <c r="S254" s="4">
        <f t="shared" si="136"/>
        <v>0.33333333333333337</v>
      </c>
      <c r="T254" s="5">
        <f>IFERROR((SUMIF($AY$2:AZ254,AY254,$BA$2:BB254)-BA254)/(COUNTIF($J$2:K254,K254)-1),0)</f>
        <v>2.48</v>
      </c>
      <c r="U254" s="5">
        <f>IFERROR((SUMIF($BD$2:BE254,BD254,$BF$2:BG254)-BF254)/(COUNTIF($J$2:K254,K254)-1),0)</f>
        <v>0.82</v>
      </c>
      <c r="V254" s="5">
        <f t="shared" si="137"/>
        <v>1.6600000000000001</v>
      </c>
      <c r="W254" s="9">
        <f>IFERROR((SUMIF($J$2:J254,J254,L$2:L254)-L254)/(COUNTIF($J$2:J254,J254)-1),0)</f>
        <v>1.1764705882352942</v>
      </c>
      <c r="X254" s="9">
        <f>IFERROR((SUMIF($J$2:J254,J254,M$2:M254)-M254)/(COUNTIF($J$2:J254,J254)-1),0)</f>
        <v>1.5294117647058822</v>
      </c>
      <c r="Y254" s="9">
        <f t="shared" si="138"/>
        <v>-0.35294117647058809</v>
      </c>
      <c r="Z254" s="1">
        <f>IFERROR((SUMIF($K$2:K254,J254,$M$2:M254))/(COUNTIF($K$2:K254,J254)),0)</f>
        <v>0.94736842105263153</v>
      </c>
      <c r="AA254" s="1">
        <f>IFERROR((SUMIF($K$2:K254,J254,$L$2:L254))/(COUNTIF($K$2:K254,J254)),0)</f>
        <v>1.263157894736842</v>
      </c>
      <c r="AB254" s="1">
        <f t="shared" si="139"/>
        <v>-0.31578947368421051</v>
      </c>
      <c r="AC254" s="9">
        <f>IFERROR((SUMIF($J$2:J254,K254,$L$2:L254))/(COUNTIF($J$2:J254,K254)),0)</f>
        <v>2.5217391304347827</v>
      </c>
      <c r="AD254" s="9">
        <f>IFERROR((SUMIF($J$2:J254,K254,$M$2:M254))/(COUNTIF($J$2:J254,K254)),0)</f>
        <v>0.60869565217391308</v>
      </c>
      <c r="AE254" s="9">
        <f t="shared" si="140"/>
        <v>1.9130434782608696</v>
      </c>
      <c r="AF254" s="1">
        <f>IFERROR((SUMIF(K$2:K254,K254,M$2:M254)-M254)/(COUNTIF($K$2:K254,K254)-1),0)</f>
        <v>2.4444444444444446</v>
      </c>
      <c r="AG254" s="1">
        <f>IFERROR((SUMIF(K$2:K254,K254,L$2:L254)-L254)/(COUNTIF($K$2:K254,K254)-1),0)</f>
        <v>1</v>
      </c>
      <c r="AH254" s="1">
        <f t="shared" si="141"/>
        <v>1.4444444444444446</v>
      </c>
      <c r="AI254" s="1">
        <f t="shared" si="142"/>
        <v>0</v>
      </c>
      <c r="AJ254" s="1">
        <f t="shared" si="143"/>
        <v>3</v>
      </c>
      <c r="AK254" s="1">
        <f>SUMIF($J$2:K254,J254,AI$2:AJ254)-AI254</f>
        <v>43</v>
      </c>
      <c r="AL254" s="1">
        <f>SUMIF($AY$2:AZ254,AY254,$BI$2:BJ254)-BI254</f>
        <v>124</v>
      </c>
      <c r="AM254" s="1">
        <f>IFERROR((AK254)/(COUNTIF($J$2:K254,J254)-1),0)</f>
        <v>1.1944444444444444</v>
      </c>
      <c r="AN254" s="1">
        <f>IFERROR((AL254)/(COUNTIF($J$2:K254,K254)-1),0)</f>
        <v>2.48</v>
      </c>
      <c r="AP254" t="e">
        <f t="shared" ref="AP254" si="158">VLOOKUP(J254,IF($AQ$2:$AQ$251=(AQ254),mat,""),2,FALSE)</f>
        <v>#VALUE!</v>
      </c>
      <c r="AQ254">
        <f>COUNTIF($J$2:J254,J254)</f>
        <v>18</v>
      </c>
      <c r="AR254">
        <f>COUNTIF($K$2:K254,K254)</f>
        <v>28</v>
      </c>
      <c r="AT254" s="1" t="str">
        <f t="shared" si="144"/>
        <v>SK Sturm Graz</v>
      </c>
      <c r="AU254" s="1" t="str">
        <f t="shared" si="145"/>
        <v>Red Bull Salzburg</v>
      </c>
      <c r="AV254">
        <f t="shared" si="146"/>
        <v>2</v>
      </c>
      <c r="AW254" s="1">
        <f t="shared" si="147"/>
        <v>1</v>
      </c>
      <c r="AY254" t="str">
        <f t="shared" si="148"/>
        <v>Red Bull Salzburg</v>
      </c>
      <c r="AZ254" t="str">
        <f t="shared" si="149"/>
        <v>SK Sturm Graz</v>
      </c>
      <c r="BA254">
        <f t="shared" si="150"/>
        <v>2</v>
      </c>
      <c r="BB254">
        <f t="shared" si="151"/>
        <v>1</v>
      </c>
      <c r="BD254" t="str">
        <f t="shared" si="152"/>
        <v>Red Bull Salzburg</v>
      </c>
      <c r="BE254" t="str">
        <f t="shared" si="153"/>
        <v>SK Sturm Graz</v>
      </c>
      <c r="BF254">
        <f t="shared" si="154"/>
        <v>1</v>
      </c>
      <c r="BG254">
        <f t="shared" si="155"/>
        <v>2</v>
      </c>
      <c r="BI254">
        <f t="shared" si="156"/>
        <v>3</v>
      </c>
      <c r="BJ254">
        <f t="shared" si="157"/>
        <v>0</v>
      </c>
    </row>
    <row r="255" spans="1:62" x14ac:dyDescent="0.3">
      <c r="A255" t="s">
        <v>47</v>
      </c>
      <c r="B255" s="21">
        <v>43610</v>
      </c>
      <c r="C255" t="s">
        <v>267</v>
      </c>
      <c r="D255" t="s">
        <v>134</v>
      </c>
      <c r="E255" t="s">
        <v>43</v>
      </c>
      <c r="F255" s="15">
        <v>0.70833333333333337</v>
      </c>
      <c r="H255" s="17">
        <v>7</v>
      </c>
      <c r="I255" s="17">
        <v>0</v>
      </c>
      <c r="J255" s="1" t="s">
        <v>245</v>
      </c>
      <c r="K255" s="1" t="s">
        <v>76</v>
      </c>
      <c r="L255" s="1">
        <v>4</v>
      </c>
      <c r="M255" s="1">
        <v>0</v>
      </c>
      <c r="N255" s="1" t="str">
        <f t="shared" si="110"/>
        <v>S</v>
      </c>
      <c r="O255" s="1" t="str">
        <f t="shared" si="111"/>
        <v>N</v>
      </c>
      <c r="P255" s="1">
        <f t="shared" si="112"/>
        <v>4</v>
      </c>
      <c r="Q255" s="4">
        <f>IFERROR((SUMIF($J$2:K255,J255,$L$2:M255)-L255)/(COUNTIF($J$2:K255,J255)-1),0)</f>
        <v>1.088235294117647</v>
      </c>
      <c r="R255" s="4">
        <f>IFERROR((SUMIF($AT$2:AT255,AT255,$AV$2:AW255)-AV255)/(COUNTIF($J$2:K255,J255)-1),0)</f>
        <v>0.6470588235294118</v>
      </c>
      <c r="S255" s="4">
        <f>Q255-R255</f>
        <v>0.44117647058823517</v>
      </c>
      <c r="T255" s="5">
        <f>IFERROR((SUMIF($AY$2:AZ255,AY255,$BA$2:BB255)-BA255)/(COUNTIF($J$2:K255,K255)-1),0)</f>
        <v>1.40625</v>
      </c>
      <c r="U255" s="5">
        <f>IFERROR((SUMIF($BD$2:BE255,BD255,$BF$2:BG255)-BF255)/(COUNTIF($J$2:K255,K255)-1),0)</f>
        <v>1.4375</v>
      </c>
      <c r="V255" s="5">
        <f t="shared" ref="V255:V260" si="159">T255-U255</f>
        <v>-3.125E-2</v>
      </c>
      <c r="W255" s="9">
        <f>IFERROR((SUMIF($J$2:J255,J255,L$2:L255)-L255)/(COUNTIF($J$2:J255,J255)-1),0)</f>
        <v>0.6</v>
      </c>
      <c r="X255" s="9">
        <f>IFERROR((SUMIF($J$2:J255,J255,M$2:M255)-M255)/(COUNTIF($J$2:J255,J255)-1),0)</f>
        <v>1.4666666666666666</v>
      </c>
      <c r="Y255" s="9">
        <f t="shared" ref="Y255:Y260" si="160">W255-X255</f>
        <v>-0.86666666666666659</v>
      </c>
      <c r="Z255" s="1">
        <f>IFERROR((SUMIF($K$2:K255,J255,$M$2:M255))/(COUNTIF($K$2:K255,J255)),0)</f>
        <v>1.4736842105263157</v>
      </c>
      <c r="AA255" s="1">
        <f>IFERROR((SUMIF($K$2:K255,J255,$L$2:L255))/(COUNTIF($K$2:K255,J255)),0)</f>
        <v>1.8947368421052631</v>
      </c>
      <c r="AB255" s="1">
        <f t="shared" ref="AB255:AB260" si="161">Z255-AA255</f>
        <v>-0.42105263157894735</v>
      </c>
      <c r="AC255" s="9">
        <f>IFERROR((SUMIF($J$2:J255,K255,$L$2:L255))/(COUNTIF($J$2:J255,K255)),0)</f>
        <v>1.4375</v>
      </c>
      <c r="AD255" s="9">
        <f>IFERROR((SUMIF($J$2:J255,K255,$M$2:M255))/(COUNTIF($J$2:J255,K255)),0)</f>
        <v>1.4375</v>
      </c>
      <c r="AE255" s="9">
        <f t="shared" ref="AE255:AE260" si="162">AC255-AD255</f>
        <v>0</v>
      </c>
      <c r="AF255" s="1">
        <f>IFERROR((SUMIF(K$2:K255,K255,M$2:M255)-M255)/(COUNTIF($K$2:K255,K255)-1),0)</f>
        <v>1.375</v>
      </c>
      <c r="AG255" s="1">
        <f>IFERROR((SUMIF(K$2:K255,K255,L$2:L255)-L255)/(COUNTIF($K$2:K255,K255)-1),0)</f>
        <v>1.4375</v>
      </c>
      <c r="AH255" s="1">
        <f t="shared" ref="AH255:AH260" si="163">AF255-AG255</f>
        <v>-6.25E-2</v>
      </c>
      <c r="AI255" s="1">
        <f t="shared" ref="AI255:AI260" si="164">IF(N255="S",3,IF(N255="N",0,1))</f>
        <v>3</v>
      </c>
      <c r="AJ255" s="1">
        <f t="shared" ref="AJ255:AJ260" si="165">IF(O255="S",3,IF(O255="N",0,1))</f>
        <v>0</v>
      </c>
      <c r="AK255" s="1">
        <f>SUMIF($J$2:K255,J255,AI$2:AJ255)-AI255</f>
        <v>32</v>
      </c>
      <c r="AL255" s="1">
        <f>SUMIF($AY$2:AZ255,AY255,$BI$2:BJ255)-BI255</f>
        <v>46</v>
      </c>
      <c r="AM255" s="1">
        <f>IFERROR((AK255)/(COUNTIF($J$2:K255,J255)-1),0)</f>
        <v>0.94117647058823528</v>
      </c>
      <c r="AN255" s="1">
        <f>IFERROR((AL255)/(COUNTIF($J$2:K255,K255)-1),0)</f>
        <v>1.4375</v>
      </c>
      <c r="AP255" t="e">
        <f t="shared" ref="AP255:AP260" si="166">VLOOKUP(J255,IF($AQ$2:$AQ$251=(AQ255),mat,""),2,FALSE)</f>
        <v>#VALUE!</v>
      </c>
      <c r="AQ255">
        <f>COUNTIF($J$2:J255,J255)</f>
        <v>16</v>
      </c>
      <c r="AR255">
        <f>COUNTIF($K$2:K255,K255)</f>
        <v>17</v>
      </c>
      <c r="AT255" s="1" t="str">
        <f t="shared" ref="AT255:AT278" si="167">J255</f>
        <v>FC Wacker Innsbruck</v>
      </c>
      <c r="AU255" s="1" t="str">
        <f t="shared" ref="AU255:AU278" si="168">K255</f>
        <v>SV Mattersburg</v>
      </c>
      <c r="AV255">
        <f t="shared" ref="AV255:AV272" si="169">M255</f>
        <v>0</v>
      </c>
      <c r="AW255" s="1">
        <f t="shared" ref="AW255:AW272" si="170">L255</f>
        <v>4</v>
      </c>
      <c r="AY255" t="str">
        <f t="shared" ref="AY255:AY278" si="171">AU255</f>
        <v>SV Mattersburg</v>
      </c>
      <c r="AZ255" t="str">
        <f t="shared" ref="AZ255:AZ278" si="172">AT255</f>
        <v>FC Wacker Innsbruck</v>
      </c>
      <c r="BA255">
        <f t="shared" ref="BA255:BA272" si="173">AV255</f>
        <v>0</v>
      </c>
      <c r="BB255">
        <f t="shared" ref="BB255:BB272" si="174">AW255</f>
        <v>4</v>
      </c>
      <c r="BD255" t="str">
        <f t="shared" ref="BD255:BD278" si="175">AY255</f>
        <v>SV Mattersburg</v>
      </c>
      <c r="BE255" t="str">
        <f t="shared" ref="BE255:BE278" si="176">AZ255</f>
        <v>FC Wacker Innsbruck</v>
      </c>
      <c r="BF255">
        <f t="shared" ref="BF255:BF272" si="177">L255</f>
        <v>4</v>
      </c>
      <c r="BG255">
        <f t="shared" ref="BG255:BG272" si="178">M255</f>
        <v>0</v>
      </c>
      <c r="BI255">
        <f t="shared" ref="BI255:BI266" si="179">AJ255</f>
        <v>0</v>
      </c>
      <c r="BJ255">
        <f t="shared" ref="BJ255:BJ266" si="180">AI255</f>
        <v>3</v>
      </c>
    </row>
    <row r="256" spans="1:62" x14ac:dyDescent="0.3">
      <c r="A256" t="s">
        <v>47</v>
      </c>
      <c r="B256" s="21">
        <v>43610</v>
      </c>
      <c r="C256" t="s">
        <v>267</v>
      </c>
      <c r="D256" t="s">
        <v>134</v>
      </c>
      <c r="E256" t="s">
        <v>43</v>
      </c>
      <c r="F256" s="15">
        <v>0.70833333333333337</v>
      </c>
      <c r="H256" s="17">
        <v>7</v>
      </c>
      <c r="I256" s="17">
        <v>0</v>
      </c>
      <c r="J256" s="1" t="s">
        <v>216</v>
      </c>
      <c r="K256" s="1" t="s">
        <v>56</v>
      </c>
      <c r="L256" s="1">
        <v>3</v>
      </c>
      <c r="M256" s="1">
        <v>1</v>
      </c>
      <c r="N256" s="1" t="str">
        <f t="shared" si="110"/>
        <v>S</v>
      </c>
      <c r="O256" s="1" t="str">
        <f t="shared" si="111"/>
        <v>N</v>
      </c>
      <c r="P256" s="1">
        <f t="shared" si="112"/>
        <v>2</v>
      </c>
      <c r="Q256" s="4">
        <f>IFERROR((SUMIF($J$2:K256,J256,$L$2:M256)-L256)/(COUNTIF($J$2:K256,J256)-1),0)</f>
        <v>1.588235294117647</v>
      </c>
      <c r="R256" s="4">
        <f>IFERROR((SUMIF($AT$2:AT256,AT256,$AV$2:AW256)-AV256)/(COUNTIF($J$2:K256,J256)-1),0)</f>
        <v>0.73529411764705888</v>
      </c>
      <c r="S256" s="4">
        <f t="shared" ref="S256:S260" si="181">Q256-R256</f>
        <v>0.85294117647058809</v>
      </c>
      <c r="T256" s="5">
        <f>IFERROR((SUMIF($AY$2:AZ256,AY256,$BA$2:BB256)-BA256)/(COUNTIF($J$2:K256,K256)-1),0)</f>
        <v>1.2121212121212122</v>
      </c>
      <c r="U256" s="5">
        <f>IFERROR((SUMIF($BD$2:BE256,BD256,$BF$2:BG256)-BF256)/(COUNTIF($J$2:K256,K256)-1),0)</f>
        <v>1.9696969696969697</v>
      </c>
      <c r="V256" s="5">
        <f t="shared" si="159"/>
        <v>-0.75757575757575757</v>
      </c>
      <c r="W256" s="9">
        <f>IFERROR((SUMIF($J$2:J256,J256,L$2:L256)-L256)/(COUNTIF($J$2:J256,J256)-1),0)</f>
        <v>1.5294117647058822</v>
      </c>
      <c r="X256" s="9">
        <f>IFERROR((SUMIF($J$2:J256,J256,M$2:M256)-M256)/(COUNTIF($J$2:J256,J256)-1),0)</f>
        <v>1.4705882352941178</v>
      </c>
      <c r="Y256" s="9">
        <f t="shared" si="160"/>
        <v>5.8823529411764497E-2</v>
      </c>
      <c r="Z256" s="1">
        <f>IFERROR((SUMIF($K$2:K256,J256,$M$2:M256))/(COUNTIF($K$2:K256,J256)),0)</f>
        <v>1.6470588235294117</v>
      </c>
      <c r="AA256" s="1">
        <f>IFERROR((SUMIF($K$2:K256,J256,$L$2:L256))/(COUNTIF($K$2:K256,J256)),0)</f>
        <v>2.7647058823529411</v>
      </c>
      <c r="AB256" s="1">
        <f t="shared" si="161"/>
        <v>-1.1176470588235294</v>
      </c>
      <c r="AC256" s="9">
        <f>IFERROR((SUMIF($J$2:J256,K256,$L$2:L256))/(COUNTIF($J$2:J256,K256)),0)</f>
        <v>1.4375</v>
      </c>
      <c r="AD256" s="9">
        <f>IFERROR((SUMIF($J$2:J256,K256,$M$2:M256))/(COUNTIF($J$2:J256,K256)),0)</f>
        <v>2</v>
      </c>
      <c r="AE256" s="9">
        <f t="shared" si="162"/>
        <v>-0.5625</v>
      </c>
      <c r="AF256" s="1">
        <f>IFERROR((SUMIF(K$2:K256,K256,M$2:M256)-M256)/(COUNTIF($K$2:K256,K256)-1),0)</f>
        <v>1</v>
      </c>
      <c r="AG256" s="1">
        <f>IFERROR((SUMIF(K$2:K256,K256,L$2:L256)-L256)/(COUNTIF($K$2:K256,K256)-1),0)</f>
        <v>1.9411764705882353</v>
      </c>
      <c r="AH256" s="1">
        <f t="shared" si="163"/>
        <v>-0.94117647058823528</v>
      </c>
      <c r="AI256" s="1">
        <f t="shared" si="164"/>
        <v>3</v>
      </c>
      <c r="AJ256" s="1">
        <f t="shared" si="165"/>
        <v>0</v>
      </c>
      <c r="AK256" s="1">
        <f>SUMIF($J$2:K256,J256,AI$2:AJ256)-AI256</f>
        <v>39</v>
      </c>
      <c r="AL256" s="1">
        <f>SUMIF($AY$2:AZ256,AY256,$BI$2:BJ256)-BI256</f>
        <v>30</v>
      </c>
      <c r="AM256" s="1">
        <f>IFERROR((AK256)/(COUNTIF($J$2:K256,J256)-1),0)</f>
        <v>1.1470588235294117</v>
      </c>
      <c r="AN256" s="1">
        <f>IFERROR((AL256)/(COUNTIF($J$2:K256,K256)-1),0)</f>
        <v>0.90909090909090906</v>
      </c>
      <c r="AP256" t="e">
        <f t="shared" si="166"/>
        <v>#VALUE!</v>
      </c>
      <c r="AQ256">
        <f>COUNTIF($J$2:J256,J256)</f>
        <v>18</v>
      </c>
      <c r="AR256">
        <f>COUNTIF($K$2:K256,K256)</f>
        <v>18</v>
      </c>
      <c r="AT256" s="1" t="str">
        <f t="shared" si="167"/>
        <v>TSV Hartberg</v>
      </c>
      <c r="AU256" s="1" t="str">
        <f t="shared" si="168"/>
        <v>FC Admira Wacker Mödling</v>
      </c>
      <c r="AV256">
        <f t="shared" si="169"/>
        <v>1</v>
      </c>
      <c r="AW256" s="1">
        <f t="shared" si="170"/>
        <v>3</v>
      </c>
      <c r="AY256" t="str">
        <f t="shared" si="171"/>
        <v>FC Admira Wacker Mödling</v>
      </c>
      <c r="AZ256" t="str">
        <f t="shared" si="172"/>
        <v>TSV Hartberg</v>
      </c>
      <c r="BA256">
        <f t="shared" si="173"/>
        <v>1</v>
      </c>
      <c r="BB256">
        <f t="shared" si="174"/>
        <v>3</v>
      </c>
      <c r="BD256" t="str">
        <f t="shared" si="175"/>
        <v>FC Admira Wacker Mödling</v>
      </c>
      <c r="BE256" t="str">
        <f t="shared" si="176"/>
        <v>TSV Hartberg</v>
      </c>
      <c r="BF256">
        <f t="shared" si="177"/>
        <v>3</v>
      </c>
      <c r="BG256">
        <f t="shared" si="178"/>
        <v>1</v>
      </c>
      <c r="BI256">
        <f t="shared" si="179"/>
        <v>0</v>
      </c>
      <c r="BJ256">
        <f t="shared" si="180"/>
        <v>3</v>
      </c>
    </row>
    <row r="257" spans="1:62" x14ac:dyDescent="0.3">
      <c r="A257" t="s">
        <v>47</v>
      </c>
      <c r="B257" s="21">
        <v>43610</v>
      </c>
      <c r="C257" t="s">
        <v>267</v>
      </c>
      <c r="D257" t="s">
        <v>134</v>
      </c>
      <c r="E257" t="s">
        <v>43</v>
      </c>
      <c r="F257" s="15">
        <v>0.70833333333333337</v>
      </c>
      <c r="H257" s="17">
        <v>7</v>
      </c>
      <c r="I257" s="17">
        <v>0</v>
      </c>
      <c r="J257" s="1" t="s">
        <v>71</v>
      </c>
      <c r="K257" s="1" t="s">
        <v>58</v>
      </c>
      <c r="L257" s="1">
        <v>1</v>
      </c>
      <c r="M257" s="1">
        <v>2</v>
      </c>
      <c r="N257" s="1" t="str">
        <f t="shared" si="110"/>
        <v>N</v>
      </c>
      <c r="O257" s="1" t="str">
        <f t="shared" si="111"/>
        <v>S</v>
      </c>
      <c r="P257" s="1">
        <f t="shared" si="112"/>
        <v>-1</v>
      </c>
      <c r="Q257" s="4">
        <f>IFERROR((SUMIF($J$2:K257,J257,$L$2:M257)-L257)/(COUNTIF($J$2:K257,J257)-1),0)</f>
        <v>1.6041666666666667</v>
      </c>
      <c r="R257" s="4">
        <f>IFERROR((SUMIF($AT$2:AT257,AT257,$AV$2:AW257)-AV257)/(COUNTIF($J$2:K257,J257)-1),0)</f>
        <v>0.35416666666666669</v>
      </c>
      <c r="S257" s="4">
        <f t="shared" si="181"/>
        <v>1.25</v>
      </c>
      <c r="T257" s="5">
        <f>IFERROR((SUMIF($AY$2:AZ257,AY257,$BA$2:BB257)-BA257)/(COUNTIF($J$2:K257,K257)-1),0)</f>
        <v>1.5454545454545454</v>
      </c>
      <c r="U257" s="5">
        <f>IFERROR((SUMIF($BD$2:BE257,BD257,$BF$2:BG257)-BF257)/(COUNTIF($J$2:K257,K257)-1),0)</f>
        <v>1.4242424242424243</v>
      </c>
      <c r="V257" s="5">
        <f t="shared" si="159"/>
        <v>0.1212121212121211</v>
      </c>
      <c r="W257" s="9">
        <f>IFERROR((SUMIF($J$2:J257,J257,L$2:L257)-L257)/(COUNTIF($J$2:J257,J257)-1),0)</f>
        <v>1.5454545454545454</v>
      </c>
      <c r="X257" s="9">
        <f>IFERROR((SUMIF($J$2:J257,J257,M$2:M257)-M257)/(COUNTIF($J$2:J257,J257)-1),0)</f>
        <v>0.77272727272727271</v>
      </c>
      <c r="Y257" s="9">
        <f t="shared" si="160"/>
        <v>0.77272727272727271</v>
      </c>
      <c r="Z257" s="1">
        <f>IFERROR((SUMIF($K$2:K257,J257,$M$2:M257))/(COUNTIF($K$2:K257,J257)),0)</f>
        <v>1.6538461538461537</v>
      </c>
      <c r="AA257" s="1">
        <f>IFERROR((SUMIF($K$2:K257,J257,$L$2:L257))/(COUNTIF($K$2:K257,J257)),0)</f>
        <v>1.7692307692307692</v>
      </c>
      <c r="AB257" s="1">
        <f t="shared" si="161"/>
        <v>-0.11538461538461542</v>
      </c>
      <c r="AC257" s="9">
        <f>IFERROR((SUMIF($J$2:J257,K257,$L$2:L257))/(COUNTIF($J$2:J257,K257)),0)</f>
        <v>1.588235294117647</v>
      </c>
      <c r="AD257" s="9">
        <f>IFERROR((SUMIF($J$2:J257,K257,$M$2:M257))/(COUNTIF($J$2:J257,K257)),0)</f>
        <v>1.8823529411764706</v>
      </c>
      <c r="AE257" s="9">
        <f t="shared" si="162"/>
        <v>-0.29411764705882359</v>
      </c>
      <c r="AF257" s="1">
        <f>IFERROR((SUMIF(K$2:K257,K257,M$2:M257)-M257)/(COUNTIF($K$2:K257,K257)-1),0)</f>
        <v>1.5</v>
      </c>
      <c r="AG257" s="1">
        <f>IFERROR((SUMIF(K$2:K257,K257,L$2:L257)-L257)/(COUNTIF($K$2:K257,K257)-1),0)</f>
        <v>0.9375</v>
      </c>
      <c r="AH257" s="1">
        <f t="shared" si="163"/>
        <v>0.5625</v>
      </c>
      <c r="AI257" s="1">
        <f t="shared" si="164"/>
        <v>0</v>
      </c>
      <c r="AJ257" s="1">
        <f t="shared" si="165"/>
        <v>3</v>
      </c>
      <c r="AK257" s="1">
        <f>SUMIF($J$2:K257,J257,AI$2:AJ257)-AI257</f>
        <v>73</v>
      </c>
      <c r="AL257" s="1">
        <f>SUMIF($AY$2:AZ257,AY257,$BI$2:BJ257)-BI257</f>
        <v>39</v>
      </c>
      <c r="AM257" s="1">
        <f>IFERROR((AK257)/(COUNTIF($J$2:K257,J257)-1),0)</f>
        <v>1.5208333333333333</v>
      </c>
      <c r="AN257" s="1">
        <f>IFERROR((AL257)/(COUNTIF($J$2:K257,K257)-1),0)</f>
        <v>1.1818181818181819</v>
      </c>
      <c r="AP257" t="e">
        <f t="shared" si="166"/>
        <v>#VALUE!</v>
      </c>
      <c r="AQ257">
        <f>COUNTIF($J$2:J257,J257)</f>
        <v>23</v>
      </c>
      <c r="AR257">
        <f>COUNTIF($K$2:K257,K257)</f>
        <v>17</v>
      </c>
      <c r="AT257" s="1" t="str">
        <f t="shared" si="167"/>
        <v>SK Rapid Wien</v>
      </c>
      <c r="AU257" s="1" t="str">
        <f t="shared" si="168"/>
        <v>SC Rheindorf Altach</v>
      </c>
      <c r="AV257">
        <f t="shared" si="169"/>
        <v>2</v>
      </c>
      <c r="AW257" s="1">
        <f t="shared" si="170"/>
        <v>1</v>
      </c>
      <c r="AY257" t="str">
        <f t="shared" si="171"/>
        <v>SC Rheindorf Altach</v>
      </c>
      <c r="AZ257" t="str">
        <f t="shared" si="172"/>
        <v>SK Rapid Wien</v>
      </c>
      <c r="BA257">
        <f t="shared" si="173"/>
        <v>2</v>
      </c>
      <c r="BB257">
        <f t="shared" si="174"/>
        <v>1</v>
      </c>
      <c r="BD257" t="str">
        <f t="shared" si="175"/>
        <v>SC Rheindorf Altach</v>
      </c>
      <c r="BE257" t="str">
        <f t="shared" si="176"/>
        <v>SK Rapid Wien</v>
      </c>
      <c r="BF257">
        <f t="shared" si="177"/>
        <v>1</v>
      </c>
      <c r="BG257">
        <f t="shared" si="178"/>
        <v>2</v>
      </c>
      <c r="BI257">
        <f t="shared" si="179"/>
        <v>3</v>
      </c>
      <c r="BJ257">
        <f t="shared" si="180"/>
        <v>0</v>
      </c>
    </row>
    <row r="258" spans="1:62" x14ac:dyDescent="0.3">
      <c r="A258" t="s">
        <v>47</v>
      </c>
      <c r="B258" s="21">
        <v>43611</v>
      </c>
      <c r="C258" t="s">
        <v>267</v>
      </c>
      <c r="D258" t="s">
        <v>134</v>
      </c>
      <c r="E258" t="s">
        <v>64</v>
      </c>
      <c r="F258" s="15">
        <v>0.70833333333333337</v>
      </c>
      <c r="H258" s="1">
        <v>7</v>
      </c>
      <c r="I258" s="1">
        <v>0</v>
      </c>
      <c r="J258" s="1" t="s">
        <v>40</v>
      </c>
      <c r="K258" s="1" t="s">
        <v>65</v>
      </c>
      <c r="L258" s="1">
        <v>7</v>
      </c>
      <c r="M258" s="1">
        <v>0</v>
      </c>
      <c r="N258" s="1" t="str">
        <f t="shared" si="110"/>
        <v>S</v>
      </c>
      <c r="O258" s="1" t="str">
        <f t="shared" si="111"/>
        <v>N</v>
      </c>
      <c r="P258" s="1">
        <f t="shared" si="112"/>
        <v>7</v>
      </c>
      <c r="Q258" s="4">
        <f>IFERROR((SUMIF($J$2:K258,J258,$L$2:M258)-L258)/(COUNTIF($J$2:K258,J258)-1),0)</f>
        <v>2.4705882352941178</v>
      </c>
      <c r="R258" s="4">
        <f>IFERROR((SUMIF($AT$2:AT258,AT258,$AV$2:AW258)-AV258)/(COUNTIF($J$2:K258,J258)-1),0)</f>
        <v>0.27450980392156865</v>
      </c>
      <c r="S258" s="4">
        <f t="shared" si="181"/>
        <v>2.1960784313725492</v>
      </c>
      <c r="T258" s="5">
        <f>IFERROR((SUMIF($AY$2:AZ258,AY258,$BA$2:BB258)-BA258)/(COUNTIF($J$2:K258,K258)-1),0)</f>
        <v>1.3142857142857143</v>
      </c>
      <c r="U258" s="5">
        <f>IFERROR((SUMIF($BD$2:BE258,BD258,$BF$2:BG258)-BF258)/(COUNTIF($J$2:K258,K258)-1),0)</f>
        <v>1.4571428571428571</v>
      </c>
      <c r="V258" s="5">
        <f t="shared" si="159"/>
        <v>-0.14285714285714279</v>
      </c>
      <c r="W258" s="9">
        <f>IFERROR((SUMIF($J$2:J258,J258,L$2:L258)-L258)/(COUNTIF($J$2:J258,J258)-1),0)</f>
        <v>2.5217391304347827</v>
      </c>
      <c r="X258" s="9">
        <f>IFERROR((SUMIF($J$2:J258,J258,M$2:M258)-M258)/(COUNTIF($J$2:J258,J258)-1),0)</f>
        <v>0.60869565217391308</v>
      </c>
      <c r="Y258" s="9">
        <f t="shared" si="160"/>
        <v>1.9130434782608696</v>
      </c>
      <c r="Z258" s="1">
        <f>IFERROR((SUMIF($K$2:K258,J258,$M$2:M258))/(COUNTIF($K$2:K258,J258)),0)</f>
        <v>2.4285714285714284</v>
      </c>
      <c r="AA258" s="1">
        <f>IFERROR((SUMIF($K$2:K258,J258,$L$2:L258))/(COUNTIF($K$2:K258,J258)),0)</f>
        <v>1</v>
      </c>
      <c r="AB258" s="1">
        <f t="shared" si="161"/>
        <v>1.4285714285714284</v>
      </c>
      <c r="AC258" s="9">
        <f>IFERROR((SUMIF($J$2:J258,K258,$L$2:L258))/(COUNTIF($J$2:J258,K258)),0)</f>
        <v>1.1875</v>
      </c>
      <c r="AD258" s="9">
        <f>IFERROR((SUMIF($J$2:J258,K258,$M$2:M258))/(COUNTIF($J$2:J258,K258)),0)</f>
        <v>1.375</v>
      </c>
      <c r="AE258" s="9">
        <f t="shared" si="162"/>
        <v>-0.1875</v>
      </c>
      <c r="AF258" s="1">
        <f>IFERROR((SUMIF(K$2:K258,K258,M$2:M258)-M258)/(COUNTIF($K$2:K258,K258)-1),0)</f>
        <v>1.4210526315789473</v>
      </c>
      <c r="AG258" s="1">
        <f>IFERROR((SUMIF(K$2:K258,K258,L$2:L258)-L258)/(COUNTIF($K$2:K258,K258)-1),0)</f>
        <v>1.5263157894736843</v>
      </c>
      <c r="AH258" s="1">
        <f t="shared" si="163"/>
        <v>-0.10526315789473695</v>
      </c>
      <c r="AI258" s="1">
        <f t="shared" si="164"/>
        <v>3</v>
      </c>
      <c r="AJ258" s="1">
        <f t="shared" si="165"/>
        <v>0</v>
      </c>
      <c r="AK258" s="1">
        <f>SUMIF($J$2:K258,J258,AI$2:AJ258)-AI258</f>
        <v>127</v>
      </c>
      <c r="AL258" s="1">
        <f>SUMIF($AY$2:AZ258,AY258,$BI$2:BJ258)-BI258</f>
        <v>45</v>
      </c>
      <c r="AM258" s="1">
        <f>IFERROR((AK258)/(COUNTIF($J$2:K258,J258)-1),0)</f>
        <v>2.4901960784313726</v>
      </c>
      <c r="AN258" s="1">
        <f>IFERROR((AL258)/(COUNTIF($J$2:K258,K258)-1),0)</f>
        <v>1.2857142857142858</v>
      </c>
      <c r="AP258" t="e">
        <f t="shared" si="166"/>
        <v>#VALUE!</v>
      </c>
      <c r="AQ258">
        <f>COUNTIF($J$2:J258,J258)</f>
        <v>24</v>
      </c>
      <c r="AR258">
        <f>COUNTIF($K$2:K258,K258)</f>
        <v>20</v>
      </c>
      <c r="AT258" s="1" t="str">
        <f t="shared" si="167"/>
        <v>Red Bull Salzburg</v>
      </c>
      <c r="AU258" s="1" t="str">
        <f t="shared" si="168"/>
        <v>SKN St. Pölten</v>
      </c>
      <c r="AV258">
        <f t="shared" si="169"/>
        <v>0</v>
      </c>
      <c r="AW258" s="1">
        <f t="shared" si="170"/>
        <v>7</v>
      </c>
      <c r="AY258" t="str">
        <f t="shared" si="171"/>
        <v>SKN St. Pölten</v>
      </c>
      <c r="AZ258" t="str">
        <f t="shared" si="172"/>
        <v>Red Bull Salzburg</v>
      </c>
      <c r="BA258">
        <f t="shared" si="173"/>
        <v>0</v>
      </c>
      <c r="BB258">
        <f t="shared" si="174"/>
        <v>7</v>
      </c>
      <c r="BD258" t="str">
        <f t="shared" si="175"/>
        <v>SKN St. Pölten</v>
      </c>
      <c r="BE258" t="str">
        <f t="shared" si="176"/>
        <v>Red Bull Salzburg</v>
      </c>
      <c r="BF258">
        <f t="shared" si="177"/>
        <v>7</v>
      </c>
      <c r="BG258">
        <f t="shared" si="178"/>
        <v>0</v>
      </c>
      <c r="BI258">
        <f t="shared" si="179"/>
        <v>0</v>
      </c>
      <c r="BJ258">
        <f t="shared" si="180"/>
        <v>3</v>
      </c>
    </row>
    <row r="259" spans="1:62" x14ac:dyDescent="0.3">
      <c r="A259" t="s">
        <v>47</v>
      </c>
      <c r="B259" s="21">
        <v>43611</v>
      </c>
      <c r="C259" t="s">
        <v>267</v>
      </c>
      <c r="D259" t="s">
        <v>134</v>
      </c>
      <c r="E259" t="s">
        <v>64</v>
      </c>
      <c r="F259" s="15">
        <v>0.70833333333333337</v>
      </c>
      <c r="H259" s="1">
        <v>7</v>
      </c>
      <c r="I259" s="1">
        <v>0</v>
      </c>
      <c r="J259" s="1" t="s">
        <v>0</v>
      </c>
      <c r="K259" s="1" t="s">
        <v>80</v>
      </c>
      <c r="L259" s="1">
        <v>5</v>
      </c>
      <c r="M259" s="1">
        <v>2</v>
      </c>
      <c r="N259" s="1" t="str">
        <f t="shared" si="110"/>
        <v>S</v>
      </c>
      <c r="O259" s="1" t="str">
        <f t="shared" si="111"/>
        <v>N</v>
      </c>
      <c r="P259" s="1">
        <f t="shared" si="112"/>
        <v>3</v>
      </c>
      <c r="Q259" s="4">
        <f>IFERROR((SUMIF($J$2:K259,J259,$L$2:M259)-L259)/(COUNTIF($J$2:K259,J259)-1),0)</f>
        <v>2.0750000000000002</v>
      </c>
      <c r="R259" s="4">
        <f>IFERROR((SUMIF($AT$2:AT259,AT259,$AV$2:AW259)-AV259)/(COUNTIF($J$2:K259,J259)-1),0)</f>
        <v>0.4</v>
      </c>
      <c r="S259" s="4">
        <f t="shared" si="181"/>
        <v>1.6750000000000003</v>
      </c>
      <c r="T259" s="5">
        <f>IFERROR((SUMIF($AY$2:AZ259,AY259,$BA$2:BB259)-BA259)/(COUNTIF($J$2:K259,K259)-1),0)</f>
        <v>1.5142857142857142</v>
      </c>
      <c r="U259" s="5">
        <f>IFERROR((SUMIF($BD$2:BE259,BD259,$BF$2:BG259)-BF259)/(COUNTIF($J$2:K259,K259)-1),0)</f>
        <v>1.3142857142857143</v>
      </c>
      <c r="V259" s="5">
        <f t="shared" si="159"/>
        <v>0.19999999999999996</v>
      </c>
      <c r="W259" s="9">
        <f>IFERROR((SUMIF($J$2:J259,J259,L$2:L259)-L259)/(COUNTIF($J$2:J259,J259)-1),0)</f>
        <v>2.0526315789473686</v>
      </c>
      <c r="X259" s="9">
        <f>IFERROR((SUMIF($J$2:J259,J259,M$2:M259)-M259)/(COUNTIF($J$2:J259,J259)-1),0)</f>
        <v>0.84210526315789469</v>
      </c>
      <c r="Y259" s="9">
        <f t="shared" si="160"/>
        <v>1.2105263157894739</v>
      </c>
      <c r="Z259" s="1">
        <f>IFERROR((SUMIF($K$2:K259,J259,$M$2:M259))/(COUNTIF($K$2:K259,J259)),0)</f>
        <v>2.0952380952380953</v>
      </c>
      <c r="AA259" s="1">
        <f>IFERROR((SUMIF($K$2:K259,J259,$L$2:L259))/(COUNTIF($K$2:K259,J259)),0)</f>
        <v>0.80952380952380953</v>
      </c>
      <c r="AB259" s="1">
        <f t="shared" si="161"/>
        <v>1.2857142857142858</v>
      </c>
      <c r="AC259" s="9">
        <f>IFERROR((SUMIF($J$2:J259,K259,$L$2:L259))/(COUNTIF($J$2:J259,K259)),0)</f>
        <v>2</v>
      </c>
      <c r="AD259" s="9">
        <f>IFERROR((SUMIF($J$2:J259,K259,$M$2:M259))/(COUNTIF($J$2:J259,K259)),0)</f>
        <v>1.3888888888888888</v>
      </c>
      <c r="AE259" s="9">
        <f t="shared" si="162"/>
        <v>0.61111111111111116</v>
      </c>
      <c r="AF259" s="1">
        <f>IFERROR((SUMIF(K$2:K259,K259,M$2:M259)-M259)/(COUNTIF($K$2:K259,K259)-1),0)</f>
        <v>1</v>
      </c>
      <c r="AG259" s="1">
        <f>IFERROR((SUMIF(K$2:K259,K259,L$2:L259)-L259)/(COUNTIF($K$2:K259,K259)-1),0)</f>
        <v>1.2352941176470589</v>
      </c>
      <c r="AH259" s="1">
        <f t="shared" si="163"/>
        <v>-0.23529411764705888</v>
      </c>
      <c r="AI259" s="1">
        <f t="shared" si="164"/>
        <v>3</v>
      </c>
      <c r="AJ259" s="1">
        <f t="shared" si="165"/>
        <v>0</v>
      </c>
      <c r="AK259" s="1">
        <f>SUMIF($J$2:K259,J259,AI$2:AJ259)-AI259</f>
        <v>82</v>
      </c>
      <c r="AL259" s="1">
        <f>SUMIF($AY$2:AZ259,AY259,$BI$2:BJ259)-BI259</f>
        <v>51</v>
      </c>
      <c r="AM259" s="1">
        <f>IFERROR((AK259)/(COUNTIF($J$2:K259,J259)-1),0)</f>
        <v>2.0499999999999998</v>
      </c>
      <c r="AN259" s="1">
        <f>IFERROR((AL259)/(COUNTIF($J$2:K259,K259)-1),0)</f>
        <v>1.4571428571428571</v>
      </c>
      <c r="AP259" t="e">
        <f t="shared" si="166"/>
        <v>#VALUE!</v>
      </c>
      <c r="AQ259">
        <f>COUNTIF($J$2:J259,J259)</f>
        <v>20</v>
      </c>
      <c r="AR259">
        <f>COUNTIF($K$2:K259,K259)</f>
        <v>18</v>
      </c>
      <c r="AT259" s="1" t="str">
        <f t="shared" si="167"/>
        <v>LASK</v>
      </c>
      <c r="AU259" s="1" t="str">
        <f t="shared" si="168"/>
        <v>FK Austria Wien</v>
      </c>
      <c r="AV259">
        <f t="shared" si="169"/>
        <v>2</v>
      </c>
      <c r="AW259" s="1">
        <f t="shared" si="170"/>
        <v>5</v>
      </c>
      <c r="AY259" t="str">
        <f t="shared" si="171"/>
        <v>FK Austria Wien</v>
      </c>
      <c r="AZ259" t="str">
        <f t="shared" si="172"/>
        <v>LASK</v>
      </c>
      <c r="BA259">
        <f t="shared" si="173"/>
        <v>2</v>
      </c>
      <c r="BB259">
        <f t="shared" si="174"/>
        <v>5</v>
      </c>
      <c r="BD259" t="str">
        <f t="shared" si="175"/>
        <v>FK Austria Wien</v>
      </c>
      <c r="BE259" t="str">
        <f t="shared" si="176"/>
        <v>LASK</v>
      </c>
      <c r="BF259">
        <f t="shared" si="177"/>
        <v>5</v>
      </c>
      <c r="BG259">
        <f t="shared" si="178"/>
        <v>2</v>
      </c>
      <c r="BI259">
        <f t="shared" si="179"/>
        <v>0</v>
      </c>
      <c r="BJ259">
        <f t="shared" si="180"/>
        <v>3</v>
      </c>
    </row>
    <row r="260" spans="1:62" x14ac:dyDescent="0.3">
      <c r="A260" t="s">
        <v>47</v>
      </c>
      <c r="B260" s="21">
        <v>43611</v>
      </c>
      <c r="C260" t="s">
        <v>267</v>
      </c>
      <c r="D260" t="s">
        <v>134</v>
      </c>
      <c r="E260" t="s">
        <v>64</v>
      </c>
      <c r="F260" s="15">
        <v>0.70833333333333337</v>
      </c>
      <c r="H260" s="1">
        <v>7</v>
      </c>
      <c r="I260" s="1">
        <v>0</v>
      </c>
      <c r="J260" s="1" t="s">
        <v>49</v>
      </c>
      <c r="K260" s="1" t="s">
        <v>68</v>
      </c>
      <c r="L260" s="1">
        <v>2</v>
      </c>
      <c r="M260" s="1">
        <v>1</v>
      </c>
      <c r="N260" s="1" t="str">
        <f t="shared" si="110"/>
        <v>S</v>
      </c>
      <c r="O260" s="1" t="str">
        <f t="shared" si="111"/>
        <v>N</v>
      </c>
      <c r="P260" s="1">
        <f t="shared" si="112"/>
        <v>1</v>
      </c>
      <c r="Q260" s="4">
        <f>IFERROR((SUMIF($J$2:K260,J260,$L$2:M260)-L260)/(COUNTIF($J$2:K260,J260)-1),0)</f>
        <v>1.5</v>
      </c>
      <c r="R260" s="4">
        <f>IFERROR((SUMIF($AT$2:AT260,AT260,$AV$2:AW260)-AV260)/(COUNTIF($J$2:K260,J260)-1),0)</f>
        <v>0.70588235294117652</v>
      </c>
      <c r="S260" s="4">
        <f t="shared" si="181"/>
        <v>0.79411764705882348</v>
      </c>
      <c r="T260" s="5">
        <f>IFERROR((SUMIF($AY$2:AZ260,AY260,$BA$2:BB260)-BA260)/(COUNTIF($J$2:K260,K260)-1),0)</f>
        <v>1.0540540540540539</v>
      </c>
      <c r="U260" s="5">
        <f>IFERROR((SUMIF($BD$2:BE260,BD260,$BF$2:BG260)-BF260)/(COUNTIF($J$2:K260,K260)-1),0)</f>
        <v>1.4054054054054055</v>
      </c>
      <c r="V260" s="5">
        <f t="shared" si="159"/>
        <v>-0.35135135135135154</v>
      </c>
      <c r="W260" s="9">
        <f>IFERROR((SUMIF($J$2:J260,J260,L$2:L260)-L260)/(COUNTIF($J$2:J260,J260)-1),0)</f>
        <v>1.7058823529411764</v>
      </c>
      <c r="X260" s="9">
        <f>IFERROR((SUMIF($J$2:J260,J260,M$2:M260)-M260)/(COUNTIF($J$2:J260,J260)-1),0)</f>
        <v>1.411764705882353</v>
      </c>
      <c r="Y260" s="9">
        <f t="shared" si="160"/>
        <v>0.29411764705882337</v>
      </c>
      <c r="Z260" s="1">
        <f>IFERROR((SUMIF($K$2:K260,J260,$M$2:M260))/(COUNTIF($K$2:K260,J260)),0)</f>
        <v>1.2941176470588236</v>
      </c>
      <c r="AA260" s="1">
        <f>IFERROR((SUMIF($K$2:K260,J260,$L$2:L260))/(COUNTIF($K$2:K260,J260)),0)</f>
        <v>1.5294117647058822</v>
      </c>
      <c r="AB260" s="1">
        <f t="shared" si="161"/>
        <v>-0.23529411764705865</v>
      </c>
      <c r="AC260" s="9">
        <f>IFERROR((SUMIF($J$2:J260,K260,$L$2:L260))/(COUNTIF($J$2:J260,K260)),0)</f>
        <v>1.1666666666666667</v>
      </c>
      <c r="AD260" s="9">
        <f>IFERROR((SUMIF($J$2:J260,K260,$M$2:M260))/(COUNTIF($J$2:J260,K260)),0)</f>
        <v>1.5555555555555556</v>
      </c>
      <c r="AE260" s="9">
        <f t="shared" si="162"/>
        <v>-0.38888888888888884</v>
      </c>
      <c r="AF260" s="1">
        <f>IFERROR((SUMIF(K$2:K260,K260,M$2:M260)-M260)/(COUNTIF($K$2:K260,K260)-1),0)</f>
        <v>0.94736842105263153</v>
      </c>
      <c r="AG260" s="1">
        <f>IFERROR((SUMIF(K$2:K260,K260,L$2:L260)-L260)/(COUNTIF($K$2:K260,K260)-1),0)</f>
        <v>1.263157894736842</v>
      </c>
      <c r="AH260" s="1">
        <f t="shared" si="163"/>
        <v>-0.31578947368421051</v>
      </c>
      <c r="AI260" s="1">
        <f t="shared" si="164"/>
        <v>3</v>
      </c>
      <c r="AJ260" s="1">
        <f t="shared" si="165"/>
        <v>0</v>
      </c>
      <c r="AK260" s="1">
        <f>SUMIF($J$2:K260,J260,AI$2:AJ260)-AI260</f>
        <v>49</v>
      </c>
      <c r="AL260" s="1">
        <f>SUMIF($AY$2:AZ260,AY260,$BI$2:BJ260)-BI260</f>
        <v>43</v>
      </c>
      <c r="AM260" s="1">
        <f>IFERROR((AK260)/(COUNTIF($J$2:K260,J260)-1),0)</f>
        <v>1.4411764705882353</v>
      </c>
      <c r="AN260" s="1">
        <f>IFERROR((AL260)/(COUNTIF($J$2:K260,K260)-1),0)</f>
        <v>1.1621621621621621</v>
      </c>
      <c r="AP260" t="e">
        <f t="shared" si="166"/>
        <v>#VALUE!</v>
      </c>
      <c r="AQ260">
        <f>COUNTIF($J$2:J260,J260)</f>
        <v>18</v>
      </c>
      <c r="AR260">
        <f>COUNTIF($K$2:K260,K260)</f>
        <v>20</v>
      </c>
      <c r="AT260" s="1" t="str">
        <f t="shared" si="167"/>
        <v>Wolfsberger AC</v>
      </c>
      <c r="AU260" s="1" t="str">
        <f t="shared" si="168"/>
        <v>SK Sturm Graz</v>
      </c>
      <c r="AV260">
        <f t="shared" si="169"/>
        <v>1</v>
      </c>
      <c r="AW260" s="1">
        <f t="shared" si="170"/>
        <v>2</v>
      </c>
      <c r="AY260" t="str">
        <f t="shared" si="171"/>
        <v>SK Sturm Graz</v>
      </c>
      <c r="AZ260" t="str">
        <f t="shared" si="172"/>
        <v>Wolfsberger AC</v>
      </c>
      <c r="BA260">
        <f t="shared" si="173"/>
        <v>1</v>
      </c>
      <c r="BB260">
        <f t="shared" si="174"/>
        <v>2</v>
      </c>
      <c r="BD260" t="str">
        <f t="shared" si="175"/>
        <v>SK Sturm Graz</v>
      </c>
      <c r="BE260" t="str">
        <f t="shared" si="176"/>
        <v>Wolfsberger AC</v>
      </c>
      <c r="BF260">
        <f t="shared" si="177"/>
        <v>2</v>
      </c>
      <c r="BG260">
        <f t="shared" si="178"/>
        <v>1</v>
      </c>
      <c r="BI260">
        <f t="shared" si="179"/>
        <v>0</v>
      </c>
      <c r="BJ260">
        <f t="shared" si="180"/>
        <v>3</v>
      </c>
    </row>
    <row r="261" spans="1:62" x14ac:dyDescent="0.3">
      <c r="A261" t="s">
        <v>47</v>
      </c>
      <c r="B261" s="21">
        <v>43672</v>
      </c>
      <c r="C261">
        <v>2019</v>
      </c>
      <c r="D261">
        <v>7</v>
      </c>
      <c r="E261" t="s">
        <v>141</v>
      </c>
      <c r="F261" s="11">
        <v>0.86458333333333337</v>
      </c>
      <c r="H261" s="1">
        <v>60</v>
      </c>
      <c r="I261" s="1">
        <v>0</v>
      </c>
      <c r="J261" s="1" t="s">
        <v>71</v>
      </c>
      <c r="K261" s="1" t="s">
        <v>40</v>
      </c>
      <c r="L261" s="1">
        <v>0</v>
      </c>
      <c r="M261" s="1">
        <v>2</v>
      </c>
      <c r="N261" s="1" t="str">
        <f t="shared" si="110"/>
        <v>N</v>
      </c>
      <c r="O261" s="1" t="str">
        <f t="shared" si="111"/>
        <v>S</v>
      </c>
      <c r="P261" s="1">
        <f t="shared" si="112"/>
        <v>-2</v>
      </c>
      <c r="Q261" s="4">
        <f>IFERROR((SUMIF($J$2:K261,J261,$L$2:M261)-L261)/(COUNTIF($J$2:K261,J261)-1),0)</f>
        <v>1.5918367346938775</v>
      </c>
      <c r="R261" s="4">
        <f>IFERROR((SUMIF($AT$2:AT261,AT261,$AV$2:AW261)-AV261)/(COUNTIF($J$2:K261,J261)-1),0)</f>
        <v>0.38775510204081631</v>
      </c>
      <c r="S261" s="4">
        <f t="shared" ref="S261:S266" si="182">Q261-R261</f>
        <v>1.2040816326530612</v>
      </c>
      <c r="T261" s="5">
        <f>IFERROR((SUMIF($AY$2:AZ261,AY261,$BA$2:BB261)-BA261)/(COUNTIF($J$2:K261,K261)-1),0)</f>
        <v>2.5576923076923075</v>
      </c>
      <c r="U261" s="5">
        <f>IFERROR((SUMIF($BD$2:BE261,BD261,$BF$2:BG261)-BF261)/(COUNTIF($J$2:K261,K261)-1),0)</f>
        <v>0.80769230769230771</v>
      </c>
      <c r="V261" s="5">
        <f t="shared" ref="V261:V266" si="183">T261-U261</f>
        <v>1.7499999999999998</v>
      </c>
      <c r="W261" s="9">
        <f>IFERROR((SUMIF($J$2:J261,J261,L$2:L261)-L261)/(COUNTIF($J$2:J261,J261)-1),0)</f>
        <v>1.5217391304347827</v>
      </c>
      <c r="X261" s="9">
        <f>IFERROR((SUMIF($J$2:J261,J261,M$2:M261)-M261)/(COUNTIF($J$2:J261,J261)-1),0)</f>
        <v>0.82608695652173914</v>
      </c>
      <c r="Y261" s="9">
        <f t="shared" ref="Y261:Y266" si="184">W261-X261</f>
        <v>0.69565217391304357</v>
      </c>
      <c r="Z261" s="1">
        <f>IFERROR((SUMIF($K$2:K261,J261,$M$2:M261))/(COUNTIF($K$2:K261,J261)),0)</f>
        <v>1.6538461538461537</v>
      </c>
      <c r="AA261" s="1">
        <f>IFERROR((SUMIF($K$2:K261,J261,$L$2:L261))/(COUNTIF($K$2:K261,J261)),0)</f>
        <v>1.7692307692307692</v>
      </c>
      <c r="AB261" s="1">
        <f t="shared" ref="AB261:AB266" si="185">Z261-AA261</f>
        <v>-0.11538461538461542</v>
      </c>
      <c r="AC261" s="9">
        <f>IFERROR((SUMIF($J$2:J261,K261,$L$2:L261))/(COUNTIF($J$2:J261,K261)),0)</f>
        <v>2.7083333333333335</v>
      </c>
      <c r="AD261" s="9">
        <f>IFERROR((SUMIF($J$2:J261,K261,$M$2:M261))/(COUNTIF($J$2:J261,K261)),0)</f>
        <v>0.58333333333333337</v>
      </c>
      <c r="AE261" s="9">
        <f t="shared" ref="AE261:AE266" si="186">AC261-AD261</f>
        <v>2.125</v>
      </c>
      <c r="AF261" s="1">
        <f>IFERROR((SUMIF(K$2:K261,K261,M$2:M261)-M261)/(COUNTIF($K$2:K261,K261)-1),0)</f>
        <v>2.4285714285714284</v>
      </c>
      <c r="AG261" s="1">
        <f>IFERROR((SUMIF(K$2:K261,K261,L$2:L261)-L261)/(COUNTIF($K$2:K261,K261)-1),0)</f>
        <v>1</v>
      </c>
      <c r="AH261" s="1">
        <f t="shared" ref="AH261:AH266" si="187">AF261-AG261</f>
        <v>1.4285714285714284</v>
      </c>
      <c r="AI261" s="1">
        <f t="shared" ref="AI261:AI266" si="188">IF(N261="S",3,IF(N261="N",0,1))</f>
        <v>0</v>
      </c>
      <c r="AJ261" s="1">
        <f t="shared" ref="AJ261:AJ266" si="189">IF(O261="S",3,IF(O261="N",0,1))</f>
        <v>3</v>
      </c>
      <c r="AK261" s="1">
        <f>SUMIF($J$2:K261,J261,AI$2:AJ261)-AI261</f>
        <v>73</v>
      </c>
      <c r="AL261" s="1">
        <f>SUMIF($AY$2:AZ261,AY261,$BI$2:BJ261)-BI261</f>
        <v>130</v>
      </c>
      <c r="AM261" s="1">
        <f>IFERROR((AK261)/(COUNTIF($J$2:K261,J261)-1),0)</f>
        <v>1.489795918367347</v>
      </c>
      <c r="AN261" s="1">
        <f>IFERROR((AL261)/(COUNTIF($J$2:K261,K261)-1),0)</f>
        <v>2.5</v>
      </c>
      <c r="AP261" t="e">
        <f t="shared" ref="AP261:AP266" si="190">VLOOKUP(J261,IF($AQ$2:$AQ$251=(AQ261),mat,""),2,FALSE)</f>
        <v>#VALUE!</v>
      </c>
      <c r="AQ261">
        <f>COUNTIF($J$2:J261,J261)</f>
        <v>24</v>
      </c>
      <c r="AR261">
        <f>COUNTIF($K$2:K261,K261)</f>
        <v>29</v>
      </c>
      <c r="AT261" s="1" t="str">
        <f t="shared" si="167"/>
        <v>SK Rapid Wien</v>
      </c>
      <c r="AU261" s="1" t="str">
        <f t="shared" si="168"/>
        <v>Red Bull Salzburg</v>
      </c>
      <c r="AV261">
        <f t="shared" si="169"/>
        <v>2</v>
      </c>
      <c r="AW261" s="1">
        <f t="shared" si="170"/>
        <v>0</v>
      </c>
      <c r="AY261" t="str">
        <f t="shared" si="171"/>
        <v>Red Bull Salzburg</v>
      </c>
      <c r="AZ261" t="str">
        <f t="shared" si="172"/>
        <v>SK Rapid Wien</v>
      </c>
      <c r="BA261">
        <f t="shared" si="173"/>
        <v>2</v>
      </c>
      <c r="BB261">
        <f t="shared" si="174"/>
        <v>0</v>
      </c>
      <c r="BD261" t="str">
        <f t="shared" si="175"/>
        <v>Red Bull Salzburg</v>
      </c>
      <c r="BE261" t="str">
        <f t="shared" si="176"/>
        <v>SK Rapid Wien</v>
      </c>
      <c r="BF261">
        <f t="shared" si="177"/>
        <v>0</v>
      </c>
      <c r="BG261">
        <f t="shared" si="178"/>
        <v>2</v>
      </c>
      <c r="BI261">
        <f t="shared" si="179"/>
        <v>3</v>
      </c>
      <c r="BJ261">
        <f t="shared" si="180"/>
        <v>0</v>
      </c>
    </row>
    <row r="262" spans="1:62" x14ac:dyDescent="0.3">
      <c r="A262" t="s">
        <v>47</v>
      </c>
      <c r="B262" s="21">
        <v>43673</v>
      </c>
      <c r="C262" t="s">
        <v>267</v>
      </c>
      <c r="D262">
        <v>7</v>
      </c>
      <c r="E262" t="s">
        <v>43</v>
      </c>
      <c r="F262" s="11">
        <v>0.70833333333333337</v>
      </c>
      <c r="H262" s="1">
        <v>60</v>
      </c>
      <c r="I262" s="1">
        <v>0</v>
      </c>
      <c r="J262" s="1" t="s">
        <v>56</v>
      </c>
      <c r="K262" s="1" t="s">
        <v>49</v>
      </c>
      <c r="L262" s="1">
        <v>0</v>
      </c>
      <c r="M262" s="1">
        <v>3</v>
      </c>
      <c r="N262" s="1" t="str">
        <f t="shared" si="110"/>
        <v>N</v>
      </c>
      <c r="O262" s="1" t="str">
        <f t="shared" si="111"/>
        <v>S</v>
      </c>
      <c r="P262" s="1">
        <f t="shared" si="112"/>
        <v>-3</v>
      </c>
      <c r="Q262" s="4">
        <f>IFERROR((SUMIF($J$2:K262,J262,$L$2:M262)-L262)/(COUNTIF($J$2:K262,J262)-1),0)</f>
        <v>1.2058823529411764</v>
      </c>
      <c r="R262" s="4">
        <f>IFERROR((SUMIF($AT$2:AT262,AT262,$AV$2:AW262)-AV262)/(COUNTIF($J$2:K262,J262)-1),0)</f>
        <v>0.94117647058823528</v>
      </c>
      <c r="S262" s="4">
        <f t="shared" si="182"/>
        <v>0.26470588235294112</v>
      </c>
      <c r="T262" s="5">
        <f>IFERROR((SUMIF($AY$2:AZ262,AY262,$BA$2:BB262)-BA262)/(COUNTIF($J$2:K262,K262)-1),0)</f>
        <v>1.5142857142857142</v>
      </c>
      <c r="U262" s="5">
        <f>IFERROR((SUMIF($BD$2:BE262,BD262,$BF$2:BG262)-BF262)/(COUNTIF($J$2:K262,K262)-1),0)</f>
        <v>1.4571428571428571</v>
      </c>
      <c r="V262" s="5">
        <f t="shared" si="183"/>
        <v>5.7142857142857162E-2</v>
      </c>
      <c r="W262" s="9">
        <f>IFERROR((SUMIF($J$2:J262,J262,L$2:L262)-L262)/(COUNTIF($J$2:J262,J262)-1),0)</f>
        <v>1.4375</v>
      </c>
      <c r="X262" s="9">
        <f>IFERROR((SUMIF($J$2:J262,J262,M$2:M262)-M262)/(COUNTIF($J$2:J262,J262)-1),0)</f>
        <v>2</v>
      </c>
      <c r="Y262" s="9">
        <f t="shared" si="184"/>
        <v>-0.5625</v>
      </c>
      <c r="Z262" s="1">
        <f>IFERROR((SUMIF($K$2:K262,J262,$M$2:M262))/(COUNTIF($K$2:K262,J262)),0)</f>
        <v>1</v>
      </c>
      <c r="AA262" s="1">
        <f>IFERROR((SUMIF($K$2:K262,J262,$L$2:L262))/(COUNTIF($K$2:K262,J262)),0)</f>
        <v>2</v>
      </c>
      <c r="AB262" s="1">
        <f t="shared" si="185"/>
        <v>-1</v>
      </c>
      <c r="AC262" s="9">
        <f>IFERROR((SUMIF($J$2:J262,K262,$L$2:L262))/(COUNTIF($J$2:J262,K262)),0)</f>
        <v>1.7222222222222223</v>
      </c>
      <c r="AD262" s="9">
        <f>IFERROR((SUMIF($J$2:J262,K262,$M$2:M262))/(COUNTIF($J$2:J262,K262)),0)</f>
        <v>1.3888888888888888</v>
      </c>
      <c r="AE262" s="9">
        <f t="shared" si="186"/>
        <v>0.33333333333333348</v>
      </c>
      <c r="AF262" s="1">
        <f>IFERROR((SUMIF(K$2:K262,K262,M$2:M262)-M262)/(COUNTIF($K$2:K262,K262)-1),0)</f>
        <v>1.2941176470588236</v>
      </c>
      <c r="AG262" s="1">
        <f>IFERROR((SUMIF(K$2:K262,K262,L$2:L262)-L262)/(COUNTIF($K$2:K262,K262)-1),0)</f>
        <v>1.5294117647058822</v>
      </c>
      <c r="AH262" s="1">
        <f t="shared" si="187"/>
        <v>-0.23529411764705865</v>
      </c>
      <c r="AI262" s="1">
        <f t="shared" si="188"/>
        <v>0</v>
      </c>
      <c r="AJ262" s="1">
        <f t="shared" si="189"/>
        <v>3</v>
      </c>
      <c r="AK262" s="1">
        <f>SUMIF($J$2:K262,J262,AI$2:AJ262)-AI262</f>
        <v>30</v>
      </c>
      <c r="AL262" s="1">
        <f>SUMIF($AY$2:AZ262,AY262,$BI$2:BJ262)-BI262</f>
        <v>52</v>
      </c>
      <c r="AM262" s="1">
        <f>IFERROR((AK262)/(COUNTIF($J$2:K262,J262)-1),0)</f>
        <v>0.88235294117647056</v>
      </c>
      <c r="AN262" s="1">
        <f>IFERROR((AL262)/(COUNTIF($J$2:K262,K262)-1),0)</f>
        <v>1.4857142857142858</v>
      </c>
      <c r="AP262" t="e">
        <f t="shared" si="190"/>
        <v>#VALUE!</v>
      </c>
      <c r="AQ262">
        <f>COUNTIF($J$2:J262,J262)</f>
        <v>17</v>
      </c>
      <c r="AR262">
        <f>COUNTIF($K$2:K262,K262)</f>
        <v>18</v>
      </c>
      <c r="AT262" s="1" t="str">
        <f t="shared" si="167"/>
        <v>FC Admira Wacker Mödling</v>
      </c>
      <c r="AU262" s="1" t="str">
        <f t="shared" si="168"/>
        <v>Wolfsberger AC</v>
      </c>
      <c r="AV262">
        <f t="shared" si="169"/>
        <v>3</v>
      </c>
      <c r="AW262" s="1">
        <f t="shared" si="170"/>
        <v>0</v>
      </c>
      <c r="AY262" t="str">
        <f t="shared" si="171"/>
        <v>Wolfsberger AC</v>
      </c>
      <c r="AZ262" t="str">
        <f t="shared" si="172"/>
        <v>FC Admira Wacker Mödling</v>
      </c>
      <c r="BA262">
        <f t="shared" si="173"/>
        <v>3</v>
      </c>
      <c r="BB262">
        <f t="shared" si="174"/>
        <v>0</v>
      </c>
      <c r="BD262" t="str">
        <f t="shared" si="175"/>
        <v>Wolfsberger AC</v>
      </c>
      <c r="BE262" t="str">
        <f t="shared" si="176"/>
        <v>FC Admira Wacker Mödling</v>
      </c>
      <c r="BF262">
        <f t="shared" si="177"/>
        <v>0</v>
      </c>
      <c r="BG262">
        <f t="shared" si="178"/>
        <v>3</v>
      </c>
      <c r="BI262">
        <f t="shared" si="179"/>
        <v>3</v>
      </c>
      <c r="BJ262">
        <f t="shared" si="180"/>
        <v>0</v>
      </c>
    </row>
    <row r="263" spans="1:62" x14ac:dyDescent="0.3">
      <c r="A263" t="s">
        <v>47</v>
      </c>
      <c r="B263" s="21">
        <v>43673</v>
      </c>
      <c r="C263" t="s">
        <v>267</v>
      </c>
      <c r="D263">
        <v>7</v>
      </c>
      <c r="E263" t="s">
        <v>43</v>
      </c>
      <c r="F263" s="11">
        <v>0.70833333333333337</v>
      </c>
      <c r="H263" s="1">
        <v>60</v>
      </c>
      <c r="I263" s="1">
        <v>0</v>
      </c>
      <c r="J263" s="1" t="s">
        <v>373</v>
      </c>
      <c r="K263" s="1" t="s">
        <v>80</v>
      </c>
      <c r="L263" s="1">
        <v>3</v>
      </c>
      <c r="M263" s="1">
        <v>1</v>
      </c>
      <c r="N263" s="1" t="str">
        <f t="shared" si="110"/>
        <v>S</v>
      </c>
      <c r="O263" s="1" t="str">
        <f t="shared" si="111"/>
        <v>N</v>
      </c>
      <c r="P263" s="1">
        <f t="shared" si="112"/>
        <v>2</v>
      </c>
      <c r="Q263" s="4">
        <f>IFERROR((SUMIF($J$2:K263,J263,$L$2:M263)-L263)/(COUNTIF($J$2:K263,J263)-1),0)</f>
        <v>0</v>
      </c>
      <c r="R263" s="4">
        <f>IFERROR((SUMIF($AT$2:AT263,AT263,$AV$2:AW263)-AV263)/(COUNTIF($J$2:K263,J263)-1),0)</f>
        <v>0</v>
      </c>
      <c r="S263" s="4">
        <f t="shared" si="182"/>
        <v>0</v>
      </c>
      <c r="T263" s="5">
        <f>IFERROR((SUMIF($AY$2:AZ263,AY263,$BA$2:BB263)-BA263)/(COUNTIF($J$2:K263,K263)-1),0)</f>
        <v>1.5277777777777777</v>
      </c>
      <c r="U263" s="5">
        <f>IFERROR((SUMIF($BD$2:BE263,BD263,$BF$2:BG263)-BF263)/(COUNTIF($J$2:K263,K263)-1),0)</f>
        <v>1.4166666666666667</v>
      </c>
      <c r="V263" s="5">
        <f t="shared" si="183"/>
        <v>0.11111111111111094</v>
      </c>
      <c r="W263" s="9">
        <f>IFERROR((SUMIF($J$2:J263,J263,L$2:L263)-L263)/(COUNTIF($J$2:J263,J263)-1),0)</f>
        <v>0</v>
      </c>
      <c r="X263" s="9">
        <f>IFERROR((SUMIF($J$2:J263,J263,M$2:M263)-M263)/(COUNTIF($J$2:J263,J263)-1),0)</f>
        <v>0</v>
      </c>
      <c r="Y263" s="9">
        <f t="shared" si="184"/>
        <v>0</v>
      </c>
      <c r="Z263" s="1">
        <f>IFERROR((SUMIF($K$2:K263,J263,$M$2:M263))/(COUNTIF($K$2:K263,J263)),0)</f>
        <v>0</v>
      </c>
      <c r="AA263" s="1">
        <f>IFERROR((SUMIF($K$2:K263,J263,$L$2:L263))/(COUNTIF($K$2:K263,J263)),0)</f>
        <v>3</v>
      </c>
      <c r="AB263" s="1">
        <f t="shared" si="185"/>
        <v>-3</v>
      </c>
      <c r="AC263" s="9">
        <f>IFERROR((SUMIF($J$2:J263,K263,$L$2:L263))/(COUNTIF($J$2:J263,K263)),0)</f>
        <v>2</v>
      </c>
      <c r="AD263" s="9">
        <f>IFERROR((SUMIF($J$2:J263,K263,$M$2:M263))/(COUNTIF($J$2:J263,K263)),0)</f>
        <v>1.3888888888888888</v>
      </c>
      <c r="AE263" s="9">
        <f t="shared" si="186"/>
        <v>0.61111111111111116</v>
      </c>
      <c r="AF263" s="1">
        <f>IFERROR((SUMIF(K$2:K263,K263,M$2:M263)-M263)/(COUNTIF($K$2:K263,K263)-1),0)</f>
        <v>1.0555555555555556</v>
      </c>
      <c r="AG263" s="1">
        <f>IFERROR((SUMIF(K$2:K263,K263,L$2:L263)-L263)/(COUNTIF($K$2:K263,K263)-1),0)</f>
        <v>1.4444444444444444</v>
      </c>
      <c r="AH263" s="1">
        <f t="shared" si="187"/>
        <v>-0.38888888888888884</v>
      </c>
      <c r="AI263" s="1">
        <f t="shared" si="188"/>
        <v>3</v>
      </c>
      <c r="AJ263" s="1">
        <f t="shared" si="189"/>
        <v>0</v>
      </c>
      <c r="AK263" s="1">
        <f>SUMIF($J$2:K263,J263,AI$2:AJ263)-AI263</f>
        <v>0</v>
      </c>
      <c r="AL263" s="1">
        <f>SUMIF($AY$2:AZ263,AY263,$BI$2:BJ263)-BI263</f>
        <v>51</v>
      </c>
      <c r="AM263" s="1">
        <f>IFERROR((AK263)/(COUNTIF($J$2:K263,J263)-1),0)</f>
        <v>0</v>
      </c>
      <c r="AN263" s="1">
        <f>IFERROR((AL263)/(COUNTIF($J$2:K263,K263)-1),0)</f>
        <v>1.4166666666666667</v>
      </c>
      <c r="AP263" t="e">
        <f t="shared" si="190"/>
        <v>#VALUE!</v>
      </c>
      <c r="AQ263">
        <f>COUNTIF($J$2:J263,J263)</f>
        <v>1</v>
      </c>
      <c r="AR263">
        <f>COUNTIF($K$2:K263,K263)</f>
        <v>19</v>
      </c>
      <c r="AT263" s="1" t="str">
        <f t="shared" si="167"/>
        <v>WSG Tirol</v>
      </c>
      <c r="AU263" s="1" t="str">
        <f t="shared" si="168"/>
        <v>FK Austria Wien</v>
      </c>
      <c r="AV263">
        <f t="shared" si="169"/>
        <v>1</v>
      </c>
      <c r="AW263" s="1">
        <f t="shared" si="170"/>
        <v>3</v>
      </c>
      <c r="AY263" t="str">
        <f t="shared" si="171"/>
        <v>FK Austria Wien</v>
      </c>
      <c r="AZ263" t="str">
        <f t="shared" si="172"/>
        <v>WSG Tirol</v>
      </c>
      <c r="BA263">
        <f t="shared" si="173"/>
        <v>1</v>
      </c>
      <c r="BB263">
        <f t="shared" si="174"/>
        <v>3</v>
      </c>
      <c r="BD263" t="str">
        <f t="shared" si="175"/>
        <v>FK Austria Wien</v>
      </c>
      <c r="BE263" t="str">
        <f t="shared" si="176"/>
        <v>WSG Tirol</v>
      </c>
      <c r="BF263">
        <f t="shared" si="177"/>
        <v>3</v>
      </c>
      <c r="BG263">
        <f t="shared" si="178"/>
        <v>1</v>
      </c>
      <c r="BI263">
        <f t="shared" si="179"/>
        <v>0</v>
      </c>
      <c r="BJ263">
        <f t="shared" si="180"/>
        <v>3</v>
      </c>
    </row>
    <row r="264" spans="1:62" x14ac:dyDescent="0.3">
      <c r="A264" t="s">
        <v>47</v>
      </c>
      <c r="B264" s="21">
        <v>43674</v>
      </c>
      <c r="C264">
        <v>2020</v>
      </c>
      <c r="D264">
        <v>7</v>
      </c>
      <c r="E264" t="s">
        <v>64</v>
      </c>
      <c r="F264" s="11">
        <v>0.70833333333333337</v>
      </c>
      <c r="H264" s="1">
        <v>60</v>
      </c>
      <c r="I264" s="1">
        <v>0</v>
      </c>
      <c r="J264" s="1" t="s">
        <v>68</v>
      </c>
      <c r="K264" s="1" t="s">
        <v>65</v>
      </c>
      <c r="L264" s="1">
        <v>3</v>
      </c>
      <c r="M264" s="1">
        <v>0</v>
      </c>
      <c r="N264" s="1" t="str">
        <f t="shared" si="110"/>
        <v>S</v>
      </c>
      <c r="O264" s="1" t="str">
        <f t="shared" si="111"/>
        <v>N</v>
      </c>
      <c r="P264" s="1">
        <f t="shared" si="112"/>
        <v>3</v>
      </c>
      <c r="Q264" s="4">
        <f>IFERROR((SUMIF($J$2:K264,J264,$L$2:M264)-L264)/(COUNTIF($J$2:K264,J264)-1),0)</f>
        <v>1.0526315789473684</v>
      </c>
      <c r="R264" s="4">
        <f>IFERROR((SUMIF($AT$2:AT264,AT264,$AV$2:AW264)-AV264)/(COUNTIF($J$2:K264,J264)-1),0)</f>
        <v>0.73684210526315785</v>
      </c>
      <c r="S264" s="4">
        <f t="shared" si="182"/>
        <v>0.31578947368421051</v>
      </c>
      <c r="T264" s="5">
        <f>IFERROR((SUMIF($AY$2:AZ264,AY264,$BA$2:BB264)-BA264)/(COUNTIF($J$2:K264,K264)-1),0)</f>
        <v>1.2777777777777777</v>
      </c>
      <c r="U264" s="5">
        <f>IFERROR((SUMIF($BD$2:BE264,BD264,$BF$2:BG264)-BF264)/(COUNTIF($J$2:K264,K264)-1),0)</f>
        <v>1.6111111111111112</v>
      </c>
      <c r="V264" s="5">
        <f t="shared" si="183"/>
        <v>-0.33333333333333348</v>
      </c>
      <c r="W264" s="9">
        <f>IFERROR((SUMIF($J$2:J264,J264,L$2:L264)-L264)/(COUNTIF($J$2:J264,J264)-1),0)</f>
        <v>1.1666666666666667</v>
      </c>
      <c r="X264" s="9">
        <f>IFERROR((SUMIF($J$2:J264,J264,M$2:M264)-M264)/(COUNTIF($J$2:J264,J264)-1),0)</f>
        <v>1.5555555555555556</v>
      </c>
      <c r="Y264" s="9">
        <f t="shared" si="184"/>
        <v>-0.38888888888888884</v>
      </c>
      <c r="Z264" s="1">
        <f>IFERROR((SUMIF($K$2:K264,J264,$M$2:M264))/(COUNTIF($K$2:K264,J264)),0)</f>
        <v>0.95</v>
      </c>
      <c r="AA264" s="1">
        <f>IFERROR((SUMIF($K$2:K264,J264,$L$2:L264))/(COUNTIF($K$2:K264,J264)),0)</f>
        <v>1.3</v>
      </c>
      <c r="AB264" s="1">
        <f t="shared" si="185"/>
        <v>-0.35000000000000009</v>
      </c>
      <c r="AC264" s="9">
        <f>IFERROR((SUMIF($J$2:J264,K264,$L$2:L264))/(COUNTIF($J$2:J264,K264)),0)</f>
        <v>1.1875</v>
      </c>
      <c r="AD264" s="9">
        <f>IFERROR((SUMIF($J$2:J264,K264,$M$2:M264))/(COUNTIF($J$2:J264,K264)),0)</f>
        <v>1.375</v>
      </c>
      <c r="AE264" s="9">
        <f t="shared" si="186"/>
        <v>-0.1875</v>
      </c>
      <c r="AF264" s="1">
        <f>IFERROR((SUMIF(K$2:K264,K264,M$2:M264)-M264)/(COUNTIF($K$2:K264,K264)-1),0)</f>
        <v>1.35</v>
      </c>
      <c r="AG264" s="1">
        <f>IFERROR((SUMIF(K$2:K264,K264,L$2:L264)-L264)/(COUNTIF($K$2:K264,K264)-1),0)</f>
        <v>1.8</v>
      </c>
      <c r="AH264" s="1">
        <f t="shared" si="187"/>
        <v>-0.44999999999999996</v>
      </c>
      <c r="AI264" s="1">
        <f t="shared" si="188"/>
        <v>3</v>
      </c>
      <c r="AJ264" s="1">
        <f t="shared" si="189"/>
        <v>0</v>
      </c>
      <c r="AK264" s="1">
        <f>SUMIF($J$2:K264,J264,AI$2:AJ264)-AI264</f>
        <v>43</v>
      </c>
      <c r="AL264" s="1">
        <f>SUMIF($AY$2:AZ264,AY264,$BI$2:BJ264)-BI264</f>
        <v>45</v>
      </c>
      <c r="AM264" s="1">
        <f>IFERROR((AK264)/(COUNTIF($J$2:K264,J264)-1),0)</f>
        <v>1.131578947368421</v>
      </c>
      <c r="AN264" s="1">
        <f>IFERROR((AL264)/(COUNTIF($J$2:K264,K264)-1),0)</f>
        <v>1.25</v>
      </c>
      <c r="AP264" t="e">
        <f t="shared" si="190"/>
        <v>#VALUE!</v>
      </c>
      <c r="AQ264">
        <f>COUNTIF($J$2:J264,J264)</f>
        <v>19</v>
      </c>
      <c r="AR264">
        <f>COUNTIF($K$2:K264,K264)</f>
        <v>21</v>
      </c>
      <c r="AT264" s="1" t="str">
        <f t="shared" si="167"/>
        <v>SK Sturm Graz</v>
      </c>
      <c r="AU264" s="1" t="str">
        <f t="shared" si="168"/>
        <v>SKN St. Pölten</v>
      </c>
      <c r="AV264">
        <f t="shared" si="169"/>
        <v>0</v>
      </c>
      <c r="AW264" s="1">
        <f t="shared" si="170"/>
        <v>3</v>
      </c>
      <c r="AY264" t="str">
        <f t="shared" si="171"/>
        <v>SKN St. Pölten</v>
      </c>
      <c r="AZ264" t="str">
        <f t="shared" si="172"/>
        <v>SK Sturm Graz</v>
      </c>
      <c r="BA264">
        <f t="shared" si="173"/>
        <v>0</v>
      </c>
      <c r="BB264">
        <f t="shared" si="174"/>
        <v>3</v>
      </c>
      <c r="BD264" t="str">
        <f t="shared" si="175"/>
        <v>SKN St. Pölten</v>
      </c>
      <c r="BE264" t="str">
        <f t="shared" si="176"/>
        <v>SK Sturm Graz</v>
      </c>
      <c r="BF264">
        <f t="shared" si="177"/>
        <v>3</v>
      </c>
      <c r="BG264">
        <f t="shared" si="178"/>
        <v>0</v>
      </c>
      <c r="BI264">
        <f t="shared" si="179"/>
        <v>0</v>
      </c>
      <c r="BJ264">
        <f t="shared" si="180"/>
        <v>3</v>
      </c>
    </row>
    <row r="265" spans="1:62" x14ac:dyDescent="0.3">
      <c r="A265" t="s">
        <v>47</v>
      </c>
      <c r="B265" s="21">
        <v>43674</v>
      </c>
      <c r="C265" t="s">
        <v>267</v>
      </c>
      <c r="D265">
        <v>7</v>
      </c>
      <c r="E265" t="s">
        <v>64</v>
      </c>
      <c r="F265" s="11">
        <v>0.70833333333333337</v>
      </c>
      <c r="H265" s="1">
        <v>60</v>
      </c>
      <c r="I265" s="1">
        <v>0</v>
      </c>
      <c r="J265" s="1" t="s">
        <v>0</v>
      </c>
      <c r="K265" s="1" t="s">
        <v>58</v>
      </c>
      <c r="L265" s="1">
        <v>2</v>
      </c>
      <c r="M265" s="1">
        <v>0</v>
      </c>
      <c r="N265" s="1" t="str">
        <f t="shared" si="110"/>
        <v>S</v>
      </c>
      <c r="O265" s="1" t="str">
        <f t="shared" si="111"/>
        <v>N</v>
      </c>
      <c r="P265" s="1">
        <f t="shared" si="112"/>
        <v>2</v>
      </c>
      <c r="Q265" s="4">
        <f>IFERROR((SUMIF($J$2:K265,J265,$L$2:M265)-L265)/(COUNTIF($J$2:K265,J265)-1),0)</f>
        <v>2.1463414634146343</v>
      </c>
      <c r="R265" s="4">
        <f>IFERROR((SUMIF($AT$2:AT265,AT265,$AV$2:AW265)-AV265)/(COUNTIF($J$2:K265,J265)-1),0)</f>
        <v>0.43902439024390244</v>
      </c>
      <c r="S265" s="4">
        <f t="shared" si="182"/>
        <v>1.7073170731707319</v>
      </c>
      <c r="T265" s="5">
        <f>IFERROR((SUMIF($AY$2:AZ265,AY265,$BA$2:BB265)-BA265)/(COUNTIF($J$2:K265,K265)-1),0)</f>
        <v>1.5588235294117647</v>
      </c>
      <c r="U265" s="5">
        <f>IFERROR((SUMIF($BD$2:BE265,BD265,$BF$2:BG265)-BF265)/(COUNTIF($J$2:K265,K265)-1),0)</f>
        <v>1.411764705882353</v>
      </c>
      <c r="V265" s="5">
        <f t="shared" si="183"/>
        <v>0.14705882352941169</v>
      </c>
      <c r="W265" s="9">
        <f>IFERROR((SUMIF($J$2:J265,J265,L$2:L265)-L265)/(COUNTIF($J$2:J265,J265)-1),0)</f>
        <v>2.2000000000000002</v>
      </c>
      <c r="X265" s="9">
        <f>IFERROR((SUMIF($J$2:J265,J265,M$2:M265)-M265)/(COUNTIF($J$2:J265,J265)-1),0)</f>
        <v>0.9</v>
      </c>
      <c r="Y265" s="9">
        <f t="shared" si="184"/>
        <v>1.3000000000000003</v>
      </c>
      <c r="Z265" s="1">
        <f>IFERROR((SUMIF($K$2:K265,J265,$M$2:M265))/(COUNTIF($K$2:K265,J265)),0)</f>
        <v>2.0952380952380953</v>
      </c>
      <c r="AA265" s="1">
        <f>IFERROR((SUMIF($K$2:K265,J265,$L$2:L265))/(COUNTIF($K$2:K265,J265)),0)</f>
        <v>0.80952380952380953</v>
      </c>
      <c r="AB265" s="1">
        <f t="shared" si="185"/>
        <v>1.2857142857142858</v>
      </c>
      <c r="AC265" s="9">
        <f>IFERROR((SUMIF($J$2:J265,K265,$L$2:L265))/(COUNTIF($J$2:J265,K265)),0)</f>
        <v>1.588235294117647</v>
      </c>
      <c r="AD265" s="9">
        <f>IFERROR((SUMIF($J$2:J265,K265,$M$2:M265))/(COUNTIF($J$2:J265,K265)),0)</f>
        <v>1.8823529411764706</v>
      </c>
      <c r="AE265" s="9">
        <f t="shared" si="186"/>
        <v>-0.29411764705882359</v>
      </c>
      <c r="AF265" s="1">
        <f>IFERROR((SUMIF(K$2:K265,K265,M$2:M265)-M265)/(COUNTIF($K$2:K265,K265)-1),0)</f>
        <v>1.5294117647058822</v>
      </c>
      <c r="AG265" s="1">
        <f>IFERROR((SUMIF(K$2:K265,K265,L$2:L265)-L265)/(COUNTIF($K$2:K265,K265)-1),0)</f>
        <v>0.94117647058823528</v>
      </c>
      <c r="AH265" s="1">
        <f t="shared" si="187"/>
        <v>0.58823529411764697</v>
      </c>
      <c r="AI265" s="1">
        <f t="shared" si="188"/>
        <v>3</v>
      </c>
      <c r="AJ265" s="1">
        <f t="shared" si="189"/>
        <v>0</v>
      </c>
      <c r="AK265" s="1">
        <f>SUMIF($J$2:K265,J265,AI$2:AJ265)-AI265</f>
        <v>85</v>
      </c>
      <c r="AL265" s="1">
        <f>SUMIF($AY$2:AZ265,AY265,$BI$2:BJ265)-BI265</f>
        <v>42</v>
      </c>
      <c r="AM265" s="1">
        <f>IFERROR((AK265)/(COUNTIF($J$2:K265,J265)-1),0)</f>
        <v>2.0731707317073171</v>
      </c>
      <c r="AN265" s="1">
        <f>IFERROR((AL265)/(COUNTIF($J$2:K265,K265)-1),0)</f>
        <v>1.2352941176470589</v>
      </c>
      <c r="AP265" t="e">
        <f t="shared" si="190"/>
        <v>#VALUE!</v>
      </c>
      <c r="AQ265">
        <f>COUNTIF($J$2:J265,J265)</f>
        <v>21</v>
      </c>
      <c r="AR265">
        <f>COUNTIF($K$2:K265,K265)</f>
        <v>18</v>
      </c>
      <c r="AT265" s="1" t="str">
        <f t="shared" si="167"/>
        <v>LASK</v>
      </c>
      <c r="AU265" s="1" t="str">
        <f t="shared" si="168"/>
        <v>SC Rheindorf Altach</v>
      </c>
      <c r="AV265">
        <f t="shared" si="169"/>
        <v>0</v>
      </c>
      <c r="AW265" s="1">
        <f t="shared" si="170"/>
        <v>2</v>
      </c>
      <c r="AY265" t="str">
        <f t="shared" si="171"/>
        <v>SC Rheindorf Altach</v>
      </c>
      <c r="AZ265" t="str">
        <f t="shared" si="172"/>
        <v>LASK</v>
      </c>
      <c r="BA265">
        <f t="shared" si="173"/>
        <v>0</v>
      </c>
      <c r="BB265">
        <f t="shared" si="174"/>
        <v>2</v>
      </c>
      <c r="BD265" t="str">
        <f t="shared" si="175"/>
        <v>SC Rheindorf Altach</v>
      </c>
      <c r="BE265" t="str">
        <f t="shared" si="176"/>
        <v>LASK</v>
      </c>
      <c r="BF265">
        <f t="shared" si="177"/>
        <v>2</v>
      </c>
      <c r="BG265">
        <f t="shared" si="178"/>
        <v>0</v>
      </c>
      <c r="BI265">
        <f t="shared" si="179"/>
        <v>0</v>
      </c>
      <c r="BJ265">
        <f t="shared" si="180"/>
        <v>3</v>
      </c>
    </row>
    <row r="266" spans="1:62" x14ac:dyDescent="0.3">
      <c r="A266" t="s">
        <v>47</v>
      </c>
      <c r="B266" s="21">
        <v>43674</v>
      </c>
      <c r="C266" t="s">
        <v>267</v>
      </c>
      <c r="D266">
        <v>7</v>
      </c>
      <c r="E266" t="s">
        <v>64</v>
      </c>
      <c r="F266" s="11">
        <v>0.70833333333333337</v>
      </c>
      <c r="H266" s="1">
        <v>60</v>
      </c>
      <c r="I266" s="1">
        <v>0</v>
      </c>
      <c r="J266" s="1" t="s">
        <v>76</v>
      </c>
      <c r="K266" s="1" t="s">
        <v>216</v>
      </c>
      <c r="L266" s="1">
        <v>2</v>
      </c>
      <c r="M266" s="1">
        <v>1</v>
      </c>
      <c r="N266" s="1" t="str">
        <f t="shared" si="110"/>
        <v>S</v>
      </c>
      <c r="O266" s="1" t="str">
        <f t="shared" si="111"/>
        <v>N</v>
      </c>
      <c r="P266" s="1">
        <f t="shared" si="112"/>
        <v>1</v>
      </c>
      <c r="Q266" s="4">
        <f>IFERROR((SUMIF($J$2:K266,J266,$L$2:M266)-L266)/(COUNTIF($J$2:K266,J266)-1),0)</f>
        <v>1.3636363636363635</v>
      </c>
      <c r="R266" s="4">
        <f>IFERROR((SUMIF($AT$2:AT266,AT266,$AV$2:AW266)-AV266)/(COUNTIF($J$2:K266,J266)-1),0)</f>
        <v>0.69696969696969702</v>
      </c>
      <c r="S266" s="4">
        <f t="shared" si="182"/>
        <v>0.66666666666666652</v>
      </c>
      <c r="T266" s="5">
        <f>IFERROR((SUMIF($AY$2:AZ266,AY266,$BA$2:BB266)-BA266)/(COUNTIF($J$2:K266,K266)-1),0)</f>
        <v>1.6285714285714286</v>
      </c>
      <c r="U266" s="5">
        <f>IFERROR((SUMIF($BD$2:BE266,BD266,$BF$2:BG266)-BF266)/(COUNTIF($J$2:K266,K266)-1),0)</f>
        <v>2.0857142857142859</v>
      </c>
      <c r="V266" s="5">
        <f t="shared" si="183"/>
        <v>-0.4571428571428573</v>
      </c>
      <c r="W266" s="9">
        <f>IFERROR((SUMIF($J$2:J266,J266,L$2:L266)-L266)/(COUNTIF($J$2:J266,J266)-1),0)</f>
        <v>1.4375</v>
      </c>
      <c r="X266" s="9">
        <f>IFERROR((SUMIF($J$2:J266,J266,M$2:M266)-M266)/(COUNTIF($J$2:J266,J266)-1),0)</f>
        <v>1.4375</v>
      </c>
      <c r="Y266" s="9">
        <f t="shared" si="184"/>
        <v>0</v>
      </c>
      <c r="Z266" s="1">
        <f>IFERROR((SUMIF($K$2:K266,J266,$M$2:M266))/(COUNTIF($K$2:K266,J266)),0)</f>
        <v>1.2941176470588236</v>
      </c>
      <c r="AA266" s="1">
        <f>IFERROR((SUMIF($K$2:K266,J266,$L$2:L266))/(COUNTIF($K$2:K266,J266)),0)</f>
        <v>1.588235294117647</v>
      </c>
      <c r="AB266" s="1">
        <f t="shared" si="185"/>
        <v>-0.29411764705882337</v>
      </c>
      <c r="AC266" s="9">
        <f>IFERROR((SUMIF($J$2:J266,K266,$L$2:L266))/(COUNTIF($J$2:J266,K266)),0)</f>
        <v>1.6111111111111112</v>
      </c>
      <c r="AD266" s="9">
        <f>IFERROR((SUMIF($J$2:J266,K266,$M$2:M266))/(COUNTIF($J$2:J266,K266)),0)</f>
        <v>1.4444444444444444</v>
      </c>
      <c r="AE266" s="9">
        <f t="shared" si="186"/>
        <v>0.16666666666666674</v>
      </c>
      <c r="AF266" s="1">
        <f>IFERROR((SUMIF(K$2:K266,K266,M$2:M266)-M266)/(COUNTIF($K$2:K266,K266)-1),0)</f>
        <v>1.6470588235294117</v>
      </c>
      <c r="AG266" s="1">
        <f>IFERROR((SUMIF(K$2:K266,K266,L$2:L266)-L266)/(COUNTIF($K$2:K266,K266)-1),0)</f>
        <v>2.7647058823529411</v>
      </c>
      <c r="AH266" s="1">
        <f t="shared" si="187"/>
        <v>-1.1176470588235294</v>
      </c>
      <c r="AI266" s="1">
        <f t="shared" si="188"/>
        <v>3</v>
      </c>
      <c r="AJ266" s="1">
        <f t="shared" si="189"/>
        <v>0</v>
      </c>
      <c r="AK266" s="1">
        <f>SUMIF($J$2:K266,J266,AI$2:AJ266)-AI266</f>
        <v>46</v>
      </c>
      <c r="AL266" s="1">
        <f>SUMIF($AY$2:AZ266,AY266,$BI$2:BJ266)-BI266</f>
        <v>42</v>
      </c>
      <c r="AM266" s="1">
        <f>IFERROR((AK266)/(COUNTIF($J$2:K266,J266)-1),0)</f>
        <v>1.393939393939394</v>
      </c>
      <c r="AN266" s="1">
        <f>IFERROR((AL266)/(COUNTIF($J$2:K266,K266)-1),0)</f>
        <v>1.2</v>
      </c>
      <c r="AP266" t="e">
        <f t="shared" si="190"/>
        <v>#VALUE!</v>
      </c>
      <c r="AQ266">
        <f>COUNTIF($J$2:J266,J266)</f>
        <v>17</v>
      </c>
      <c r="AR266">
        <f>COUNTIF($K$2:K266,K266)</f>
        <v>18</v>
      </c>
      <c r="AT266" s="1" t="str">
        <f t="shared" si="167"/>
        <v>SV Mattersburg</v>
      </c>
      <c r="AU266" s="1" t="str">
        <f t="shared" si="168"/>
        <v>TSV Hartberg</v>
      </c>
      <c r="AV266">
        <f t="shared" si="169"/>
        <v>1</v>
      </c>
      <c r="AW266" s="1">
        <f t="shared" si="170"/>
        <v>2</v>
      </c>
      <c r="AY266" t="str">
        <f t="shared" si="171"/>
        <v>TSV Hartberg</v>
      </c>
      <c r="AZ266" t="str">
        <f t="shared" si="172"/>
        <v>SV Mattersburg</v>
      </c>
      <c r="BA266">
        <f t="shared" si="173"/>
        <v>1</v>
      </c>
      <c r="BB266">
        <f t="shared" si="174"/>
        <v>2</v>
      </c>
      <c r="BD266" t="str">
        <f t="shared" si="175"/>
        <v>TSV Hartberg</v>
      </c>
      <c r="BE266" t="str">
        <f t="shared" si="176"/>
        <v>SV Mattersburg</v>
      </c>
      <c r="BF266">
        <f t="shared" si="177"/>
        <v>2</v>
      </c>
      <c r="BG266">
        <f t="shared" si="178"/>
        <v>1</v>
      </c>
      <c r="BI266">
        <f t="shared" si="179"/>
        <v>0</v>
      </c>
      <c r="BJ266">
        <f t="shared" si="180"/>
        <v>3</v>
      </c>
    </row>
    <row r="267" spans="1:62" x14ac:dyDescent="0.3">
      <c r="A267" t="s">
        <v>47</v>
      </c>
      <c r="B267" s="21">
        <v>43680</v>
      </c>
      <c r="C267">
        <v>2019</v>
      </c>
      <c r="D267">
        <v>8</v>
      </c>
      <c r="E267" t="s">
        <v>43</v>
      </c>
      <c r="F267" s="11">
        <v>0.70833333333333337</v>
      </c>
      <c r="H267" s="1">
        <v>7</v>
      </c>
      <c r="J267" s="1" t="s">
        <v>80</v>
      </c>
      <c r="K267" s="1" t="s">
        <v>0</v>
      </c>
      <c r="L267" s="1">
        <v>0</v>
      </c>
      <c r="M267" s="1">
        <v>3</v>
      </c>
      <c r="N267" s="1" t="str">
        <f t="shared" si="110"/>
        <v>N</v>
      </c>
      <c r="O267" s="1" t="str">
        <f t="shared" si="111"/>
        <v>S</v>
      </c>
      <c r="P267" s="1">
        <f t="shared" si="112"/>
        <v>-3</v>
      </c>
      <c r="Q267" s="4">
        <f>IFERROR((SUMIF($J$2:K267,J267,$L$2:M267)-L267)/(COUNTIF($J$2:K267,J267)-1),0)</f>
        <v>1.5135135135135136</v>
      </c>
      <c r="R267" s="4">
        <f>IFERROR((SUMIF($AT$2:AT267,AT267,$AV$2:AW267)-AV267)/(COUNTIF($J$2:K267,J267)-1),0)</f>
        <v>0.67567567567567566</v>
      </c>
      <c r="S267" s="4">
        <f t="shared" ref="S267:S271" si="191">Q267-R267</f>
        <v>0.83783783783783794</v>
      </c>
      <c r="T267" s="5">
        <f>IFERROR((SUMIF($AY$2:AZ267,AY267,$BA$2:BB267)-BA267)/(COUNTIF($J$2:K267,K267)-1),0)</f>
        <v>2.1428571428571428</v>
      </c>
      <c r="U267" s="5">
        <f>IFERROR((SUMIF($BD$2:BE267,BD267,$BF$2:BG267)-BF267)/(COUNTIF($J$2:K267,K267)-1),0)</f>
        <v>0.83333333333333337</v>
      </c>
      <c r="V267" s="5">
        <f t="shared" ref="V267:V271" si="192">T267-U267</f>
        <v>1.3095238095238093</v>
      </c>
      <c r="W267" s="9">
        <f>IFERROR((SUMIF($J$2:J267,J267,L$2:L267)-L267)/(COUNTIF($J$2:J267,J267)-1),0)</f>
        <v>2</v>
      </c>
      <c r="X267" s="9">
        <f>IFERROR((SUMIF($J$2:J267,J267,M$2:M267)-M267)/(COUNTIF($J$2:J267,J267)-1),0)</f>
        <v>1.3888888888888888</v>
      </c>
      <c r="Y267" s="9">
        <f t="shared" ref="Y267:Y271" si="193">W267-X267</f>
        <v>0.61111111111111116</v>
      </c>
      <c r="Z267" s="1">
        <f>IFERROR((SUMIF($K$2:K267,J267,$M$2:M267))/(COUNTIF($K$2:K267,J267)),0)</f>
        <v>1.0526315789473684</v>
      </c>
      <c r="AA267" s="1">
        <f>IFERROR((SUMIF($K$2:K267,J267,$L$2:L267))/(COUNTIF($K$2:K267,J267)),0)</f>
        <v>1.5263157894736843</v>
      </c>
      <c r="AB267" s="1">
        <f t="shared" ref="AB267:AB271" si="194">Z267-AA267</f>
        <v>-0.47368421052631593</v>
      </c>
      <c r="AC267" s="9">
        <f>IFERROR((SUMIF($J$2:J267,K267,$L$2:L267))/(COUNTIF($J$2:J267,K267)),0)</f>
        <v>2.1904761904761907</v>
      </c>
      <c r="AD267" s="9">
        <f>IFERROR((SUMIF($J$2:J267,K267,$M$2:M267))/(COUNTIF($J$2:J267,K267)),0)</f>
        <v>0.8571428571428571</v>
      </c>
      <c r="AE267" s="9">
        <f t="shared" ref="AE267:AE271" si="195">AC267-AD267</f>
        <v>1.3333333333333335</v>
      </c>
      <c r="AF267" s="1">
        <f>IFERROR((SUMIF(K$2:K267,K267,M$2:M267)-M267)/(COUNTIF($K$2:K267,K267)-1),0)</f>
        <v>2.0952380952380953</v>
      </c>
      <c r="AG267" s="1">
        <f>IFERROR((SUMIF(K$2:K267,K267,L$2:L267)-L267)/(COUNTIF($K$2:K267,K267)-1),0)</f>
        <v>0.80952380952380953</v>
      </c>
      <c r="AH267" s="1">
        <f t="shared" ref="AH267:AH271" si="196">AF267-AG267</f>
        <v>1.2857142857142858</v>
      </c>
      <c r="AI267" s="1">
        <f t="shared" ref="AI267:AI271" si="197">IF(N267="S",3,IF(N267="N",0,1))</f>
        <v>0</v>
      </c>
      <c r="AJ267" s="1">
        <f t="shared" ref="AJ267:AJ271" si="198">IF(O267="S",3,IF(O267="N",0,1))</f>
        <v>3</v>
      </c>
      <c r="AK267" s="1">
        <f>SUMIF($J$2:K267,J267,AI$2:AJ267)-AI267</f>
        <v>51</v>
      </c>
      <c r="AL267" s="1">
        <f>SUMIF($AY$2:AZ267,AY267,$BI$2:BJ267)-BI267</f>
        <v>88</v>
      </c>
      <c r="AM267" s="1">
        <f>IFERROR((AK267)/(COUNTIF($J$2:K267,J267)-1),0)</f>
        <v>1.3783783783783783</v>
      </c>
      <c r="AN267" s="1">
        <f>IFERROR((AL267)/(COUNTIF($J$2:K267,K267)-1),0)</f>
        <v>2.0952380952380953</v>
      </c>
      <c r="AT267" s="1" t="str">
        <f t="shared" si="167"/>
        <v>FK Austria Wien</v>
      </c>
      <c r="AU267" s="1" t="str">
        <f t="shared" si="168"/>
        <v>LASK</v>
      </c>
      <c r="AV267">
        <f t="shared" si="169"/>
        <v>3</v>
      </c>
      <c r="AW267" s="1">
        <f t="shared" si="170"/>
        <v>0</v>
      </c>
      <c r="AY267" t="str">
        <f t="shared" si="171"/>
        <v>LASK</v>
      </c>
      <c r="AZ267" t="str">
        <f t="shared" si="172"/>
        <v>FK Austria Wien</v>
      </c>
      <c r="BA267">
        <f t="shared" si="173"/>
        <v>3</v>
      </c>
      <c r="BB267">
        <f t="shared" si="174"/>
        <v>0</v>
      </c>
      <c r="BD267" t="str">
        <f t="shared" si="175"/>
        <v>LASK</v>
      </c>
      <c r="BE267" t="str">
        <f t="shared" si="176"/>
        <v>FK Austria Wien</v>
      </c>
      <c r="BF267">
        <f t="shared" si="177"/>
        <v>0</v>
      </c>
      <c r="BG267">
        <f t="shared" si="178"/>
        <v>3</v>
      </c>
    </row>
    <row r="268" spans="1:62" x14ac:dyDescent="0.3">
      <c r="A268" t="s">
        <v>47</v>
      </c>
      <c r="B268" s="21">
        <v>43680</v>
      </c>
      <c r="C268">
        <v>2019</v>
      </c>
      <c r="D268">
        <v>8</v>
      </c>
      <c r="E268" t="s">
        <v>43</v>
      </c>
      <c r="F268" s="11">
        <v>0.70833333333333337</v>
      </c>
      <c r="H268" s="1">
        <v>6</v>
      </c>
      <c r="J268" s="1" t="s">
        <v>58</v>
      </c>
      <c r="K268" s="1" t="s">
        <v>373</v>
      </c>
      <c r="L268" s="1">
        <v>3</v>
      </c>
      <c r="M268" s="1">
        <v>2</v>
      </c>
      <c r="N268" s="1" t="str">
        <f t="shared" si="110"/>
        <v>S</v>
      </c>
      <c r="O268" s="1" t="str">
        <f t="shared" si="111"/>
        <v>N</v>
      </c>
      <c r="P268" s="1">
        <f t="shared" si="112"/>
        <v>1</v>
      </c>
      <c r="Q268" s="4">
        <f>IFERROR((SUMIF($J$2:K268,J268,$L$2:M268)-L268)/(COUNTIF($J$2:K268,J268)-1),0)</f>
        <v>1.5142857142857142</v>
      </c>
      <c r="R268" s="4">
        <f>IFERROR((SUMIF($AT$2:AT268,AT268,$AV$2:AW268)-AV268)/(COUNTIF($J$2:K268,J268)-1),0)</f>
        <v>0.91428571428571426</v>
      </c>
      <c r="S268" s="4">
        <f t="shared" si="191"/>
        <v>0.6</v>
      </c>
      <c r="T268" s="5">
        <f>IFERROR((SUMIF($AY$2:AZ268,AY268,$BA$2:BB268)-BA268)/(COUNTIF($J$2:K268,K268)-1),0)</f>
        <v>1.5</v>
      </c>
      <c r="U268" s="5">
        <f>IFERROR((SUMIF($BD$2:BE268,BD268,$BF$2:BG268)-BF268)/(COUNTIF($J$2:K268,K268)-1),0)</f>
        <v>2</v>
      </c>
      <c r="V268" s="5">
        <f t="shared" si="192"/>
        <v>-0.5</v>
      </c>
      <c r="W268" s="9">
        <f>IFERROR((SUMIF($J$2:J268,J268,L$2:L268)-L268)/(COUNTIF($J$2:J268,J268)-1),0)</f>
        <v>1.588235294117647</v>
      </c>
      <c r="X268" s="9">
        <f>IFERROR((SUMIF($J$2:J268,J268,M$2:M268)-M268)/(COUNTIF($J$2:J268,J268)-1),0)</f>
        <v>1.8823529411764706</v>
      </c>
      <c r="Y268" s="9">
        <f t="shared" si="193"/>
        <v>-0.29411764705882359</v>
      </c>
      <c r="Z268" s="1">
        <f>IFERROR((SUMIF($K$2:K268,J268,$M$2:M268))/(COUNTIF($K$2:K268,J268)),0)</f>
        <v>1.4444444444444444</v>
      </c>
      <c r="AA268" s="1">
        <f>IFERROR((SUMIF($K$2:K268,J268,$L$2:L268))/(COUNTIF($K$2:K268,J268)),0)</f>
        <v>1</v>
      </c>
      <c r="AB268" s="1">
        <f t="shared" si="194"/>
        <v>0.44444444444444442</v>
      </c>
      <c r="AC268" s="9">
        <f>IFERROR((SUMIF($J$2:J268,K268,$L$2:L268))/(COUNTIF($J$2:J268,K268)),0)</f>
        <v>3</v>
      </c>
      <c r="AD268" s="9">
        <f>IFERROR((SUMIF($J$2:J268,K268,$M$2:M268))/(COUNTIF($J$2:J268,K268)),0)</f>
        <v>1</v>
      </c>
      <c r="AE268" s="9">
        <f t="shared" si="195"/>
        <v>2</v>
      </c>
      <c r="AF268" s="1">
        <f>IFERROR((SUMIF(K$2:K268,K268,M$2:M268)-M268)/(COUNTIF($K$2:K268,K268)-1),0)</f>
        <v>0</v>
      </c>
      <c r="AG268" s="1">
        <f>IFERROR((SUMIF(K$2:K268,K268,L$2:L268)-L268)/(COUNTIF($K$2:K268,K268)-1),0)</f>
        <v>3</v>
      </c>
      <c r="AH268" s="1">
        <f t="shared" si="196"/>
        <v>-3</v>
      </c>
      <c r="AI268" s="1">
        <f t="shared" si="197"/>
        <v>3</v>
      </c>
      <c r="AJ268" s="1">
        <f t="shared" si="198"/>
        <v>0</v>
      </c>
      <c r="AK268" s="1">
        <f>SUMIF($J$2:K268,J268,AI$2:AJ268)-AI268</f>
        <v>42</v>
      </c>
      <c r="AL268" s="1">
        <f>SUMIF($AY$2:AZ268,AY268,$BI$2:BJ268)-BI268</f>
        <v>3</v>
      </c>
      <c r="AM268" s="1">
        <f>IFERROR((AK268)/(COUNTIF($J$2:K268,J268)-1),0)</f>
        <v>1.2</v>
      </c>
      <c r="AN268" s="1">
        <f>IFERROR((AL268)/(COUNTIF($J$2:K268,K268)-1),0)</f>
        <v>1.5</v>
      </c>
      <c r="AT268" s="1" t="str">
        <f t="shared" si="167"/>
        <v>SC Rheindorf Altach</v>
      </c>
      <c r="AU268" s="1" t="str">
        <f t="shared" si="168"/>
        <v>WSG Tirol</v>
      </c>
      <c r="AV268">
        <f t="shared" si="169"/>
        <v>2</v>
      </c>
      <c r="AW268" s="1">
        <f t="shared" si="170"/>
        <v>3</v>
      </c>
      <c r="AY268" t="str">
        <f t="shared" si="171"/>
        <v>WSG Tirol</v>
      </c>
      <c r="AZ268" t="str">
        <f t="shared" si="172"/>
        <v>SC Rheindorf Altach</v>
      </c>
      <c r="BA268">
        <f t="shared" si="173"/>
        <v>2</v>
      </c>
      <c r="BB268">
        <f t="shared" si="174"/>
        <v>3</v>
      </c>
      <c r="BD268" t="str">
        <f t="shared" si="175"/>
        <v>WSG Tirol</v>
      </c>
      <c r="BE268" t="str">
        <f t="shared" si="176"/>
        <v>SC Rheindorf Altach</v>
      </c>
      <c r="BF268">
        <f t="shared" si="177"/>
        <v>3</v>
      </c>
      <c r="BG268">
        <f t="shared" si="178"/>
        <v>2</v>
      </c>
    </row>
    <row r="269" spans="1:62" x14ac:dyDescent="0.3">
      <c r="A269" t="s">
        <v>47</v>
      </c>
      <c r="B269" s="21">
        <v>43680</v>
      </c>
      <c r="C269" t="s">
        <v>267</v>
      </c>
      <c r="D269">
        <v>8</v>
      </c>
      <c r="E269" t="s">
        <v>43</v>
      </c>
      <c r="F269" s="11">
        <v>0.70833333333333337</v>
      </c>
      <c r="H269" s="1">
        <v>6</v>
      </c>
      <c r="J269" s="1" t="s">
        <v>216</v>
      </c>
      <c r="K269" s="1" t="s">
        <v>56</v>
      </c>
      <c r="L269" s="1">
        <v>4</v>
      </c>
      <c r="M269" s="1">
        <v>1</v>
      </c>
      <c r="N269" s="1" t="str">
        <f t="shared" si="110"/>
        <v>S</v>
      </c>
      <c r="O269" s="1" t="str">
        <f t="shared" si="111"/>
        <v>N</v>
      </c>
      <c r="P269" s="1">
        <f t="shared" si="112"/>
        <v>3</v>
      </c>
      <c r="Q269" s="4">
        <f>IFERROR((SUMIF($J$2:K269,J269,$L$2:M269)-L269)/(COUNTIF($J$2:K269,J269)-1),0)</f>
        <v>1.6111111111111112</v>
      </c>
      <c r="R269" s="4">
        <f>IFERROR((SUMIF($AT$2:AT269,AT269,$AV$2:AW269)-AV269)/(COUNTIF($J$2:K269,J269)-1),0)</f>
        <v>0.72222222222222221</v>
      </c>
      <c r="S269" s="4">
        <f t="shared" si="191"/>
        <v>0.88888888888888895</v>
      </c>
      <c r="T269" s="5">
        <f>IFERROR((SUMIF($AY$2:AZ269,AY269,$BA$2:BB269)-BA269)/(COUNTIF($J$2:K269,K269)-1),0)</f>
        <v>1.1714285714285715</v>
      </c>
      <c r="U269" s="5">
        <f>IFERROR((SUMIF($BD$2:BE269,BD269,$BF$2:BG269)-BF269)/(COUNTIF($J$2:K269,K269)-1),0)</f>
        <v>2.0285714285714285</v>
      </c>
      <c r="V269" s="5">
        <f t="shared" si="192"/>
        <v>-0.85714285714285698</v>
      </c>
      <c r="W269" s="9">
        <f>IFERROR((SUMIF($J$2:J269,J269,L$2:L269)-L269)/(COUNTIF($J$2:J269,J269)-1),0)</f>
        <v>1.6111111111111112</v>
      </c>
      <c r="X269" s="9">
        <f>IFERROR((SUMIF($J$2:J269,J269,M$2:M269)-M269)/(COUNTIF($J$2:J269,J269)-1),0)</f>
        <v>1.4444444444444444</v>
      </c>
      <c r="Y269" s="9">
        <f t="shared" si="193"/>
        <v>0.16666666666666674</v>
      </c>
      <c r="Z269" s="1">
        <f>IFERROR((SUMIF($K$2:K269,J269,$M$2:M269))/(COUNTIF($K$2:K269,J269)),0)</f>
        <v>1.6111111111111112</v>
      </c>
      <c r="AA269" s="1">
        <f>IFERROR((SUMIF($K$2:K269,J269,$L$2:L269))/(COUNTIF($K$2:K269,J269)),0)</f>
        <v>2.7222222222222223</v>
      </c>
      <c r="AB269" s="1">
        <f t="shared" si="194"/>
        <v>-1.1111111111111112</v>
      </c>
      <c r="AC269" s="9">
        <f>IFERROR((SUMIF($J$2:J269,K269,$L$2:L269))/(COUNTIF($J$2:J269,K269)),0)</f>
        <v>1.3529411764705883</v>
      </c>
      <c r="AD269" s="9">
        <f>IFERROR((SUMIF($J$2:J269,K269,$M$2:M269))/(COUNTIF($J$2:J269,K269)),0)</f>
        <v>2.0588235294117645</v>
      </c>
      <c r="AE269" s="9">
        <f t="shared" si="195"/>
        <v>-0.70588235294117618</v>
      </c>
      <c r="AF269" s="1">
        <f>IFERROR((SUMIF(K$2:K269,K269,M$2:M269)-M269)/(COUNTIF($K$2:K269,K269)-1),0)</f>
        <v>1</v>
      </c>
      <c r="AG269" s="1">
        <f>IFERROR((SUMIF(K$2:K269,K269,L$2:L269)-L269)/(COUNTIF($K$2:K269,K269)-1),0)</f>
        <v>2</v>
      </c>
      <c r="AH269" s="1">
        <f t="shared" si="196"/>
        <v>-1</v>
      </c>
      <c r="AI269" s="1">
        <f t="shared" si="197"/>
        <v>3</v>
      </c>
      <c r="AJ269" s="1">
        <f t="shared" si="198"/>
        <v>0</v>
      </c>
      <c r="AK269" s="1">
        <f>SUMIF($J$2:K269,J269,AI$2:AJ269)-AI269</f>
        <v>42</v>
      </c>
      <c r="AL269" s="1">
        <f>SUMIF($AY$2:AZ269,AY269,$BI$2:BJ269)-BI269</f>
        <v>30</v>
      </c>
      <c r="AM269" s="1">
        <f>IFERROR((AK269)/(COUNTIF($J$2:K269,J269)-1),0)</f>
        <v>1.1666666666666667</v>
      </c>
      <c r="AN269" s="1">
        <f>IFERROR((AL269)/(COUNTIF($J$2:K269,K269)-1),0)</f>
        <v>0.8571428571428571</v>
      </c>
      <c r="AT269" s="1" t="str">
        <f t="shared" si="167"/>
        <v>TSV Hartberg</v>
      </c>
      <c r="AU269" s="1" t="str">
        <f t="shared" si="168"/>
        <v>FC Admira Wacker Mödling</v>
      </c>
      <c r="AV269">
        <f t="shared" si="169"/>
        <v>1</v>
      </c>
      <c r="AW269" s="1">
        <f t="shared" si="170"/>
        <v>4</v>
      </c>
      <c r="AY269" t="str">
        <f t="shared" si="171"/>
        <v>FC Admira Wacker Mödling</v>
      </c>
      <c r="AZ269" t="str">
        <f t="shared" si="172"/>
        <v>TSV Hartberg</v>
      </c>
      <c r="BA269">
        <f t="shared" si="173"/>
        <v>1</v>
      </c>
      <c r="BB269">
        <f t="shared" si="174"/>
        <v>4</v>
      </c>
      <c r="BD269" t="str">
        <f t="shared" si="175"/>
        <v>FC Admira Wacker Mödling</v>
      </c>
      <c r="BE269" t="str">
        <f t="shared" si="176"/>
        <v>TSV Hartberg</v>
      </c>
      <c r="BF269">
        <f t="shared" si="177"/>
        <v>4</v>
      </c>
      <c r="BG269">
        <f t="shared" si="178"/>
        <v>1</v>
      </c>
    </row>
    <row r="270" spans="1:62" x14ac:dyDescent="0.3">
      <c r="A270" t="s">
        <v>47</v>
      </c>
      <c r="B270" s="21">
        <v>43681</v>
      </c>
      <c r="C270" t="s">
        <v>267</v>
      </c>
      <c r="D270">
        <v>8</v>
      </c>
      <c r="E270" t="s">
        <v>64</v>
      </c>
      <c r="F270" s="11">
        <v>0.70833333333333337</v>
      </c>
      <c r="H270" s="1">
        <v>9</v>
      </c>
      <c r="J270" s="1" t="s">
        <v>40</v>
      </c>
      <c r="K270" s="1" t="s">
        <v>76</v>
      </c>
      <c r="L270" s="1">
        <v>4</v>
      </c>
      <c r="M270" s="1">
        <v>1</v>
      </c>
      <c r="N270" s="1" t="str">
        <f t="shared" si="110"/>
        <v>S</v>
      </c>
      <c r="O270" s="1" t="str">
        <f t="shared" si="111"/>
        <v>N</v>
      </c>
      <c r="P270" s="1">
        <f t="shared" si="112"/>
        <v>3</v>
      </c>
      <c r="Q270" s="4">
        <f>IFERROR((SUMIF($J$2:K270,J270,$L$2:M270)-L270)/(COUNTIF($J$2:K270,J270)-1),0)</f>
        <v>2.5471698113207548</v>
      </c>
      <c r="R270" s="4">
        <f>IFERROR((SUMIF($AT$2:AT270,AT270,$AV$2:AW270)-AV270)/(COUNTIF($J$2:K270,J270)-1),0)</f>
        <v>0.26415094339622641</v>
      </c>
      <c r="S270" s="4">
        <f t="shared" si="191"/>
        <v>2.2830188679245285</v>
      </c>
      <c r="T270" s="5">
        <f>IFERROR((SUMIF($AY$2:AZ270,AY270,$BA$2:BB270)-BA270)/(COUNTIF($J$2:K270,K270)-1),0)</f>
        <v>1.3823529411764706</v>
      </c>
      <c r="U270" s="5">
        <f>IFERROR((SUMIF($BD$2:BE270,BD270,$BF$2:BG270)-BF270)/(COUNTIF($J$2:K270,K270)-1),0)</f>
        <v>1.5</v>
      </c>
      <c r="V270" s="5">
        <f t="shared" si="192"/>
        <v>-0.11764705882352944</v>
      </c>
      <c r="W270" s="9">
        <f>IFERROR((SUMIF($J$2:J270,J270,L$2:L270)-L270)/(COUNTIF($J$2:J270,J270)-1),0)</f>
        <v>2.7083333333333335</v>
      </c>
      <c r="X270" s="9">
        <f>IFERROR((SUMIF($J$2:J270,J270,M$2:M270)-M270)/(COUNTIF($J$2:J270,J270)-1),0)</f>
        <v>0.58333333333333337</v>
      </c>
      <c r="Y270" s="9">
        <f t="shared" si="193"/>
        <v>2.125</v>
      </c>
      <c r="Z270" s="1">
        <f>IFERROR((SUMIF($K$2:K270,J270,$M$2:M270))/(COUNTIF($K$2:K270,J270)),0)</f>
        <v>2.4137931034482758</v>
      </c>
      <c r="AA270" s="1">
        <f>IFERROR((SUMIF($K$2:K270,J270,$L$2:L270))/(COUNTIF($K$2:K270,J270)),0)</f>
        <v>0.96551724137931039</v>
      </c>
      <c r="AB270" s="1">
        <f t="shared" si="194"/>
        <v>1.4482758620689653</v>
      </c>
      <c r="AC270" s="9">
        <f>IFERROR((SUMIF($J$2:J270,K270,$L$2:L270))/(COUNTIF($J$2:J270,K270)),0)</f>
        <v>1.4705882352941178</v>
      </c>
      <c r="AD270" s="9">
        <f>IFERROR((SUMIF($J$2:J270,K270,$M$2:M270))/(COUNTIF($J$2:J270,K270)),0)</f>
        <v>1.411764705882353</v>
      </c>
      <c r="AE270" s="9">
        <f t="shared" si="195"/>
        <v>5.8823529411764719E-2</v>
      </c>
      <c r="AF270" s="1">
        <f>IFERROR((SUMIF(K$2:K270,K270,M$2:M270)-M270)/(COUNTIF($K$2:K270,K270)-1),0)</f>
        <v>1.2941176470588236</v>
      </c>
      <c r="AG270" s="1">
        <f>IFERROR((SUMIF(K$2:K270,K270,L$2:L270)-L270)/(COUNTIF($K$2:K270,K270)-1),0)</f>
        <v>1.588235294117647</v>
      </c>
      <c r="AH270" s="1">
        <f t="shared" si="196"/>
        <v>-0.29411764705882337</v>
      </c>
      <c r="AI270" s="1">
        <f t="shared" si="197"/>
        <v>3</v>
      </c>
      <c r="AJ270" s="1">
        <f t="shared" si="198"/>
        <v>0</v>
      </c>
      <c r="AK270" s="1">
        <f>SUMIF($J$2:K270,J270,AI$2:AJ270)-AI270</f>
        <v>133</v>
      </c>
      <c r="AL270" s="1">
        <f>SUMIF($AY$2:AZ270,AY270,$BI$2:BJ270)-BI270</f>
        <v>49</v>
      </c>
      <c r="AM270" s="1">
        <f>IFERROR((AK270)/(COUNTIF($J$2:K270,J270)-1),0)</f>
        <v>2.5094339622641511</v>
      </c>
      <c r="AN270" s="1">
        <f>IFERROR((AL270)/(COUNTIF($J$2:K270,K270)-1),0)</f>
        <v>1.4411764705882353</v>
      </c>
      <c r="AT270" s="1" t="str">
        <f t="shared" si="167"/>
        <v>Red Bull Salzburg</v>
      </c>
      <c r="AU270" s="1" t="str">
        <f t="shared" si="168"/>
        <v>SV Mattersburg</v>
      </c>
      <c r="AV270">
        <f t="shared" si="169"/>
        <v>1</v>
      </c>
      <c r="AW270" s="1">
        <f t="shared" si="170"/>
        <v>4</v>
      </c>
      <c r="AY270" t="str">
        <f t="shared" si="171"/>
        <v>SV Mattersburg</v>
      </c>
      <c r="AZ270" t="str">
        <f t="shared" si="172"/>
        <v>Red Bull Salzburg</v>
      </c>
      <c r="BA270">
        <f t="shared" si="173"/>
        <v>1</v>
      </c>
      <c r="BB270">
        <f t="shared" si="174"/>
        <v>4</v>
      </c>
      <c r="BD270" t="str">
        <f t="shared" si="175"/>
        <v>SV Mattersburg</v>
      </c>
      <c r="BE270" t="str">
        <f t="shared" si="176"/>
        <v>Red Bull Salzburg</v>
      </c>
      <c r="BF270">
        <f t="shared" si="177"/>
        <v>4</v>
      </c>
      <c r="BG270">
        <f t="shared" si="178"/>
        <v>1</v>
      </c>
    </row>
    <row r="271" spans="1:62" x14ac:dyDescent="0.3">
      <c r="A271" t="s">
        <v>47</v>
      </c>
      <c r="B271" s="21">
        <v>43681</v>
      </c>
      <c r="C271">
        <v>2019</v>
      </c>
      <c r="D271">
        <v>8</v>
      </c>
      <c r="E271" t="s">
        <v>64</v>
      </c>
      <c r="F271" s="11">
        <v>0.70833333333333337</v>
      </c>
      <c r="H271" s="1">
        <v>8</v>
      </c>
      <c r="J271" s="1" t="s">
        <v>49</v>
      </c>
      <c r="K271" s="1" t="s">
        <v>68</v>
      </c>
      <c r="L271" s="1">
        <v>0</v>
      </c>
      <c r="M271" s="1">
        <v>1</v>
      </c>
      <c r="N271" s="1" t="str">
        <f t="shared" si="110"/>
        <v>N</v>
      </c>
      <c r="O271" s="1" t="str">
        <f t="shared" si="111"/>
        <v>S</v>
      </c>
      <c r="P271" s="1">
        <f t="shared" si="112"/>
        <v>-1</v>
      </c>
      <c r="Q271" s="4">
        <f>IFERROR((SUMIF($J$2:K271,J271,$L$2:M271)-L271)/(COUNTIF($J$2:K271,J271)-1),0)</f>
        <v>1.5555555555555556</v>
      </c>
      <c r="R271" s="4">
        <f>IFERROR((SUMIF($AT$2:AT271,AT271,$AV$2:AW271)-AV271)/(COUNTIF($J$2:K271,J271)-1),0)</f>
        <v>0.69444444444444442</v>
      </c>
      <c r="S271" s="4">
        <f t="shared" si="191"/>
        <v>0.86111111111111116</v>
      </c>
      <c r="T271" s="5">
        <f>IFERROR((SUMIF($AY$2:AZ271,AY271,$BA$2:BB271)-BA271)/(COUNTIF($J$2:K271,K271)-1),0)</f>
        <v>1.1025641025641026</v>
      </c>
      <c r="U271" s="5">
        <f>IFERROR((SUMIF($BD$2:BE271,BD271,$BF$2:BG271)-BF271)/(COUNTIF($J$2:K271,K271)-1),0)</f>
        <v>1.3846153846153846</v>
      </c>
      <c r="V271" s="5">
        <f t="shared" si="192"/>
        <v>-0.28205128205128194</v>
      </c>
      <c r="W271" s="9">
        <f>IFERROR((SUMIF($J$2:J271,J271,L$2:L271)-L271)/(COUNTIF($J$2:J271,J271)-1),0)</f>
        <v>1.7222222222222223</v>
      </c>
      <c r="X271" s="9">
        <f>IFERROR((SUMIF($J$2:J271,J271,M$2:M271)-M271)/(COUNTIF($J$2:J271,J271)-1),0)</f>
        <v>1.3888888888888888</v>
      </c>
      <c r="Y271" s="9">
        <f t="shared" si="193"/>
        <v>0.33333333333333348</v>
      </c>
      <c r="Z271" s="1">
        <f>IFERROR((SUMIF($K$2:K271,J271,$M$2:M271))/(COUNTIF($K$2:K271,J271)),0)</f>
        <v>1.3888888888888888</v>
      </c>
      <c r="AA271" s="1">
        <f>IFERROR((SUMIF($K$2:K271,J271,$L$2:L271))/(COUNTIF($K$2:K271,J271)),0)</f>
        <v>1.4444444444444444</v>
      </c>
      <c r="AB271" s="1">
        <f t="shared" si="194"/>
        <v>-5.555555555555558E-2</v>
      </c>
      <c r="AC271" s="9">
        <f>IFERROR((SUMIF($J$2:J271,K271,$L$2:L271))/(COUNTIF($J$2:J271,K271)),0)</f>
        <v>1.263157894736842</v>
      </c>
      <c r="AD271" s="9">
        <f>IFERROR((SUMIF($J$2:J271,K271,$M$2:M271))/(COUNTIF($J$2:J271,K271)),0)</f>
        <v>1.4736842105263157</v>
      </c>
      <c r="AE271" s="9">
        <f t="shared" si="195"/>
        <v>-0.21052631578947367</v>
      </c>
      <c r="AF271" s="1">
        <f>IFERROR((SUMIF(K$2:K271,K271,M$2:M271)-M271)/(COUNTIF($K$2:K271,K271)-1),0)</f>
        <v>0.95</v>
      </c>
      <c r="AG271" s="1">
        <f>IFERROR((SUMIF(K$2:K271,K271,L$2:L271)-L271)/(COUNTIF($K$2:K271,K271)-1),0)</f>
        <v>1.3</v>
      </c>
      <c r="AH271" s="1">
        <f t="shared" si="196"/>
        <v>-0.35000000000000009</v>
      </c>
      <c r="AI271" s="1">
        <f t="shared" si="197"/>
        <v>0</v>
      </c>
      <c r="AJ271" s="1">
        <f t="shared" si="198"/>
        <v>3</v>
      </c>
      <c r="AK271" s="1">
        <f>SUMIF($J$2:K271,J271,AI$2:AJ271)-AI271</f>
        <v>55</v>
      </c>
      <c r="AL271" s="1">
        <f>SUMIF($AY$2:AZ271,AY271,$BI$2:BJ271)-BI271</f>
        <v>46</v>
      </c>
      <c r="AM271" s="1">
        <f>IFERROR((AK271)/(COUNTIF($J$2:K271,J271)-1),0)</f>
        <v>1.5277777777777777</v>
      </c>
      <c r="AN271" s="1">
        <f>IFERROR((AL271)/(COUNTIF($J$2:K271,K271)-1),0)</f>
        <v>1.1794871794871795</v>
      </c>
      <c r="AT271" s="1" t="str">
        <f t="shared" si="167"/>
        <v>Wolfsberger AC</v>
      </c>
      <c r="AU271" s="1" t="str">
        <f t="shared" si="168"/>
        <v>SK Sturm Graz</v>
      </c>
      <c r="AV271">
        <f t="shared" si="169"/>
        <v>1</v>
      </c>
      <c r="AW271" s="1">
        <f t="shared" si="170"/>
        <v>0</v>
      </c>
      <c r="AY271" t="str">
        <f t="shared" si="171"/>
        <v>SK Sturm Graz</v>
      </c>
      <c r="AZ271" t="str">
        <f t="shared" si="172"/>
        <v>Wolfsberger AC</v>
      </c>
      <c r="BA271">
        <f t="shared" si="173"/>
        <v>1</v>
      </c>
      <c r="BB271">
        <f t="shared" si="174"/>
        <v>0</v>
      </c>
      <c r="BD271" t="str">
        <f t="shared" si="175"/>
        <v>SK Sturm Graz</v>
      </c>
      <c r="BE271" t="str">
        <f t="shared" si="176"/>
        <v>Wolfsberger AC</v>
      </c>
      <c r="BF271">
        <f t="shared" si="177"/>
        <v>0</v>
      </c>
      <c r="BG271">
        <f t="shared" si="178"/>
        <v>1</v>
      </c>
    </row>
    <row r="272" spans="1:62" x14ac:dyDescent="0.3">
      <c r="A272" t="s">
        <v>47</v>
      </c>
      <c r="B272" s="21">
        <v>43681</v>
      </c>
      <c r="C272" t="s">
        <v>267</v>
      </c>
      <c r="D272">
        <v>8</v>
      </c>
      <c r="E272" t="s">
        <v>64</v>
      </c>
      <c r="F272" s="11">
        <v>0.70833333333333337</v>
      </c>
      <c r="H272" s="1">
        <v>7</v>
      </c>
      <c r="J272" s="1" t="s">
        <v>65</v>
      </c>
      <c r="K272" s="1" t="s">
        <v>71</v>
      </c>
      <c r="L272" s="1">
        <v>2</v>
      </c>
      <c r="M272" s="1">
        <v>2</v>
      </c>
      <c r="N272" s="1" t="str">
        <f t="shared" si="110"/>
        <v>U</v>
      </c>
      <c r="O272" s="1" t="str">
        <f t="shared" si="111"/>
        <v>U</v>
      </c>
      <c r="P272" s="1">
        <f t="shared" si="112"/>
        <v>0</v>
      </c>
      <c r="Q272" s="4">
        <f>IFERROR((SUMIF($J$2:K272,J272,$L$2:M272)-L272)/(COUNTIF($J$2:K272,J272)-1),0)</f>
        <v>1.2432432432432432</v>
      </c>
      <c r="R272" s="4">
        <f>IFERROR((SUMIF($AT$2:AT272,AT272,$AV$2:AW272)-AV272)/(COUNTIF($J$2:K272,J272)-1),0)</f>
        <v>0.59459459459459463</v>
      </c>
      <c r="S272" s="4">
        <f t="shared" ref="S272" si="199">Q272-R272</f>
        <v>0.64864864864864857</v>
      </c>
      <c r="T272" s="5">
        <f>IFERROR((SUMIF($AY$2:AZ272,AY272,$BA$2:BB272)-BA272)/(COUNTIF($J$2:K272,K272)-1),0)</f>
        <v>1.56</v>
      </c>
      <c r="U272" s="5">
        <f>IFERROR((SUMIF($BD$2:BE272,BD272,$BF$2:BG272)-BF272)/(COUNTIF($J$2:K272,K272)-1),0)</f>
        <v>1.34</v>
      </c>
      <c r="V272" s="5">
        <f t="shared" ref="V272" si="200">T272-U272</f>
        <v>0.21999999999999997</v>
      </c>
      <c r="W272" s="9">
        <f>IFERROR((SUMIF($J$2:J272,J272,L$2:L272)-L272)/(COUNTIF($J$2:J272,J272)-1),0)</f>
        <v>1.1875</v>
      </c>
      <c r="X272" s="9">
        <f>IFERROR((SUMIF($J$2:J272,J272,M$2:M272)-M272)/(COUNTIF($J$2:J272,J272)-1),0)</f>
        <v>1.375</v>
      </c>
      <c r="Y272" s="9">
        <f t="shared" ref="Y272" si="201">W272-X272</f>
        <v>-0.1875</v>
      </c>
      <c r="Z272" s="1">
        <f>IFERROR((SUMIF($K$2:K272,J272,$M$2:M272))/(COUNTIF($K$2:K272,J272)),0)</f>
        <v>1.2857142857142858</v>
      </c>
      <c r="AA272" s="1">
        <f>IFERROR((SUMIF($K$2:K272,J272,$L$2:L272))/(COUNTIF($K$2:K272,J272)),0)</f>
        <v>1.8571428571428572</v>
      </c>
      <c r="AB272" s="1">
        <f t="shared" ref="AB272" si="202">Z272-AA272</f>
        <v>-0.5714285714285714</v>
      </c>
      <c r="AC272" s="9">
        <f>IFERROR((SUMIF($J$2:J272,K272,$L$2:L272))/(COUNTIF($J$2:J272,K272)),0)</f>
        <v>1.4583333333333333</v>
      </c>
      <c r="AD272" s="9">
        <f>IFERROR((SUMIF($J$2:J272,K272,$M$2:M272))/(COUNTIF($J$2:J272,K272)),0)</f>
        <v>0.875</v>
      </c>
      <c r="AE272" s="9">
        <f t="shared" ref="AE272" si="203">AC272-AD272</f>
        <v>0.58333333333333326</v>
      </c>
      <c r="AF272" s="1">
        <f>IFERROR((SUMIF(K$2:K272,K272,M$2:M272)-M272)/(COUNTIF($K$2:K272,K272)-1),0)</f>
        <v>1.6538461538461537</v>
      </c>
      <c r="AG272" s="1">
        <f>IFERROR((SUMIF(K$2:K272,K272,L$2:L272)-L272)/(COUNTIF($K$2:K272,K272)-1),0)</f>
        <v>1.7692307692307692</v>
      </c>
      <c r="AH272" s="1">
        <f t="shared" ref="AH272" si="204">AF272-AG272</f>
        <v>-0.11538461538461542</v>
      </c>
      <c r="AI272" s="1">
        <f t="shared" ref="AI272" si="205">IF(N272="S",3,IF(N272="N",0,1))</f>
        <v>1</v>
      </c>
      <c r="AJ272" s="1">
        <f t="shared" ref="AJ272" si="206">IF(O272="S",3,IF(O272="N",0,1))</f>
        <v>1</v>
      </c>
      <c r="AK272" s="1">
        <f>SUMIF($J$2:K272,J272,AI$2:AJ272)-AI272</f>
        <v>45</v>
      </c>
      <c r="AL272" s="1">
        <f>SUMIF($AY$2:AZ272,AY272,$BI$2:BJ272)-BI272</f>
        <v>73</v>
      </c>
      <c r="AM272" s="1">
        <f>IFERROR((AK272)/(COUNTIF($J$2:K272,J272)-1),0)</f>
        <v>1.2162162162162162</v>
      </c>
      <c r="AN272" s="1">
        <f>IFERROR((AL272)/(COUNTIF($J$2:K272,K272)-1),0)</f>
        <v>1.46</v>
      </c>
      <c r="AT272" s="1" t="str">
        <f t="shared" si="167"/>
        <v>SKN St. Pölten</v>
      </c>
      <c r="AU272" s="1" t="str">
        <f t="shared" si="168"/>
        <v>SK Rapid Wien</v>
      </c>
      <c r="AV272">
        <f t="shared" si="169"/>
        <v>2</v>
      </c>
      <c r="AW272" s="1">
        <f t="shared" si="170"/>
        <v>2</v>
      </c>
      <c r="AY272" t="str">
        <f t="shared" si="171"/>
        <v>SK Rapid Wien</v>
      </c>
      <c r="AZ272" t="str">
        <f t="shared" si="172"/>
        <v>SKN St. Pölten</v>
      </c>
      <c r="BA272">
        <f t="shared" si="173"/>
        <v>2</v>
      </c>
      <c r="BB272">
        <f t="shared" si="174"/>
        <v>2</v>
      </c>
      <c r="BD272" t="str">
        <f t="shared" si="175"/>
        <v>SK Rapid Wien</v>
      </c>
      <c r="BE272" t="str">
        <f t="shared" si="176"/>
        <v>SKN St. Pölten</v>
      </c>
      <c r="BF272">
        <f t="shared" si="177"/>
        <v>2</v>
      </c>
      <c r="BG272">
        <f t="shared" si="178"/>
        <v>2</v>
      </c>
    </row>
    <row r="273" spans="1:57" x14ac:dyDescent="0.3">
      <c r="A273" t="s">
        <v>47</v>
      </c>
      <c r="B273" s="21">
        <f>B267+7</f>
        <v>43687</v>
      </c>
      <c r="C273" t="s">
        <v>267</v>
      </c>
      <c r="D273">
        <v>8</v>
      </c>
      <c r="E273" t="s">
        <v>43</v>
      </c>
      <c r="F273" s="11">
        <v>0.70833333333333337</v>
      </c>
      <c r="H273" s="1">
        <v>6</v>
      </c>
      <c r="J273" s="1" t="s">
        <v>71</v>
      </c>
      <c r="K273" s="1" t="s">
        <v>58</v>
      </c>
      <c r="Q273" s="4">
        <f>IFERROR((SUMIF($J$2:K273,J273,$L$2:M273)-L273)/(COUNTIF($J$2:K273,J273)-1),0)</f>
        <v>1.5686274509803921</v>
      </c>
      <c r="R273" s="4">
        <f>IFERROR((SUMIF($AT$2:AT273,AT273,$AV$2:AW273)-AV273)/(COUNTIF($J$2:K273,J273)-1),0)</f>
        <v>0.41176470588235292</v>
      </c>
      <c r="S273" s="4">
        <f t="shared" ref="S273:S278" si="207">Q273-R273</f>
        <v>1.1568627450980391</v>
      </c>
      <c r="T273" s="5">
        <f>IFERROR((SUMIF($AY$2:AZ273,AY273,$BA$2:BB273)-BA273)/(COUNTIF($J$2:K273,K273)-1),0)</f>
        <v>1.5555555555555556</v>
      </c>
      <c r="U273" s="5">
        <f>IFERROR((SUMIF($BD$2:BE273,BD273,$BF$2:BG273)-BF273)/(COUNTIF($J$2:K273,K273)-1),0)</f>
        <v>1.4444444444444444</v>
      </c>
      <c r="V273" s="5">
        <f t="shared" ref="V273:V278" si="208">T273-U273</f>
        <v>0.11111111111111116</v>
      </c>
      <c r="W273" s="9">
        <f>IFERROR((SUMIF($J$2:J273,J273,L$2:L273)-L273)/(COUNTIF($J$2:J273,J273)-1),0)</f>
        <v>1.4583333333333333</v>
      </c>
      <c r="X273" s="9">
        <f>IFERROR((SUMIF($J$2:J273,J273,M$2:M273)-M273)/(COUNTIF($J$2:J273,J273)-1),0)</f>
        <v>0.875</v>
      </c>
      <c r="Y273" s="9">
        <f t="shared" ref="Y273:Y278" si="209">W273-X273</f>
        <v>0.58333333333333326</v>
      </c>
      <c r="Z273" s="1">
        <f>IFERROR((SUMIF($K$2:K273,J273,$M$2:M273))/(COUNTIF($K$2:K273,J273)),0)</f>
        <v>1.6666666666666667</v>
      </c>
      <c r="AA273" s="1">
        <f>IFERROR((SUMIF($K$2:K273,J273,$L$2:L273))/(COUNTIF($K$2:K273,J273)),0)</f>
        <v>1.7777777777777777</v>
      </c>
      <c r="AB273" s="1">
        <f t="shared" ref="AB273:AB278" si="210">Z273-AA273</f>
        <v>-0.11111111111111094</v>
      </c>
      <c r="AC273" s="9">
        <f>IFERROR((SUMIF($J$2:J273,K273,$L$2:L273))/(COUNTIF($J$2:J273,K273)),0)</f>
        <v>1.6666666666666667</v>
      </c>
      <c r="AD273" s="9">
        <f>IFERROR((SUMIF($J$2:J273,K273,$M$2:M273))/(COUNTIF($J$2:J273,K273)),0)</f>
        <v>1.8888888888888888</v>
      </c>
      <c r="AE273" s="9">
        <f t="shared" ref="AE273:AE278" si="211">AC273-AD273</f>
        <v>-0.2222222222222221</v>
      </c>
      <c r="AF273" s="1">
        <f>IFERROR((SUMIF(K$2:K273,K273,M$2:M273)-M273)/(COUNTIF($K$2:K273,K273)-1),0)</f>
        <v>1.4444444444444444</v>
      </c>
      <c r="AG273" s="1">
        <f>IFERROR((SUMIF(K$2:K273,K273,L$2:L273)-L273)/(COUNTIF($K$2:K273,K273)-1),0)</f>
        <v>1</v>
      </c>
      <c r="AH273" s="1">
        <f t="shared" ref="AH273:AH278" si="212">AF273-AG273</f>
        <v>0.44444444444444442</v>
      </c>
      <c r="AI273" s="1">
        <f t="shared" ref="AI273:AI278" si="213">IF(N273="S",3,IF(N273="N",0,1))</f>
        <v>1</v>
      </c>
      <c r="AJ273" s="1">
        <f t="shared" ref="AJ273:AJ278" si="214">IF(O273="S",3,IF(O273="N",0,1))</f>
        <v>1</v>
      </c>
      <c r="AK273" s="1">
        <f>SUMIF($J$2:K273,J273,AI$2:AJ273)-AI273</f>
        <v>74</v>
      </c>
      <c r="AL273" s="1">
        <f>SUMIF($AY$2:AZ273,AY273,$BI$2:BJ273)-BI273</f>
        <v>42</v>
      </c>
      <c r="AM273" s="1">
        <f>IFERROR((AK273)/(COUNTIF($J$2:K273,J273)-1),0)</f>
        <v>1.4509803921568627</v>
      </c>
      <c r="AN273" s="1">
        <f>IFERROR((AL273)/(COUNTIF($J$2:K273,K273)-1),0)</f>
        <v>1.1666666666666667</v>
      </c>
      <c r="AT273" s="1" t="str">
        <f t="shared" si="167"/>
        <v>SK Rapid Wien</v>
      </c>
      <c r="AU273" s="1" t="str">
        <f t="shared" si="168"/>
        <v>SC Rheindorf Altach</v>
      </c>
      <c r="AY273" t="str">
        <f t="shared" si="171"/>
        <v>SC Rheindorf Altach</v>
      </c>
      <c r="AZ273" t="str">
        <f t="shared" si="172"/>
        <v>SK Rapid Wien</v>
      </c>
      <c r="BD273" t="str">
        <f t="shared" si="175"/>
        <v>SC Rheindorf Altach</v>
      </c>
      <c r="BE273" t="str">
        <f t="shared" si="176"/>
        <v>SK Rapid Wien</v>
      </c>
    </row>
    <row r="274" spans="1:57" x14ac:dyDescent="0.3">
      <c r="A274" t="s">
        <v>47</v>
      </c>
      <c r="B274" s="21">
        <f t="shared" ref="B274:B278" si="215">B268+7</f>
        <v>43687</v>
      </c>
      <c r="C274">
        <v>2019</v>
      </c>
      <c r="D274">
        <v>8</v>
      </c>
      <c r="E274" t="s">
        <v>43</v>
      </c>
      <c r="F274" s="11">
        <v>0.70833333333333337</v>
      </c>
      <c r="H274" s="1">
        <v>7</v>
      </c>
      <c r="J274" s="1" t="s">
        <v>56</v>
      </c>
      <c r="K274" s="1" t="s">
        <v>0</v>
      </c>
      <c r="Q274" s="4">
        <f>IFERROR((SUMIF($J$2:K274,J274,$L$2:M274)-L274)/(COUNTIF($J$2:K274,J274)-1),0)</f>
        <v>1.1666666666666667</v>
      </c>
      <c r="R274" s="4">
        <f>IFERROR((SUMIF($AT$2:AT274,AT274,$AV$2:AW274)-AV274)/(COUNTIF($J$2:K274,J274)-1),0)</f>
        <v>0.97222222222222221</v>
      </c>
      <c r="S274" s="4">
        <f t="shared" si="207"/>
        <v>0.19444444444444453</v>
      </c>
      <c r="T274" s="5">
        <f>IFERROR((SUMIF($AY$2:AZ274,AY274,$BA$2:BB274)-BA274)/(COUNTIF($J$2:K274,K274)-1),0)</f>
        <v>2.1627906976744184</v>
      </c>
      <c r="U274" s="5">
        <f>IFERROR((SUMIF($BD$2:BE274,BD274,$BF$2:BG274)-BF274)/(COUNTIF($J$2:K274,K274)-1),0)</f>
        <v>0.81395348837209303</v>
      </c>
      <c r="V274" s="5">
        <f t="shared" si="208"/>
        <v>1.3488372093023253</v>
      </c>
      <c r="W274" s="9">
        <f>IFERROR((SUMIF($J$2:J274,J274,L$2:L274)-L274)/(COUNTIF($J$2:J274,J274)-1),0)</f>
        <v>1.3529411764705883</v>
      </c>
      <c r="X274" s="9">
        <f>IFERROR((SUMIF($J$2:J274,J274,M$2:M274)-M274)/(COUNTIF($J$2:J274,J274)-1),0)</f>
        <v>2.0588235294117645</v>
      </c>
      <c r="Y274" s="9">
        <f t="shared" si="209"/>
        <v>-0.70588235294117618</v>
      </c>
      <c r="Z274" s="1">
        <f>IFERROR((SUMIF($K$2:K274,J274,$M$2:M274))/(COUNTIF($K$2:K274,J274)),0)</f>
        <v>1</v>
      </c>
      <c r="AA274" s="1">
        <f>IFERROR((SUMIF($K$2:K274,J274,$L$2:L274))/(COUNTIF($K$2:K274,J274)),0)</f>
        <v>2.1052631578947367</v>
      </c>
      <c r="AB274" s="1">
        <f t="shared" si="210"/>
        <v>-1.1052631578947367</v>
      </c>
      <c r="AC274" s="9">
        <f>IFERROR((SUMIF($J$2:J274,K274,$L$2:L274))/(COUNTIF($J$2:J274,K274)),0)</f>
        <v>2.1904761904761907</v>
      </c>
      <c r="AD274" s="9">
        <f>IFERROR((SUMIF($J$2:J274,K274,$M$2:M274))/(COUNTIF($J$2:J274,K274)),0)</f>
        <v>0.8571428571428571</v>
      </c>
      <c r="AE274" s="9">
        <f t="shared" si="211"/>
        <v>1.3333333333333335</v>
      </c>
      <c r="AF274" s="1">
        <f>IFERROR((SUMIF(K$2:K274,K274,M$2:M274)-M274)/(COUNTIF($K$2:K274,K274)-1),0)</f>
        <v>2.1363636363636362</v>
      </c>
      <c r="AG274" s="1">
        <f>IFERROR((SUMIF(K$2:K274,K274,L$2:L274)-L274)/(COUNTIF($K$2:K274,K274)-1),0)</f>
        <v>0.77272727272727271</v>
      </c>
      <c r="AH274" s="1">
        <f t="shared" si="212"/>
        <v>1.3636363636363635</v>
      </c>
      <c r="AI274" s="1">
        <f t="shared" si="213"/>
        <v>1</v>
      </c>
      <c r="AJ274" s="1">
        <f t="shared" si="214"/>
        <v>1</v>
      </c>
      <c r="AK274" s="1">
        <f>SUMIF($J$2:K274,J274,AI$2:AJ274)-AI274</f>
        <v>30</v>
      </c>
      <c r="AL274" s="1">
        <f>SUMIF($AY$2:AZ274,AY274,$BI$2:BJ274)-BI274</f>
        <v>88</v>
      </c>
      <c r="AM274" s="1">
        <f>IFERROR((AK274)/(COUNTIF($J$2:K274,J274)-1),0)</f>
        <v>0.83333333333333337</v>
      </c>
      <c r="AN274" s="1">
        <f>IFERROR((AL274)/(COUNTIF($J$2:K274,K274)-1),0)</f>
        <v>2.0465116279069768</v>
      </c>
      <c r="AT274" s="1" t="str">
        <f t="shared" si="167"/>
        <v>FC Admira Wacker Mödling</v>
      </c>
      <c r="AU274" s="1" t="str">
        <f t="shared" si="168"/>
        <v>LASK</v>
      </c>
      <c r="AY274" t="str">
        <f t="shared" si="171"/>
        <v>LASK</v>
      </c>
      <c r="AZ274" t="str">
        <f t="shared" si="172"/>
        <v>FC Admira Wacker Mödling</v>
      </c>
      <c r="BD274" t="str">
        <f t="shared" si="175"/>
        <v>LASK</v>
      </c>
      <c r="BE274" t="str">
        <f t="shared" si="176"/>
        <v>FC Admira Wacker Mödling</v>
      </c>
    </row>
    <row r="275" spans="1:57" x14ac:dyDescent="0.3">
      <c r="A275" t="s">
        <v>47</v>
      </c>
      <c r="B275" s="21">
        <f t="shared" si="215"/>
        <v>43687</v>
      </c>
      <c r="C275">
        <v>2019</v>
      </c>
      <c r="D275">
        <v>8</v>
      </c>
      <c r="E275" t="s">
        <v>43</v>
      </c>
      <c r="F275" s="11">
        <v>0.70833333333333337</v>
      </c>
      <c r="H275" s="1">
        <v>6</v>
      </c>
      <c r="J275" s="1" t="s">
        <v>40</v>
      </c>
      <c r="K275" s="1" t="s">
        <v>49</v>
      </c>
      <c r="Q275" s="4">
        <f>IFERROR((SUMIF($J$2:K275,J275,$L$2:M275)-L275)/(COUNTIF($J$2:K275,J275)-1),0)</f>
        <v>2.574074074074074</v>
      </c>
      <c r="R275" s="4">
        <f>IFERROR((SUMIF($AT$2:AT275,AT275,$AV$2:AW275)-AV275)/(COUNTIF($J$2:K275,J275)-1),0)</f>
        <v>0.27777777777777779</v>
      </c>
      <c r="S275" s="4">
        <f t="shared" si="207"/>
        <v>2.2962962962962963</v>
      </c>
      <c r="T275" s="5">
        <f>IFERROR((SUMIF($AY$2:AZ275,AY275,$BA$2:BB275)-BA275)/(COUNTIF($J$2:K275,K275)-1),0)</f>
        <v>1.5135135135135136</v>
      </c>
      <c r="U275" s="5">
        <f>IFERROR((SUMIF($BD$2:BE275,BD275,$BF$2:BG275)-BF275)/(COUNTIF($J$2:K275,K275)-1),0)</f>
        <v>1.4054054054054055</v>
      </c>
      <c r="V275" s="5">
        <f t="shared" si="208"/>
        <v>0.10810810810810811</v>
      </c>
      <c r="W275" s="9">
        <f>IFERROR((SUMIF($J$2:J275,J275,L$2:L275)-L275)/(COUNTIF($J$2:J275,J275)-1),0)</f>
        <v>2.76</v>
      </c>
      <c r="X275" s="9">
        <f>IFERROR((SUMIF($J$2:J275,J275,M$2:M275)-M275)/(COUNTIF($J$2:J275,J275)-1),0)</f>
        <v>0.6</v>
      </c>
      <c r="Y275" s="9">
        <f t="shared" si="209"/>
        <v>2.1599999999999997</v>
      </c>
      <c r="Z275" s="1">
        <f>IFERROR((SUMIF($K$2:K275,J275,$M$2:M275))/(COUNTIF($K$2:K275,J275)),0)</f>
        <v>2.4137931034482758</v>
      </c>
      <c r="AA275" s="1">
        <f>IFERROR((SUMIF($K$2:K275,J275,$L$2:L275))/(COUNTIF($K$2:K275,J275)),0)</f>
        <v>0.96551724137931039</v>
      </c>
      <c r="AB275" s="1">
        <f t="shared" si="210"/>
        <v>1.4482758620689653</v>
      </c>
      <c r="AC275" s="9">
        <f>IFERROR((SUMIF($J$2:J275,K275,$L$2:L275))/(COUNTIF($J$2:J275,K275)),0)</f>
        <v>1.631578947368421</v>
      </c>
      <c r="AD275" s="9">
        <f>IFERROR((SUMIF($J$2:J275,K275,$M$2:M275))/(COUNTIF($J$2:J275,K275)),0)</f>
        <v>1.368421052631579</v>
      </c>
      <c r="AE275" s="9">
        <f t="shared" si="211"/>
        <v>0.26315789473684204</v>
      </c>
      <c r="AF275" s="1">
        <f>IFERROR((SUMIF(K$2:K275,K275,M$2:M275)-M275)/(COUNTIF($K$2:K275,K275)-1),0)</f>
        <v>1.3888888888888888</v>
      </c>
      <c r="AG275" s="1">
        <f>IFERROR((SUMIF(K$2:K275,K275,L$2:L275)-L275)/(COUNTIF($K$2:K275,K275)-1),0)</f>
        <v>1.4444444444444444</v>
      </c>
      <c r="AH275" s="1">
        <f t="shared" si="212"/>
        <v>-5.555555555555558E-2</v>
      </c>
      <c r="AI275" s="1">
        <f t="shared" si="213"/>
        <v>1</v>
      </c>
      <c r="AJ275" s="1">
        <f t="shared" si="214"/>
        <v>1</v>
      </c>
      <c r="AK275" s="1">
        <f>SUMIF($J$2:K275,J275,AI$2:AJ275)-AI275</f>
        <v>136</v>
      </c>
      <c r="AL275" s="1">
        <f>SUMIF($AY$2:AZ275,AY275,$BI$2:BJ275)-BI275</f>
        <v>55</v>
      </c>
      <c r="AM275" s="1">
        <f>IFERROR((AK275)/(COUNTIF($J$2:K275,J275)-1),0)</f>
        <v>2.5185185185185186</v>
      </c>
      <c r="AN275" s="1">
        <f>IFERROR((AL275)/(COUNTIF($J$2:K275,K275)-1),0)</f>
        <v>1.4864864864864864</v>
      </c>
      <c r="AT275" s="1" t="str">
        <f t="shared" si="167"/>
        <v>Red Bull Salzburg</v>
      </c>
      <c r="AU275" s="1" t="str">
        <f t="shared" si="168"/>
        <v>Wolfsberger AC</v>
      </c>
      <c r="AY275" t="str">
        <f t="shared" si="171"/>
        <v>Wolfsberger AC</v>
      </c>
      <c r="AZ275" t="str">
        <f t="shared" si="172"/>
        <v>Red Bull Salzburg</v>
      </c>
      <c r="BD275" t="str">
        <f t="shared" si="175"/>
        <v>Wolfsberger AC</v>
      </c>
      <c r="BE275" t="str">
        <f t="shared" si="176"/>
        <v>Red Bull Salzburg</v>
      </c>
    </row>
    <row r="276" spans="1:57" x14ac:dyDescent="0.3">
      <c r="A276" t="s">
        <v>47</v>
      </c>
      <c r="B276" s="21">
        <f t="shared" si="215"/>
        <v>43688</v>
      </c>
      <c r="C276">
        <v>2019</v>
      </c>
      <c r="D276">
        <v>8</v>
      </c>
      <c r="E276" t="s">
        <v>64</v>
      </c>
      <c r="F276" s="11">
        <v>0.70833333333333337</v>
      </c>
      <c r="H276" s="1">
        <v>8</v>
      </c>
      <c r="J276" s="1" t="s">
        <v>216</v>
      </c>
      <c r="K276" s="1" t="s">
        <v>68</v>
      </c>
      <c r="Q276" s="4">
        <f>IFERROR((SUMIF($J$2:K276,J276,$L$2:M276)-L276)/(COUNTIF($J$2:K276,J276)-1),0)</f>
        <v>1.6756756756756757</v>
      </c>
      <c r="R276" s="4">
        <f>IFERROR((SUMIF($AT$2:AT276,AT276,$AV$2:AW276)-AV276)/(COUNTIF($J$2:K276,J276)-1),0)</f>
        <v>0.72972972972972971</v>
      </c>
      <c r="S276" s="4">
        <f t="shared" si="207"/>
        <v>0.94594594594594594</v>
      </c>
      <c r="T276" s="5">
        <f>IFERROR((SUMIF($AY$2:AZ276,AY276,$BA$2:BB276)-BA276)/(COUNTIF($J$2:K276,K276)-1),0)</f>
        <v>1.1000000000000001</v>
      </c>
      <c r="U276" s="5">
        <f>IFERROR((SUMIF($BD$2:BE276,BD276,$BF$2:BG276)-BF276)/(COUNTIF($J$2:K276,K276)-1),0)</f>
        <v>1.35</v>
      </c>
      <c r="V276" s="5">
        <f t="shared" si="208"/>
        <v>-0.25</v>
      </c>
      <c r="W276" s="9">
        <f>IFERROR((SUMIF($J$2:J276,J276,L$2:L276)-L276)/(COUNTIF($J$2:J276,J276)-1),0)</f>
        <v>1.736842105263158</v>
      </c>
      <c r="X276" s="9">
        <f>IFERROR((SUMIF($J$2:J276,J276,M$2:M276)-M276)/(COUNTIF($J$2:J276,J276)-1),0)</f>
        <v>1.4210526315789473</v>
      </c>
      <c r="Y276" s="9">
        <f t="shared" si="209"/>
        <v>0.31578947368421062</v>
      </c>
      <c r="Z276" s="1">
        <f>IFERROR((SUMIF($K$2:K276,J276,$M$2:M276))/(COUNTIF($K$2:K276,J276)),0)</f>
        <v>1.6111111111111112</v>
      </c>
      <c r="AA276" s="1">
        <f>IFERROR((SUMIF($K$2:K276,J276,$L$2:L276))/(COUNTIF($K$2:K276,J276)),0)</f>
        <v>2.7222222222222223</v>
      </c>
      <c r="AB276" s="1">
        <f t="shared" si="210"/>
        <v>-1.1111111111111112</v>
      </c>
      <c r="AC276" s="9">
        <f>IFERROR((SUMIF($J$2:J276,K276,$L$2:L276))/(COUNTIF($J$2:J276,K276)),0)</f>
        <v>1.263157894736842</v>
      </c>
      <c r="AD276" s="9">
        <f>IFERROR((SUMIF($J$2:J276,K276,$M$2:M276))/(COUNTIF($J$2:J276,K276)),0)</f>
        <v>1.4736842105263157</v>
      </c>
      <c r="AE276" s="9">
        <f t="shared" si="211"/>
        <v>-0.21052631578947367</v>
      </c>
      <c r="AF276" s="1">
        <f>IFERROR((SUMIF(K$2:K276,K276,M$2:M276)-M276)/(COUNTIF($K$2:K276,K276)-1),0)</f>
        <v>0.95238095238095233</v>
      </c>
      <c r="AG276" s="1">
        <f>IFERROR((SUMIF(K$2:K276,K276,L$2:L276)-L276)/(COUNTIF($K$2:K276,K276)-1),0)</f>
        <v>1.2380952380952381</v>
      </c>
      <c r="AH276" s="1">
        <f t="shared" si="212"/>
        <v>-0.28571428571428581</v>
      </c>
      <c r="AI276" s="1">
        <f t="shared" si="213"/>
        <v>1</v>
      </c>
      <c r="AJ276" s="1">
        <f t="shared" si="214"/>
        <v>1</v>
      </c>
      <c r="AK276" s="1">
        <f>SUMIF($J$2:K276,J276,AI$2:AJ276)-AI276</f>
        <v>45</v>
      </c>
      <c r="AL276" s="1">
        <f>SUMIF($AY$2:AZ276,AY276,$BI$2:BJ276)-BI276</f>
        <v>46</v>
      </c>
      <c r="AM276" s="1">
        <f>IFERROR((AK276)/(COUNTIF($J$2:K276,J276)-1),0)</f>
        <v>1.2162162162162162</v>
      </c>
      <c r="AN276" s="1">
        <f>IFERROR((AL276)/(COUNTIF($J$2:K276,K276)-1),0)</f>
        <v>1.1499999999999999</v>
      </c>
      <c r="AT276" s="1" t="str">
        <f t="shared" si="167"/>
        <v>TSV Hartberg</v>
      </c>
      <c r="AU276" s="1" t="str">
        <f t="shared" si="168"/>
        <v>SK Sturm Graz</v>
      </c>
      <c r="AY276" t="str">
        <f t="shared" si="171"/>
        <v>SK Sturm Graz</v>
      </c>
      <c r="AZ276" t="str">
        <f t="shared" si="172"/>
        <v>TSV Hartberg</v>
      </c>
      <c r="BD276" t="str">
        <f t="shared" si="175"/>
        <v>SK Sturm Graz</v>
      </c>
      <c r="BE276" t="str">
        <f t="shared" si="176"/>
        <v>TSV Hartberg</v>
      </c>
    </row>
    <row r="277" spans="1:57" x14ac:dyDescent="0.3">
      <c r="A277" t="s">
        <v>47</v>
      </c>
      <c r="B277" s="21">
        <f t="shared" si="215"/>
        <v>43688</v>
      </c>
      <c r="C277">
        <v>2019</v>
      </c>
      <c r="D277">
        <v>8</v>
      </c>
      <c r="E277" t="s">
        <v>64</v>
      </c>
      <c r="F277" s="11">
        <v>0.70833333333333337</v>
      </c>
      <c r="H277" s="1">
        <v>8</v>
      </c>
      <c r="J277" s="1" t="s">
        <v>373</v>
      </c>
      <c r="K277" s="1" t="s">
        <v>65</v>
      </c>
      <c r="Q277" s="4">
        <f>IFERROR((SUMIF($J$2:K277,J277,$L$2:M277)-L277)/(COUNTIF($J$2:K277,J277)-1),0)</f>
        <v>1.6666666666666667</v>
      </c>
      <c r="R277" s="4">
        <f>IFERROR((SUMIF($AT$2:AT277,AT277,$AV$2:AW277)-AV277)/(COUNTIF($J$2:K277,J277)-1),0)</f>
        <v>0.33333333333333331</v>
      </c>
      <c r="S277" s="4">
        <f t="shared" si="207"/>
        <v>1.3333333333333335</v>
      </c>
      <c r="T277" s="5">
        <f>IFERROR((SUMIF($AY$2:AZ277,AY277,$BA$2:BB277)-BA277)/(COUNTIF($J$2:K277,K277)-1),0)</f>
        <v>1.263157894736842</v>
      </c>
      <c r="U277" s="5">
        <f>IFERROR((SUMIF($BD$2:BE277,BD277,$BF$2:BG277)-BF277)/(COUNTIF($J$2:K277,K277)-1),0)</f>
        <v>1.6578947368421053</v>
      </c>
      <c r="V277" s="5">
        <f t="shared" si="208"/>
        <v>-0.39473684210526327</v>
      </c>
      <c r="W277" s="9">
        <f>IFERROR((SUMIF($J$2:J277,J277,L$2:L277)-L277)/(COUNTIF($J$2:J277,J277)-1),0)</f>
        <v>3</v>
      </c>
      <c r="X277" s="9">
        <f>IFERROR((SUMIF($J$2:J277,J277,M$2:M277)-M277)/(COUNTIF($J$2:J277,J277)-1),0)</f>
        <v>1</v>
      </c>
      <c r="Y277" s="9">
        <f t="shared" si="209"/>
        <v>2</v>
      </c>
      <c r="Z277" s="1">
        <f>IFERROR((SUMIF($K$2:K277,J277,$M$2:M277))/(COUNTIF($K$2:K277,J277)),0)</f>
        <v>1</v>
      </c>
      <c r="AA277" s="1">
        <f>IFERROR((SUMIF($K$2:K277,J277,$L$2:L277))/(COUNTIF($K$2:K277,J277)),0)</f>
        <v>3</v>
      </c>
      <c r="AB277" s="1">
        <f t="shared" si="210"/>
        <v>-2</v>
      </c>
      <c r="AC277" s="9">
        <f>IFERROR((SUMIF($J$2:J277,K277,$L$2:L277))/(COUNTIF($J$2:J277,K277)),0)</f>
        <v>1.2352941176470589</v>
      </c>
      <c r="AD277" s="9">
        <f>IFERROR((SUMIF($J$2:J277,K277,$M$2:M277))/(COUNTIF($J$2:J277,K277)),0)</f>
        <v>1.411764705882353</v>
      </c>
      <c r="AE277" s="9">
        <f t="shared" si="211"/>
        <v>-0.17647058823529416</v>
      </c>
      <c r="AF277" s="1">
        <f>IFERROR((SUMIF(K$2:K277,K277,M$2:M277)-M277)/(COUNTIF($K$2:K277,K277)-1),0)</f>
        <v>1.2857142857142858</v>
      </c>
      <c r="AG277" s="1">
        <f>IFERROR((SUMIF(K$2:K277,K277,L$2:L277)-L277)/(COUNTIF($K$2:K277,K277)-1),0)</f>
        <v>1.8571428571428572</v>
      </c>
      <c r="AH277" s="1">
        <f t="shared" si="212"/>
        <v>-0.5714285714285714</v>
      </c>
      <c r="AI277" s="1">
        <f t="shared" si="213"/>
        <v>1</v>
      </c>
      <c r="AJ277" s="1">
        <f t="shared" si="214"/>
        <v>1</v>
      </c>
      <c r="AK277" s="1">
        <f>SUMIF($J$2:K277,J277,AI$2:AJ277)-AI277</f>
        <v>3</v>
      </c>
      <c r="AL277" s="1">
        <f>SUMIF($AY$2:AZ277,AY277,$BI$2:BJ277)-BI277</f>
        <v>45</v>
      </c>
      <c r="AM277" s="1">
        <f>IFERROR((AK277)/(COUNTIF($J$2:K277,J277)-1),0)</f>
        <v>1</v>
      </c>
      <c r="AN277" s="1">
        <f>IFERROR((AL277)/(COUNTIF($J$2:K277,K277)-1),0)</f>
        <v>1.1842105263157894</v>
      </c>
      <c r="AT277" s="1" t="str">
        <f t="shared" si="167"/>
        <v>WSG Tirol</v>
      </c>
      <c r="AU277" s="1" t="str">
        <f t="shared" si="168"/>
        <v>SKN St. Pölten</v>
      </c>
      <c r="AY277" t="str">
        <f t="shared" si="171"/>
        <v>SKN St. Pölten</v>
      </c>
      <c r="AZ277" t="str">
        <f t="shared" si="172"/>
        <v>WSG Tirol</v>
      </c>
      <c r="BD277" t="str">
        <f t="shared" si="175"/>
        <v>SKN St. Pölten</v>
      </c>
      <c r="BE277" t="str">
        <f t="shared" si="176"/>
        <v>WSG Tirol</v>
      </c>
    </row>
    <row r="278" spans="1:57" x14ac:dyDescent="0.3">
      <c r="A278" t="s">
        <v>47</v>
      </c>
      <c r="B278" s="21">
        <f t="shared" si="215"/>
        <v>43688</v>
      </c>
      <c r="C278">
        <v>2019</v>
      </c>
      <c r="D278">
        <v>8</v>
      </c>
      <c r="E278" t="s">
        <v>64</v>
      </c>
      <c r="F278" s="11">
        <v>0.70833333333333337</v>
      </c>
      <c r="H278" s="1">
        <v>7</v>
      </c>
      <c r="J278" s="1" t="s">
        <v>76</v>
      </c>
      <c r="K278" s="1" t="s">
        <v>80</v>
      </c>
      <c r="Q278" s="4">
        <f>IFERROR((SUMIF($J$2:K278,J278,$L$2:M278)-L278)/(COUNTIF($J$2:K278,J278)-1),0)</f>
        <v>1.3714285714285714</v>
      </c>
      <c r="R278" s="4">
        <f>IFERROR((SUMIF($AT$2:AT278,AT278,$AV$2:AW278)-AV278)/(COUNTIF($J$2:K278,J278)-1),0)</f>
        <v>0.68571428571428572</v>
      </c>
      <c r="S278" s="4">
        <f t="shared" si="207"/>
        <v>0.68571428571428572</v>
      </c>
      <c r="T278" s="5">
        <f>IFERROR((SUMIF($AY$2:AZ278,AY278,$BA$2:BB278)-BA278)/(COUNTIF($J$2:K278,K278)-1),0)</f>
        <v>1.4736842105263157</v>
      </c>
      <c r="U278" s="5">
        <f>IFERROR((SUMIF($BD$2:BE278,BD278,$BF$2:BG278)-BF278)/(COUNTIF($J$2:K278,K278)-1),0)</f>
        <v>1.5</v>
      </c>
      <c r="V278" s="5">
        <f t="shared" si="208"/>
        <v>-2.6315789473684292E-2</v>
      </c>
      <c r="W278" s="9">
        <f>IFERROR((SUMIF($J$2:J278,J278,L$2:L278)-L278)/(COUNTIF($J$2:J278,J278)-1),0)</f>
        <v>1.4705882352941178</v>
      </c>
      <c r="X278" s="9">
        <f>IFERROR((SUMIF($J$2:J278,J278,M$2:M278)-M278)/(COUNTIF($J$2:J278,J278)-1),0)</f>
        <v>1.411764705882353</v>
      </c>
      <c r="Y278" s="9">
        <f t="shared" si="209"/>
        <v>5.8823529411764719E-2</v>
      </c>
      <c r="Z278" s="1">
        <f>IFERROR((SUMIF($K$2:K278,J278,$M$2:M278))/(COUNTIF($K$2:K278,J278)),0)</f>
        <v>1.2777777777777777</v>
      </c>
      <c r="AA278" s="1">
        <f>IFERROR((SUMIF($K$2:K278,J278,$L$2:L278))/(COUNTIF($K$2:K278,J278)),0)</f>
        <v>1.7222222222222223</v>
      </c>
      <c r="AB278" s="1">
        <f t="shared" si="210"/>
        <v>-0.44444444444444464</v>
      </c>
      <c r="AC278" s="9">
        <f>IFERROR((SUMIF($J$2:J278,K278,$L$2:L278))/(COUNTIF($J$2:J278,K278)),0)</f>
        <v>1.8947368421052631</v>
      </c>
      <c r="AD278" s="9">
        <f>IFERROR((SUMIF($J$2:J278,K278,$M$2:M278))/(COUNTIF($J$2:J278,K278)),0)</f>
        <v>1.4736842105263157</v>
      </c>
      <c r="AE278" s="9">
        <f t="shared" si="211"/>
        <v>0.42105263157894735</v>
      </c>
      <c r="AF278" s="1">
        <f>IFERROR((SUMIF(K$2:K278,K278,M$2:M278)-M278)/(COUNTIF($K$2:K278,K278)-1),0)</f>
        <v>1.0526315789473684</v>
      </c>
      <c r="AG278" s="1">
        <f>IFERROR((SUMIF(K$2:K278,K278,L$2:L278)-L278)/(COUNTIF($K$2:K278,K278)-1),0)</f>
        <v>1.5263157894736843</v>
      </c>
      <c r="AH278" s="1">
        <f t="shared" si="212"/>
        <v>-0.47368421052631593</v>
      </c>
      <c r="AI278" s="1">
        <f t="shared" si="213"/>
        <v>1</v>
      </c>
      <c r="AJ278" s="1">
        <f t="shared" si="214"/>
        <v>1</v>
      </c>
      <c r="AK278" s="1">
        <f>SUMIF($J$2:K278,J278,AI$2:AJ278)-AI278</f>
        <v>49</v>
      </c>
      <c r="AL278" s="1">
        <f>SUMIF($AY$2:AZ278,AY278,$BI$2:BJ278)-BI278</f>
        <v>51</v>
      </c>
      <c r="AM278" s="1">
        <f>IFERROR((AK278)/(COUNTIF($J$2:K278,J278)-1),0)</f>
        <v>1.4</v>
      </c>
      <c r="AN278" s="1">
        <f>IFERROR((AL278)/(COUNTIF($J$2:K278,K278)-1),0)</f>
        <v>1.3421052631578947</v>
      </c>
      <c r="AT278" s="1" t="str">
        <f t="shared" si="167"/>
        <v>SV Mattersburg</v>
      </c>
      <c r="AU278" s="1" t="str">
        <f t="shared" si="168"/>
        <v>FK Austria Wien</v>
      </c>
      <c r="AY278" t="str">
        <f t="shared" si="171"/>
        <v>FK Austria Wien</v>
      </c>
      <c r="AZ278" t="str">
        <f t="shared" si="172"/>
        <v>SV Mattersburg</v>
      </c>
      <c r="BD278" t="str">
        <f t="shared" si="175"/>
        <v>FK Austria Wien</v>
      </c>
      <c r="BE278" t="str">
        <f t="shared" si="176"/>
        <v>SV Mattersburg</v>
      </c>
    </row>
  </sheetData>
  <autoFilter ref="I1:AL251" xr:uid="{C86C1DA3-0818-4517-BC81-46D52AA2C3F6}"/>
  <sortState xmlns:xlrd2="http://schemas.microsoft.com/office/spreadsheetml/2017/richdata2" ref="A2:M251">
    <sortCondition ref="B2:B251"/>
  </sortState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AO535"/>
  <sheetViews>
    <sheetView zoomScale="70" zoomScaleNormal="70" workbookViewId="0">
      <pane ySplit="1" topLeftCell="A510" activePane="bottomLeft" state="frozen"/>
      <selection pane="bottomLeft" activeCell="F546" sqref="F546"/>
    </sheetView>
  </sheetViews>
  <sheetFormatPr baseColWidth="10" defaultRowHeight="14.4" x14ac:dyDescent="0.3"/>
  <cols>
    <col min="1" max="1" width="8.5546875" bestFit="1" customWidth="1"/>
    <col min="2" max="2" width="11.33203125" hidden="1" customWidth="1"/>
    <col min="3" max="3" width="11.33203125" bestFit="1" customWidth="1"/>
    <col min="4" max="4" width="16.33203125" bestFit="1" customWidth="1"/>
    <col min="5" max="6" width="17.109375" bestFit="1" customWidth="1"/>
    <col min="7" max="7" width="25.33203125" hidden="1" customWidth="1"/>
    <col min="8" max="8" width="23.109375" bestFit="1" customWidth="1"/>
    <col min="9" max="9" width="23.109375" hidden="1" customWidth="1"/>
    <col min="10" max="10" width="23.109375" bestFit="1" customWidth="1"/>
    <col min="11" max="11" width="18.6640625" bestFit="1" customWidth="1"/>
    <col min="12" max="12" width="18.6640625" hidden="1" customWidth="1"/>
    <col min="13" max="15" width="0" hidden="1" customWidth="1"/>
    <col min="16" max="16" width="13.44140625" bestFit="1" customWidth="1"/>
    <col min="17" max="17" width="20.44140625" bestFit="1" customWidth="1"/>
    <col min="18" max="18" width="23.109375" bestFit="1" customWidth="1"/>
    <col min="19" max="19" width="17.5546875" bestFit="1" customWidth="1"/>
    <col min="20" max="21" width="11.5546875" customWidth="1"/>
    <col min="22" max="22" width="18.88671875" bestFit="1" customWidth="1"/>
    <col min="23" max="24" width="11.5546875" customWidth="1"/>
    <col min="25" max="25" width="28.5546875" bestFit="1" customWidth="1"/>
    <col min="26" max="27" width="11.5546875" customWidth="1"/>
    <col min="28" max="28" width="25.88671875" bestFit="1" customWidth="1"/>
    <col min="29" max="30" width="11.5546875" customWidth="1"/>
    <col min="31" max="31" width="28.5546875" bestFit="1" customWidth="1"/>
    <col min="32" max="32" width="25.21875" bestFit="1" customWidth="1"/>
    <col min="33" max="33" width="11.5546875" customWidth="1"/>
    <col min="34" max="34" width="25.88671875" bestFit="1" customWidth="1"/>
    <col min="35" max="35" width="21.109375" hidden="1" customWidth="1"/>
    <col min="36" max="36" width="20.88671875" hidden="1" customWidth="1"/>
    <col min="37" max="37" width="20.5546875" hidden="1" customWidth="1"/>
    <col min="38" max="38" width="20.44140625" hidden="1" customWidth="1"/>
    <col min="39" max="39" width="16.33203125" bestFit="1" customWidth="1"/>
    <col min="40" max="40" width="14.21875" bestFit="1" customWidth="1"/>
  </cols>
  <sheetData>
    <row r="1" spans="1:41" x14ac:dyDescent="0.3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s="11" t="s">
        <v>232</v>
      </c>
      <c r="G1" t="s">
        <v>235</v>
      </c>
      <c r="H1" t="s">
        <v>233</v>
      </c>
      <c r="J1" t="s">
        <v>1</v>
      </c>
      <c r="K1" t="s">
        <v>2</v>
      </c>
      <c r="L1" t="s">
        <v>5</v>
      </c>
      <c r="M1" t="s">
        <v>6</v>
      </c>
      <c r="N1" t="s">
        <v>3</v>
      </c>
      <c r="O1" t="s">
        <v>4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16</v>
      </c>
      <c r="Y1" t="s">
        <v>17</v>
      </c>
      <c r="Z1" t="s">
        <v>23</v>
      </c>
      <c r="AA1" t="s">
        <v>24</v>
      </c>
      <c r="AB1" t="s">
        <v>25</v>
      </c>
      <c r="AC1" t="s">
        <v>18</v>
      </c>
      <c r="AD1" t="s">
        <v>14</v>
      </c>
      <c r="AE1" t="s">
        <v>19</v>
      </c>
      <c r="AF1" t="s">
        <v>20</v>
      </c>
      <c r="AG1" t="s">
        <v>21</v>
      </c>
      <c r="AH1" t="s">
        <v>22</v>
      </c>
      <c r="AI1" t="s">
        <v>28</v>
      </c>
      <c r="AJ1" t="s">
        <v>29</v>
      </c>
      <c r="AK1" t="s">
        <v>26</v>
      </c>
      <c r="AL1" t="s">
        <v>27</v>
      </c>
      <c r="AM1" t="s">
        <v>225</v>
      </c>
      <c r="AN1" t="s">
        <v>226</v>
      </c>
      <c r="AO1" t="s">
        <v>372</v>
      </c>
    </row>
    <row r="2" spans="1:41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s="11">
        <v>0.85416666666666663</v>
      </c>
      <c r="G2">
        <v>4450</v>
      </c>
      <c r="H2" t="s">
        <v>38</v>
      </c>
      <c r="J2" t="s">
        <v>39</v>
      </c>
      <c r="K2" t="s">
        <v>40</v>
      </c>
      <c r="L2">
        <v>0</v>
      </c>
      <c r="M2">
        <v>3</v>
      </c>
      <c r="N2" t="s">
        <v>31</v>
      </c>
      <c r="O2" t="s">
        <v>32</v>
      </c>
      <c r="P2" s="13">
        <v>-3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3</v>
      </c>
      <c r="AK2" s="13">
        <v>0</v>
      </c>
      <c r="AL2" s="13">
        <v>0</v>
      </c>
      <c r="AM2" s="13">
        <v>0</v>
      </c>
      <c r="AN2" s="13">
        <v>0</v>
      </c>
      <c r="AO2" s="22">
        <v>1</v>
      </c>
    </row>
    <row r="3" spans="1:41" x14ac:dyDescent="0.3">
      <c r="A3" t="s">
        <v>41</v>
      </c>
      <c r="B3" t="s">
        <v>42</v>
      </c>
      <c r="C3" t="s">
        <v>35</v>
      </c>
      <c r="D3" t="s">
        <v>36</v>
      </c>
      <c r="E3" t="s">
        <v>43</v>
      </c>
      <c r="F3" s="11">
        <v>0.70833333333333337</v>
      </c>
      <c r="G3">
        <v>2000</v>
      </c>
      <c r="H3">
        <v>4</v>
      </c>
      <c r="J3" t="s">
        <v>44</v>
      </c>
      <c r="K3" t="s">
        <v>40</v>
      </c>
      <c r="L3">
        <v>0</v>
      </c>
      <c r="M3">
        <v>7</v>
      </c>
      <c r="N3" t="s">
        <v>31</v>
      </c>
      <c r="O3" t="s">
        <v>32</v>
      </c>
      <c r="P3" s="13">
        <v>-7</v>
      </c>
      <c r="Q3" s="13">
        <v>0</v>
      </c>
      <c r="R3" s="13">
        <v>0</v>
      </c>
      <c r="S3" s="13">
        <v>0</v>
      </c>
      <c r="T3" s="13">
        <v>3</v>
      </c>
      <c r="U3" s="13">
        <v>0</v>
      </c>
      <c r="V3" s="13">
        <v>3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3</v>
      </c>
      <c r="AG3" s="13">
        <v>0</v>
      </c>
      <c r="AH3" s="13">
        <v>3</v>
      </c>
      <c r="AI3" s="13">
        <v>0</v>
      </c>
      <c r="AJ3" s="13">
        <v>3</v>
      </c>
      <c r="AK3" s="13">
        <v>0</v>
      </c>
      <c r="AL3" s="13">
        <v>3</v>
      </c>
      <c r="AM3" s="13">
        <v>0</v>
      </c>
      <c r="AN3" s="13">
        <v>3</v>
      </c>
      <c r="AO3" s="22">
        <v>2</v>
      </c>
    </row>
    <row r="4" spans="1:41" x14ac:dyDescent="0.3">
      <c r="A4" t="s">
        <v>33</v>
      </c>
      <c r="B4" t="s">
        <v>45</v>
      </c>
      <c r="C4" t="s">
        <v>35</v>
      </c>
      <c r="D4" t="s">
        <v>36</v>
      </c>
      <c r="E4" t="s">
        <v>46</v>
      </c>
      <c r="F4" s="11">
        <v>0.85416666666666663</v>
      </c>
      <c r="G4">
        <v>5511</v>
      </c>
      <c r="H4">
        <v>4</v>
      </c>
      <c r="J4" t="s">
        <v>40</v>
      </c>
      <c r="K4" t="s">
        <v>39</v>
      </c>
      <c r="L4">
        <v>3</v>
      </c>
      <c r="M4">
        <v>0</v>
      </c>
      <c r="N4" t="s">
        <v>32</v>
      </c>
      <c r="O4" t="s">
        <v>31</v>
      </c>
      <c r="P4" s="13">
        <v>3</v>
      </c>
      <c r="Q4" s="13">
        <v>5</v>
      </c>
      <c r="R4" s="13">
        <v>0</v>
      </c>
      <c r="S4" s="13">
        <v>5</v>
      </c>
      <c r="T4" s="13">
        <v>0</v>
      </c>
      <c r="U4" s="13">
        <v>3</v>
      </c>
      <c r="V4" s="13">
        <v>-3</v>
      </c>
      <c r="W4" s="13">
        <v>0</v>
      </c>
      <c r="X4" s="13">
        <v>0</v>
      </c>
      <c r="Y4" s="13">
        <v>0</v>
      </c>
      <c r="Z4" s="13">
        <v>5</v>
      </c>
      <c r="AA4" s="13">
        <v>0</v>
      </c>
      <c r="AB4" s="13">
        <v>5</v>
      </c>
      <c r="AC4" s="13">
        <v>0</v>
      </c>
      <c r="AD4" s="13">
        <v>3</v>
      </c>
      <c r="AE4" s="13">
        <v>-3</v>
      </c>
      <c r="AF4" s="13">
        <v>0</v>
      </c>
      <c r="AG4" s="13">
        <v>0</v>
      </c>
      <c r="AH4" s="13">
        <v>0</v>
      </c>
      <c r="AI4" s="13">
        <v>3</v>
      </c>
      <c r="AJ4" s="13">
        <v>0</v>
      </c>
      <c r="AK4" s="13">
        <v>6</v>
      </c>
      <c r="AL4" s="13">
        <v>0</v>
      </c>
      <c r="AM4" s="13">
        <v>3</v>
      </c>
      <c r="AN4" s="13">
        <v>0</v>
      </c>
      <c r="AO4" s="22">
        <v>3</v>
      </c>
    </row>
    <row r="5" spans="1:41" x14ac:dyDescent="0.3">
      <c r="A5" t="s">
        <v>47</v>
      </c>
      <c r="B5" t="s">
        <v>48</v>
      </c>
      <c r="C5" t="s">
        <v>35</v>
      </c>
      <c r="D5" t="s">
        <v>36</v>
      </c>
      <c r="E5" t="s">
        <v>43</v>
      </c>
      <c r="F5" s="11">
        <v>0.77083333333333337</v>
      </c>
      <c r="G5">
        <v>4005</v>
      </c>
      <c r="H5">
        <v>3</v>
      </c>
      <c r="J5" t="s">
        <v>49</v>
      </c>
      <c r="K5" t="s">
        <v>40</v>
      </c>
      <c r="L5">
        <v>0</v>
      </c>
      <c r="M5">
        <v>2</v>
      </c>
      <c r="N5" t="s">
        <v>31</v>
      </c>
      <c r="O5" t="s">
        <v>32</v>
      </c>
      <c r="P5" s="13">
        <v>-2</v>
      </c>
      <c r="Q5" s="13">
        <v>0</v>
      </c>
      <c r="R5" s="13">
        <v>0</v>
      </c>
      <c r="S5" s="13">
        <v>0</v>
      </c>
      <c r="T5" s="13">
        <v>4.333333333333333</v>
      </c>
      <c r="U5" s="13">
        <v>0</v>
      </c>
      <c r="V5" s="13">
        <v>4.333333333333333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3</v>
      </c>
      <c r="AD5" s="13">
        <v>0</v>
      </c>
      <c r="AE5" s="13">
        <v>3</v>
      </c>
      <c r="AF5" s="13">
        <v>5</v>
      </c>
      <c r="AG5" s="13">
        <v>0</v>
      </c>
      <c r="AH5" s="13">
        <v>5</v>
      </c>
      <c r="AI5" s="13">
        <v>0</v>
      </c>
      <c r="AJ5" s="13">
        <v>3</v>
      </c>
      <c r="AK5" s="13">
        <v>0</v>
      </c>
      <c r="AL5" s="13">
        <v>9</v>
      </c>
      <c r="AM5" s="13">
        <v>0</v>
      </c>
      <c r="AN5" s="13">
        <v>3</v>
      </c>
      <c r="AO5" s="22">
        <v>4</v>
      </c>
    </row>
    <row r="6" spans="1:41" x14ac:dyDescent="0.3">
      <c r="A6" t="s">
        <v>33</v>
      </c>
      <c r="B6" t="s">
        <v>50</v>
      </c>
      <c r="C6" t="s">
        <v>35</v>
      </c>
      <c r="D6" t="s">
        <v>36</v>
      </c>
      <c r="E6" t="s">
        <v>46</v>
      </c>
      <c r="F6" s="11">
        <v>0.78125</v>
      </c>
      <c r="G6">
        <v>12714</v>
      </c>
      <c r="H6">
        <v>4</v>
      </c>
      <c r="J6" t="s">
        <v>40</v>
      </c>
      <c r="K6" t="s">
        <v>51</v>
      </c>
      <c r="L6">
        <v>1</v>
      </c>
      <c r="M6">
        <v>1</v>
      </c>
      <c r="N6" t="s">
        <v>30</v>
      </c>
      <c r="O6" t="s">
        <v>30</v>
      </c>
      <c r="P6" s="13">
        <v>0</v>
      </c>
      <c r="Q6" s="13">
        <v>3.75</v>
      </c>
      <c r="R6" s="13">
        <v>0</v>
      </c>
      <c r="S6" s="13">
        <v>3.75</v>
      </c>
      <c r="T6" s="13">
        <v>0</v>
      </c>
      <c r="U6" s="13">
        <v>0</v>
      </c>
      <c r="V6" s="13">
        <v>0</v>
      </c>
      <c r="W6" s="13">
        <v>3</v>
      </c>
      <c r="X6" s="13">
        <v>0</v>
      </c>
      <c r="Y6" s="13">
        <v>3</v>
      </c>
      <c r="Z6" s="13">
        <v>4</v>
      </c>
      <c r="AA6" s="13">
        <v>0</v>
      </c>
      <c r="AB6" s="13">
        <v>4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1</v>
      </c>
      <c r="AJ6" s="13">
        <v>1</v>
      </c>
      <c r="AK6" s="13">
        <v>12</v>
      </c>
      <c r="AL6" s="13">
        <v>0</v>
      </c>
      <c r="AM6" s="13">
        <v>3</v>
      </c>
      <c r="AN6" s="13">
        <v>0</v>
      </c>
      <c r="AO6" s="22">
        <v>5</v>
      </c>
    </row>
    <row r="7" spans="1:41" x14ac:dyDescent="0.3">
      <c r="A7" t="s">
        <v>47</v>
      </c>
      <c r="B7" t="s">
        <v>52</v>
      </c>
      <c r="C7" t="s">
        <v>35</v>
      </c>
      <c r="D7" t="s">
        <v>36</v>
      </c>
      <c r="E7" t="s">
        <v>43</v>
      </c>
      <c r="F7" s="11">
        <v>0.66666666666666663</v>
      </c>
      <c r="G7">
        <v>10127</v>
      </c>
      <c r="H7">
        <v>3</v>
      </c>
      <c r="J7" t="s">
        <v>40</v>
      </c>
      <c r="K7" t="s">
        <v>0</v>
      </c>
      <c r="L7">
        <v>1</v>
      </c>
      <c r="M7">
        <v>1</v>
      </c>
      <c r="N7" t="s">
        <v>30</v>
      </c>
      <c r="O7" t="s">
        <v>30</v>
      </c>
      <c r="P7" s="13">
        <v>0</v>
      </c>
      <c r="Q7" s="13">
        <v>3.2</v>
      </c>
      <c r="R7" s="13">
        <v>0.2</v>
      </c>
      <c r="S7" s="13">
        <v>3</v>
      </c>
      <c r="T7" s="13">
        <v>0</v>
      </c>
      <c r="U7" s="13">
        <v>0</v>
      </c>
      <c r="V7" s="13">
        <v>0</v>
      </c>
      <c r="W7" s="13">
        <v>2</v>
      </c>
      <c r="X7" s="13">
        <v>0.5</v>
      </c>
      <c r="Y7" s="13">
        <v>1.5</v>
      </c>
      <c r="Z7" s="13">
        <v>4</v>
      </c>
      <c r="AA7" s="13">
        <v>0</v>
      </c>
      <c r="AB7" s="13">
        <v>4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1</v>
      </c>
      <c r="AJ7" s="13">
        <v>1</v>
      </c>
      <c r="AK7" s="13">
        <v>13</v>
      </c>
      <c r="AL7" s="13">
        <v>0</v>
      </c>
      <c r="AM7" s="13">
        <v>2.6</v>
      </c>
      <c r="AN7" s="13">
        <v>0</v>
      </c>
      <c r="AO7" s="22">
        <v>6</v>
      </c>
    </row>
    <row r="8" spans="1:41" x14ac:dyDescent="0.3">
      <c r="A8" t="s">
        <v>33</v>
      </c>
      <c r="B8" t="s">
        <v>53</v>
      </c>
      <c r="C8" t="s">
        <v>35</v>
      </c>
      <c r="D8" t="s">
        <v>54</v>
      </c>
      <c r="E8" t="s">
        <v>46</v>
      </c>
      <c r="F8" s="11">
        <v>0.86458333333333337</v>
      </c>
      <c r="G8">
        <v>8118</v>
      </c>
      <c r="H8">
        <v>4</v>
      </c>
      <c r="J8" t="s">
        <v>51</v>
      </c>
      <c r="K8" t="s">
        <v>40</v>
      </c>
      <c r="L8">
        <v>0</v>
      </c>
      <c r="M8">
        <v>0</v>
      </c>
      <c r="N8" t="s">
        <v>30</v>
      </c>
      <c r="O8" t="s">
        <v>30</v>
      </c>
      <c r="P8" s="13">
        <v>0</v>
      </c>
      <c r="Q8" s="13">
        <v>1</v>
      </c>
      <c r="R8" s="13">
        <v>0</v>
      </c>
      <c r="S8" s="13">
        <v>1</v>
      </c>
      <c r="T8" s="13">
        <v>2.8333333333333335</v>
      </c>
      <c r="U8" s="13">
        <v>0.33333333333333331</v>
      </c>
      <c r="V8" s="13">
        <v>2.5</v>
      </c>
      <c r="W8" s="13">
        <v>0</v>
      </c>
      <c r="X8" s="13">
        <v>0</v>
      </c>
      <c r="Y8" s="13">
        <v>0</v>
      </c>
      <c r="Z8" s="13">
        <v>1</v>
      </c>
      <c r="AA8" s="13">
        <v>1</v>
      </c>
      <c r="AB8" s="13">
        <v>0</v>
      </c>
      <c r="AC8" s="13">
        <v>1.6666666666666667</v>
      </c>
      <c r="AD8" s="13">
        <v>0.66666666666666663</v>
      </c>
      <c r="AE8" s="13">
        <v>1</v>
      </c>
      <c r="AF8" s="13">
        <v>4</v>
      </c>
      <c r="AG8" s="13">
        <v>0</v>
      </c>
      <c r="AH8" s="13">
        <v>4</v>
      </c>
      <c r="AI8" s="13">
        <v>1</v>
      </c>
      <c r="AJ8" s="13">
        <v>1</v>
      </c>
      <c r="AK8" s="13">
        <v>1</v>
      </c>
      <c r="AL8" s="13">
        <v>14</v>
      </c>
      <c r="AM8" s="13">
        <v>1</v>
      </c>
      <c r="AN8" s="13">
        <v>2.3333333333333335</v>
      </c>
      <c r="AO8" s="22">
        <v>7</v>
      </c>
    </row>
    <row r="9" spans="1:41" x14ac:dyDescent="0.3">
      <c r="A9" t="s">
        <v>47</v>
      </c>
      <c r="B9" t="s">
        <v>55</v>
      </c>
      <c r="C9" t="s">
        <v>35</v>
      </c>
      <c r="D9" t="s">
        <v>54</v>
      </c>
      <c r="E9" t="s">
        <v>43</v>
      </c>
      <c r="F9" s="11">
        <v>0.77083333333333337</v>
      </c>
      <c r="G9">
        <v>5032</v>
      </c>
      <c r="H9">
        <v>3</v>
      </c>
      <c r="J9" t="s">
        <v>40</v>
      </c>
      <c r="K9" t="s">
        <v>56</v>
      </c>
      <c r="L9">
        <v>5</v>
      </c>
      <c r="M9">
        <v>1</v>
      </c>
      <c r="N9" t="s">
        <v>32</v>
      </c>
      <c r="O9" t="s">
        <v>31</v>
      </c>
      <c r="P9" s="13">
        <v>4</v>
      </c>
      <c r="Q9" s="13">
        <v>2.4285714285714284</v>
      </c>
      <c r="R9" s="13">
        <v>0.2857142857142857</v>
      </c>
      <c r="S9" s="13">
        <v>2.1428571428571428</v>
      </c>
      <c r="T9" s="13">
        <v>0</v>
      </c>
      <c r="U9" s="13">
        <v>0</v>
      </c>
      <c r="V9" s="13">
        <v>0</v>
      </c>
      <c r="W9" s="13">
        <v>1.6666666666666667</v>
      </c>
      <c r="X9" s="13">
        <v>0.66666666666666663</v>
      </c>
      <c r="Y9" s="13">
        <v>1</v>
      </c>
      <c r="Z9" s="13">
        <v>3</v>
      </c>
      <c r="AA9" s="13">
        <v>0</v>
      </c>
      <c r="AB9" s="13">
        <v>3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3</v>
      </c>
      <c r="AJ9" s="13">
        <v>0</v>
      </c>
      <c r="AK9" s="13">
        <v>15</v>
      </c>
      <c r="AL9" s="13">
        <v>0</v>
      </c>
      <c r="AM9" s="13">
        <v>2.1428571428571428</v>
      </c>
      <c r="AN9" s="13">
        <v>0</v>
      </c>
      <c r="AO9" s="22">
        <v>8</v>
      </c>
    </row>
    <row r="10" spans="1:41" x14ac:dyDescent="0.3">
      <c r="A10" t="s">
        <v>47</v>
      </c>
      <c r="B10" t="s">
        <v>57</v>
      </c>
      <c r="C10" t="s">
        <v>35</v>
      </c>
      <c r="D10" t="s">
        <v>54</v>
      </c>
      <c r="E10" t="s">
        <v>43</v>
      </c>
      <c r="F10" s="11">
        <v>0.66666666666666663</v>
      </c>
      <c r="G10">
        <v>5013</v>
      </c>
      <c r="H10">
        <v>7</v>
      </c>
      <c r="J10" t="s">
        <v>58</v>
      </c>
      <c r="K10" t="s">
        <v>40</v>
      </c>
      <c r="L10">
        <v>0</v>
      </c>
      <c r="M10">
        <v>1</v>
      </c>
      <c r="N10" t="s">
        <v>31</v>
      </c>
      <c r="O10" t="s">
        <v>32</v>
      </c>
      <c r="P10" s="13">
        <v>-1</v>
      </c>
      <c r="Q10" s="13">
        <v>0</v>
      </c>
      <c r="R10" s="13">
        <v>0</v>
      </c>
      <c r="S10" s="13">
        <v>0</v>
      </c>
      <c r="T10" s="13">
        <v>2.75</v>
      </c>
      <c r="U10" s="13">
        <v>0.375</v>
      </c>
      <c r="V10" s="13">
        <v>2.375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2.5</v>
      </c>
      <c r="AD10" s="13">
        <v>0.75</v>
      </c>
      <c r="AE10" s="13">
        <v>1.75</v>
      </c>
      <c r="AF10" s="13">
        <v>3</v>
      </c>
      <c r="AG10" s="13">
        <v>0</v>
      </c>
      <c r="AH10" s="13">
        <v>3</v>
      </c>
      <c r="AI10" s="13">
        <v>0</v>
      </c>
      <c r="AJ10" s="13">
        <v>3</v>
      </c>
      <c r="AK10" s="13">
        <v>0</v>
      </c>
      <c r="AL10" s="13">
        <v>18</v>
      </c>
      <c r="AM10" s="13">
        <v>0</v>
      </c>
      <c r="AN10" s="13">
        <v>2.25</v>
      </c>
      <c r="AO10" s="22">
        <v>9</v>
      </c>
    </row>
    <row r="11" spans="1:41" x14ac:dyDescent="0.3">
      <c r="A11" t="s">
        <v>59</v>
      </c>
      <c r="B11" t="s">
        <v>60</v>
      </c>
      <c r="C11" t="s">
        <v>35</v>
      </c>
      <c r="D11" t="s">
        <v>54</v>
      </c>
      <c r="E11" t="s">
        <v>61</v>
      </c>
      <c r="F11" s="11">
        <v>0.86458333333333337</v>
      </c>
      <c r="G11">
        <v>3338</v>
      </c>
      <c r="H11">
        <v>5</v>
      </c>
      <c r="J11" t="s">
        <v>62</v>
      </c>
      <c r="K11" t="s">
        <v>40</v>
      </c>
      <c r="L11">
        <v>1</v>
      </c>
      <c r="M11">
        <v>3</v>
      </c>
      <c r="N11" t="s">
        <v>31</v>
      </c>
      <c r="O11" t="s">
        <v>32</v>
      </c>
      <c r="P11" s="13">
        <v>-2</v>
      </c>
      <c r="Q11" s="13">
        <v>0</v>
      </c>
      <c r="R11" s="13">
        <v>0</v>
      </c>
      <c r="S11" s="13">
        <v>0</v>
      </c>
      <c r="T11" s="13">
        <v>2.5555555555555554</v>
      </c>
      <c r="U11" s="13">
        <v>0.33333333333333331</v>
      </c>
      <c r="V11" s="13">
        <v>2.2222222222222219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2.5</v>
      </c>
      <c r="AD11" s="13">
        <v>0.75</v>
      </c>
      <c r="AE11" s="13">
        <v>1.75</v>
      </c>
      <c r="AF11" s="13">
        <v>2.6</v>
      </c>
      <c r="AG11" s="13">
        <v>0</v>
      </c>
      <c r="AH11" s="13">
        <v>2.6</v>
      </c>
      <c r="AI11" s="13">
        <v>0</v>
      </c>
      <c r="AJ11" s="13">
        <v>3</v>
      </c>
      <c r="AK11" s="13">
        <v>0</v>
      </c>
      <c r="AL11" s="13">
        <v>21</v>
      </c>
      <c r="AM11" s="13">
        <v>0</v>
      </c>
      <c r="AN11" s="13">
        <v>2.3333333333333335</v>
      </c>
      <c r="AO11" s="22">
        <v>10</v>
      </c>
    </row>
    <row r="12" spans="1:41" x14ac:dyDescent="0.3">
      <c r="A12" t="s">
        <v>47</v>
      </c>
      <c r="B12" t="s">
        <v>63</v>
      </c>
      <c r="C12" t="s">
        <v>35</v>
      </c>
      <c r="D12" t="s">
        <v>54</v>
      </c>
      <c r="E12" t="s">
        <v>64</v>
      </c>
      <c r="F12" s="11">
        <v>0.6875</v>
      </c>
      <c r="G12">
        <v>6170</v>
      </c>
      <c r="H12">
        <v>3</v>
      </c>
      <c r="J12" t="s">
        <v>40</v>
      </c>
      <c r="K12" t="s">
        <v>65</v>
      </c>
      <c r="L12">
        <v>5</v>
      </c>
      <c r="M12">
        <v>1</v>
      </c>
      <c r="N12" t="s">
        <v>32</v>
      </c>
      <c r="O12" t="s">
        <v>31</v>
      </c>
      <c r="P12" s="13">
        <v>4</v>
      </c>
      <c r="Q12" s="13">
        <v>2.6</v>
      </c>
      <c r="R12" s="13">
        <v>0.3</v>
      </c>
      <c r="S12" s="13">
        <v>2.3000000000000003</v>
      </c>
      <c r="T12" s="13">
        <v>0</v>
      </c>
      <c r="U12" s="13">
        <v>0</v>
      </c>
      <c r="V12" s="13">
        <v>0</v>
      </c>
      <c r="W12" s="13">
        <v>2.5</v>
      </c>
      <c r="X12" s="13">
        <v>0.75</v>
      </c>
      <c r="Y12" s="13">
        <v>1.75</v>
      </c>
      <c r="Z12" s="13">
        <v>2.6666666666666665</v>
      </c>
      <c r="AA12" s="13">
        <v>0.16666666666666666</v>
      </c>
      <c r="AB12" s="13">
        <v>2.5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3</v>
      </c>
      <c r="AJ12" s="13">
        <v>0</v>
      </c>
      <c r="AK12" s="13">
        <v>24</v>
      </c>
      <c r="AL12" s="13">
        <v>0</v>
      </c>
      <c r="AM12" s="13">
        <v>2.4</v>
      </c>
      <c r="AN12" s="13">
        <v>0</v>
      </c>
      <c r="AO12" s="22">
        <v>11</v>
      </c>
    </row>
    <row r="13" spans="1:41" x14ac:dyDescent="0.3">
      <c r="A13" t="s">
        <v>59</v>
      </c>
      <c r="B13" t="s">
        <v>66</v>
      </c>
      <c r="C13" t="s">
        <v>35</v>
      </c>
      <c r="D13" t="s">
        <v>54</v>
      </c>
      <c r="E13" t="s">
        <v>61</v>
      </c>
      <c r="F13" s="11">
        <v>0.79166666666666663</v>
      </c>
      <c r="G13">
        <v>6606</v>
      </c>
      <c r="H13">
        <v>4</v>
      </c>
      <c r="J13" t="s">
        <v>40</v>
      </c>
      <c r="K13" t="s">
        <v>62</v>
      </c>
      <c r="L13">
        <v>4</v>
      </c>
      <c r="M13">
        <v>0</v>
      </c>
      <c r="N13" t="s">
        <v>32</v>
      </c>
      <c r="O13" t="s">
        <v>31</v>
      </c>
      <c r="P13" s="13">
        <v>4</v>
      </c>
      <c r="Q13" s="13">
        <v>2.8181818181818183</v>
      </c>
      <c r="R13" s="13">
        <v>0.36363636363636365</v>
      </c>
      <c r="S13" s="13">
        <v>2.4545454545454546</v>
      </c>
      <c r="T13" s="13">
        <v>1</v>
      </c>
      <c r="U13" s="13">
        <v>3</v>
      </c>
      <c r="V13" s="13">
        <v>-2</v>
      </c>
      <c r="W13" s="13">
        <v>3</v>
      </c>
      <c r="X13" s="13">
        <v>0.8</v>
      </c>
      <c r="Y13" s="13">
        <v>2.2000000000000002</v>
      </c>
      <c r="Z13" s="13">
        <v>2.6666666666666665</v>
      </c>
      <c r="AA13" s="13">
        <v>0.16666666666666666</v>
      </c>
      <c r="AB13" s="13">
        <v>2.5</v>
      </c>
      <c r="AC13" s="13">
        <v>1</v>
      </c>
      <c r="AD13" s="13">
        <v>3</v>
      </c>
      <c r="AE13" s="13">
        <v>-2</v>
      </c>
      <c r="AF13" s="13">
        <v>0</v>
      </c>
      <c r="AG13" s="13">
        <v>0</v>
      </c>
      <c r="AH13" s="13">
        <v>0</v>
      </c>
      <c r="AI13" s="13">
        <v>3</v>
      </c>
      <c r="AJ13" s="13">
        <v>0</v>
      </c>
      <c r="AK13" s="13">
        <v>27</v>
      </c>
      <c r="AL13" s="13">
        <v>0</v>
      </c>
      <c r="AM13" s="13">
        <v>2.4545454545454546</v>
      </c>
      <c r="AN13" s="13">
        <v>0</v>
      </c>
      <c r="AO13" s="22">
        <v>12</v>
      </c>
    </row>
    <row r="14" spans="1:41" x14ac:dyDescent="0.3">
      <c r="A14" t="s">
        <v>47</v>
      </c>
      <c r="B14" t="s">
        <v>67</v>
      </c>
      <c r="C14" t="s">
        <v>35</v>
      </c>
      <c r="D14" t="s">
        <v>54</v>
      </c>
      <c r="E14" t="s">
        <v>64</v>
      </c>
      <c r="F14" s="11">
        <v>0.6875</v>
      </c>
      <c r="G14">
        <v>15124</v>
      </c>
      <c r="H14">
        <v>3</v>
      </c>
      <c r="J14" t="s">
        <v>68</v>
      </c>
      <c r="K14" t="s">
        <v>40</v>
      </c>
      <c r="L14">
        <v>1</v>
      </c>
      <c r="M14">
        <v>0</v>
      </c>
      <c r="N14" t="s">
        <v>32</v>
      </c>
      <c r="O14" t="s">
        <v>31</v>
      </c>
      <c r="P14" s="13">
        <v>1</v>
      </c>
      <c r="Q14" s="13">
        <v>0</v>
      </c>
      <c r="R14" s="13">
        <v>0</v>
      </c>
      <c r="S14" s="13">
        <v>0</v>
      </c>
      <c r="T14" s="13">
        <v>2.9166666666666665</v>
      </c>
      <c r="U14" s="13">
        <v>0.41666666666666669</v>
      </c>
      <c r="V14" s="13">
        <v>2.5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3.1666666666666665</v>
      </c>
      <c r="AD14" s="13">
        <v>0.66666666666666663</v>
      </c>
      <c r="AE14" s="13">
        <v>2.5</v>
      </c>
      <c r="AF14" s="13">
        <v>2.6666666666666665</v>
      </c>
      <c r="AG14" s="13">
        <v>0.16666666666666666</v>
      </c>
      <c r="AH14" s="13">
        <v>2.5</v>
      </c>
      <c r="AI14" s="13">
        <v>3</v>
      </c>
      <c r="AJ14" s="13">
        <v>0</v>
      </c>
      <c r="AK14" s="13">
        <v>0</v>
      </c>
      <c r="AL14" s="13">
        <v>30</v>
      </c>
      <c r="AM14" s="13">
        <v>0</v>
      </c>
      <c r="AN14" s="13">
        <v>2.5</v>
      </c>
      <c r="AO14" s="22">
        <v>13</v>
      </c>
    </row>
    <row r="15" spans="1:41" x14ac:dyDescent="0.3">
      <c r="A15" t="s">
        <v>47</v>
      </c>
      <c r="B15" t="s">
        <v>69</v>
      </c>
      <c r="C15" t="s">
        <v>35</v>
      </c>
      <c r="D15" t="s">
        <v>70</v>
      </c>
      <c r="E15" t="s">
        <v>64</v>
      </c>
      <c r="F15" s="11">
        <v>0.6875</v>
      </c>
      <c r="G15">
        <v>12249</v>
      </c>
      <c r="H15">
        <v>14</v>
      </c>
      <c r="J15" t="s">
        <v>40</v>
      </c>
      <c r="K15" t="s">
        <v>71</v>
      </c>
      <c r="L15">
        <v>2</v>
      </c>
      <c r="M15">
        <v>2</v>
      </c>
      <c r="N15" t="s">
        <v>30</v>
      </c>
      <c r="O15" t="s">
        <v>30</v>
      </c>
      <c r="P15" s="13">
        <v>0</v>
      </c>
      <c r="Q15" s="13">
        <v>2.6923076923076925</v>
      </c>
      <c r="R15" s="13">
        <v>0.30769230769230771</v>
      </c>
      <c r="S15" s="13">
        <v>2.384615384615385</v>
      </c>
      <c r="T15" s="13">
        <v>0</v>
      </c>
      <c r="U15" s="13">
        <v>0</v>
      </c>
      <c r="V15" s="13">
        <v>0</v>
      </c>
      <c r="W15" s="13">
        <v>3.1666666666666665</v>
      </c>
      <c r="X15" s="13">
        <v>0.66666666666666663</v>
      </c>
      <c r="Y15" s="13">
        <v>2.5</v>
      </c>
      <c r="Z15" s="13">
        <v>2.2857142857142856</v>
      </c>
      <c r="AA15" s="13">
        <v>0.2857142857142857</v>
      </c>
      <c r="AB15" s="13">
        <v>2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1</v>
      </c>
      <c r="AJ15" s="13">
        <v>1</v>
      </c>
      <c r="AK15" s="13">
        <v>30</v>
      </c>
      <c r="AL15" s="13">
        <v>0</v>
      </c>
      <c r="AM15" s="13">
        <v>2.3076923076923075</v>
      </c>
      <c r="AN15" s="13">
        <v>0</v>
      </c>
      <c r="AO15" s="22">
        <v>14</v>
      </c>
    </row>
    <row r="16" spans="1:41" x14ac:dyDescent="0.3">
      <c r="A16" t="s">
        <v>72</v>
      </c>
      <c r="B16" t="s">
        <v>73</v>
      </c>
      <c r="C16" t="s">
        <v>35</v>
      </c>
      <c r="D16" t="s">
        <v>70</v>
      </c>
      <c r="E16" t="s">
        <v>61</v>
      </c>
      <c r="F16" s="11">
        <v>0.87847222222222221</v>
      </c>
      <c r="G16">
        <v>13972</v>
      </c>
      <c r="H16">
        <v>4</v>
      </c>
      <c r="J16" t="s">
        <v>74</v>
      </c>
      <c r="K16" t="s">
        <v>40</v>
      </c>
      <c r="L16">
        <v>1</v>
      </c>
      <c r="M16">
        <v>1</v>
      </c>
      <c r="N16" t="s">
        <v>30</v>
      </c>
      <c r="O16" t="s">
        <v>30</v>
      </c>
      <c r="P16" s="13">
        <v>0</v>
      </c>
      <c r="Q16" s="13">
        <v>0</v>
      </c>
      <c r="R16" s="13">
        <v>0</v>
      </c>
      <c r="S16" s="13">
        <v>0</v>
      </c>
      <c r="T16" s="13">
        <v>2.6428571428571428</v>
      </c>
      <c r="U16" s="13">
        <v>0.5714285714285714</v>
      </c>
      <c r="V16" s="13">
        <v>2.0714285714285712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3</v>
      </c>
      <c r="AD16" s="13">
        <v>0.8571428571428571</v>
      </c>
      <c r="AE16" s="13">
        <v>2.1428571428571428</v>
      </c>
      <c r="AF16" s="13">
        <v>2.2857142857142856</v>
      </c>
      <c r="AG16" s="13">
        <v>0.2857142857142857</v>
      </c>
      <c r="AH16" s="13">
        <v>2</v>
      </c>
      <c r="AI16" s="13">
        <v>1</v>
      </c>
      <c r="AJ16" s="13">
        <v>1</v>
      </c>
      <c r="AK16" s="13">
        <v>0</v>
      </c>
      <c r="AL16" s="13">
        <v>31</v>
      </c>
      <c r="AM16" s="13">
        <v>0</v>
      </c>
      <c r="AN16" s="13">
        <v>2.2142857142857144</v>
      </c>
      <c r="AO16" s="22">
        <v>15</v>
      </c>
    </row>
    <row r="17" spans="1:41" x14ac:dyDescent="0.3">
      <c r="A17" t="s">
        <v>47</v>
      </c>
      <c r="B17" t="s">
        <v>75</v>
      </c>
      <c r="C17" t="s">
        <v>35</v>
      </c>
      <c r="D17" t="s">
        <v>70</v>
      </c>
      <c r="E17" t="s">
        <v>64</v>
      </c>
      <c r="F17" s="11">
        <v>0.6875</v>
      </c>
      <c r="G17">
        <v>2214</v>
      </c>
      <c r="H17">
        <v>3</v>
      </c>
      <c r="J17" t="s">
        <v>76</v>
      </c>
      <c r="K17" t="s">
        <v>40</v>
      </c>
      <c r="L17">
        <v>1</v>
      </c>
      <c r="M17">
        <v>2</v>
      </c>
      <c r="N17" t="s">
        <v>31</v>
      </c>
      <c r="O17" t="s">
        <v>32</v>
      </c>
      <c r="P17" s="13">
        <v>-1</v>
      </c>
      <c r="Q17" s="13">
        <v>0</v>
      </c>
      <c r="R17" s="13">
        <v>0</v>
      </c>
      <c r="S17" s="13">
        <v>0</v>
      </c>
      <c r="T17" s="13">
        <v>2.5333333333333332</v>
      </c>
      <c r="U17" s="13">
        <v>0.6</v>
      </c>
      <c r="V17" s="13">
        <v>1.9333333333333331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3</v>
      </c>
      <c r="AD17" s="13">
        <v>0.8571428571428571</v>
      </c>
      <c r="AE17" s="13">
        <v>2.1428571428571428</v>
      </c>
      <c r="AF17" s="13">
        <v>2.125</v>
      </c>
      <c r="AG17" s="13">
        <v>0.375</v>
      </c>
      <c r="AH17" s="13">
        <v>1.75</v>
      </c>
      <c r="AI17" s="13">
        <v>0</v>
      </c>
      <c r="AJ17" s="13">
        <v>3</v>
      </c>
      <c r="AK17" s="13">
        <v>0</v>
      </c>
      <c r="AL17" s="13">
        <v>32</v>
      </c>
      <c r="AM17" s="13">
        <v>0</v>
      </c>
      <c r="AN17" s="13">
        <v>2.1333333333333333</v>
      </c>
      <c r="AO17" s="22">
        <v>16</v>
      </c>
    </row>
    <row r="18" spans="1:41" x14ac:dyDescent="0.3">
      <c r="A18" t="s">
        <v>41</v>
      </c>
      <c r="B18" t="s">
        <v>77</v>
      </c>
      <c r="C18" t="s">
        <v>35</v>
      </c>
      <c r="D18" t="s">
        <v>70</v>
      </c>
      <c r="E18" t="s">
        <v>61</v>
      </c>
      <c r="F18" s="11">
        <v>0.79166666666666663</v>
      </c>
      <c r="G18">
        <v>1800</v>
      </c>
      <c r="H18">
        <v>4</v>
      </c>
      <c r="J18" t="s">
        <v>78</v>
      </c>
      <c r="K18" t="s">
        <v>40</v>
      </c>
      <c r="L18">
        <v>1</v>
      </c>
      <c r="M18">
        <v>1</v>
      </c>
      <c r="N18" t="s">
        <v>30</v>
      </c>
      <c r="O18" t="s">
        <v>30</v>
      </c>
      <c r="P18" s="13">
        <v>0</v>
      </c>
      <c r="Q18" s="13">
        <v>0</v>
      </c>
      <c r="R18" s="13">
        <v>0</v>
      </c>
      <c r="S18" s="13">
        <v>0</v>
      </c>
      <c r="T18" s="13">
        <v>2.5</v>
      </c>
      <c r="U18" s="13">
        <v>0.625</v>
      </c>
      <c r="V18" s="13">
        <v>1.875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3</v>
      </c>
      <c r="AD18" s="13">
        <v>0.8571428571428571</v>
      </c>
      <c r="AE18" s="13">
        <v>2.1428571428571428</v>
      </c>
      <c r="AF18" s="13">
        <v>2.1111111111111112</v>
      </c>
      <c r="AG18" s="13">
        <v>0.44444444444444442</v>
      </c>
      <c r="AH18" s="13">
        <v>1.6666666666666667</v>
      </c>
      <c r="AI18" s="13">
        <v>1</v>
      </c>
      <c r="AJ18" s="13">
        <v>1</v>
      </c>
      <c r="AK18" s="13">
        <v>0</v>
      </c>
      <c r="AL18" s="13">
        <v>35</v>
      </c>
      <c r="AM18" s="13">
        <v>0</v>
      </c>
      <c r="AN18" s="13">
        <v>2.1875</v>
      </c>
      <c r="AO18" s="22">
        <v>17</v>
      </c>
    </row>
    <row r="19" spans="1:41" x14ac:dyDescent="0.3">
      <c r="A19" t="s">
        <v>47</v>
      </c>
      <c r="B19" t="s">
        <v>79</v>
      </c>
      <c r="C19" t="s">
        <v>35</v>
      </c>
      <c r="D19" t="s">
        <v>70</v>
      </c>
      <c r="E19" t="s">
        <v>64</v>
      </c>
      <c r="F19" s="11">
        <v>0.6875</v>
      </c>
      <c r="G19">
        <v>8107</v>
      </c>
      <c r="H19">
        <v>3</v>
      </c>
      <c r="J19" t="s">
        <v>40</v>
      </c>
      <c r="K19" t="s">
        <v>80</v>
      </c>
      <c r="L19">
        <v>0</v>
      </c>
      <c r="M19">
        <v>0</v>
      </c>
      <c r="N19" t="s">
        <v>30</v>
      </c>
      <c r="O19" t="s">
        <v>30</v>
      </c>
      <c r="P19" s="13">
        <v>0</v>
      </c>
      <c r="Q19" s="13">
        <v>2.4117647058823528</v>
      </c>
      <c r="R19" s="13">
        <v>0.35294117647058826</v>
      </c>
      <c r="S19" s="13">
        <v>2.0588235294117645</v>
      </c>
      <c r="T19" s="13">
        <v>0</v>
      </c>
      <c r="U19" s="13">
        <v>0</v>
      </c>
      <c r="V19" s="13">
        <v>0</v>
      </c>
      <c r="W19" s="13">
        <v>3</v>
      </c>
      <c r="X19" s="13">
        <v>0.8571428571428571</v>
      </c>
      <c r="Y19" s="13">
        <v>2.1428571428571428</v>
      </c>
      <c r="Z19" s="13">
        <v>2</v>
      </c>
      <c r="AA19" s="13">
        <v>0.5</v>
      </c>
      <c r="AB19" s="13">
        <v>1.5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1</v>
      </c>
      <c r="AJ19" s="13">
        <v>1</v>
      </c>
      <c r="AK19" s="13">
        <v>36</v>
      </c>
      <c r="AL19" s="13">
        <v>0</v>
      </c>
      <c r="AM19" s="13">
        <v>2.1176470588235294</v>
      </c>
      <c r="AN19" s="13">
        <v>0</v>
      </c>
      <c r="AO19" s="22">
        <v>18</v>
      </c>
    </row>
    <row r="20" spans="1:41" x14ac:dyDescent="0.3">
      <c r="A20" t="s">
        <v>72</v>
      </c>
      <c r="B20" t="s">
        <v>81</v>
      </c>
      <c r="C20" t="s">
        <v>35</v>
      </c>
      <c r="D20" t="s">
        <v>70</v>
      </c>
      <c r="E20" t="s">
        <v>61</v>
      </c>
      <c r="F20" s="11">
        <v>0.79166666666666663</v>
      </c>
      <c r="G20">
        <v>11832</v>
      </c>
      <c r="H20">
        <v>4</v>
      </c>
      <c r="J20" t="s">
        <v>40</v>
      </c>
      <c r="K20" t="s">
        <v>82</v>
      </c>
      <c r="L20">
        <v>1</v>
      </c>
      <c r="M20">
        <v>0</v>
      </c>
      <c r="N20" t="s">
        <v>32</v>
      </c>
      <c r="O20" t="s">
        <v>31</v>
      </c>
      <c r="P20" s="13">
        <v>1</v>
      </c>
      <c r="Q20" s="13">
        <v>2.2777777777777777</v>
      </c>
      <c r="R20" s="13">
        <v>0.33333333333333331</v>
      </c>
      <c r="S20" s="13">
        <v>1.9444444444444444</v>
      </c>
      <c r="T20" s="13">
        <v>0</v>
      </c>
      <c r="U20" s="13">
        <v>0</v>
      </c>
      <c r="V20" s="13">
        <v>0</v>
      </c>
      <c r="W20" s="13">
        <v>2.625</v>
      </c>
      <c r="X20" s="13">
        <v>0.75</v>
      </c>
      <c r="Y20" s="13">
        <v>1.875</v>
      </c>
      <c r="Z20" s="13">
        <v>2</v>
      </c>
      <c r="AA20" s="13">
        <v>0.5</v>
      </c>
      <c r="AB20" s="13">
        <v>1.5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3</v>
      </c>
      <c r="AJ20" s="13">
        <v>0</v>
      </c>
      <c r="AK20" s="13">
        <v>37</v>
      </c>
      <c r="AL20" s="13">
        <v>0</v>
      </c>
      <c r="AM20" s="13">
        <v>2.0555555555555554</v>
      </c>
      <c r="AN20" s="13">
        <v>0</v>
      </c>
      <c r="AO20" s="22">
        <v>19</v>
      </c>
    </row>
    <row r="21" spans="1:41" x14ac:dyDescent="0.3">
      <c r="A21" t="s">
        <v>47</v>
      </c>
      <c r="B21" t="s">
        <v>83</v>
      </c>
      <c r="C21" t="s">
        <v>35</v>
      </c>
      <c r="D21" t="s">
        <v>84</v>
      </c>
      <c r="E21" t="s">
        <v>64</v>
      </c>
      <c r="F21" s="11">
        <v>0.79166666666666663</v>
      </c>
      <c r="G21">
        <v>4712</v>
      </c>
      <c r="H21">
        <v>3</v>
      </c>
      <c r="J21" t="s">
        <v>40</v>
      </c>
      <c r="K21" t="s">
        <v>49</v>
      </c>
      <c r="L21">
        <v>2</v>
      </c>
      <c r="M21">
        <v>1</v>
      </c>
      <c r="N21" t="s">
        <v>32</v>
      </c>
      <c r="O21" t="s">
        <v>31</v>
      </c>
      <c r="P21" s="13">
        <v>1</v>
      </c>
      <c r="Q21" s="13">
        <v>2.2105263157894739</v>
      </c>
      <c r="R21" s="13">
        <v>0.31578947368421051</v>
      </c>
      <c r="S21" s="13">
        <v>1.8947368421052633</v>
      </c>
      <c r="T21" s="13">
        <v>0</v>
      </c>
      <c r="U21" s="13">
        <v>2</v>
      </c>
      <c r="V21" s="13">
        <v>-2</v>
      </c>
      <c r="W21" s="13">
        <v>2.4444444444444446</v>
      </c>
      <c r="X21" s="13">
        <v>0.66666666666666663</v>
      </c>
      <c r="Y21" s="13">
        <v>1.7777777777777781</v>
      </c>
      <c r="Z21" s="13">
        <v>2</v>
      </c>
      <c r="AA21" s="13">
        <v>0.5</v>
      </c>
      <c r="AB21" s="13">
        <v>1.5</v>
      </c>
      <c r="AC21" s="13">
        <v>0</v>
      </c>
      <c r="AD21" s="13">
        <v>2</v>
      </c>
      <c r="AE21" s="13">
        <v>-2</v>
      </c>
      <c r="AF21" s="13">
        <v>0</v>
      </c>
      <c r="AG21" s="13">
        <v>0</v>
      </c>
      <c r="AH21" s="13">
        <v>0</v>
      </c>
      <c r="AI21" s="13">
        <v>3</v>
      </c>
      <c r="AJ21" s="13">
        <v>0</v>
      </c>
      <c r="AK21" s="13">
        <v>40</v>
      </c>
      <c r="AL21" s="13">
        <v>0</v>
      </c>
      <c r="AM21" s="13">
        <v>2.1052631578947367</v>
      </c>
      <c r="AN21" s="13">
        <v>0</v>
      </c>
      <c r="AO21" s="22">
        <v>20</v>
      </c>
    </row>
    <row r="22" spans="1:41" x14ac:dyDescent="0.3">
      <c r="A22" t="s">
        <v>47</v>
      </c>
      <c r="B22" t="s">
        <v>85</v>
      </c>
      <c r="C22" t="s">
        <v>35</v>
      </c>
      <c r="D22" t="s">
        <v>84</v>
      </c>
      <c r="E22" t="s">
        <v>43</v>
      </c>
      <c r="F22" s="11">
        <v>0.66666666666666663</v>
      </c>
      <c r="G22">
        <v>5659</v>
      </c>
      <c r="H22">
        <v>13</v>
      </c>
      <c r="J22" t="s">
        <v>0</v>
      </c>
      <c r="K22" t="s">
        <v>40</v>
      </c>
      <c r="L22">
        <v>1</v>
      </c>
      <c r="M22">
        <v>3</v>
      </c>
      <c r="N22" t="s">
        <v>31</v>
      </c>
      <c r="O22" t="s">
        <v>32</v>
      </c>
      <c r="P22" s="13">
        <v>-2</v>
      </c>
      <c r="Q22" s="13">
        <v>1</v>
      </c>
      <c r="R22" s="13">
        <v>0</v>
      </c>
      <c r="S22" s="13">
        <v>1</v>
      </c>
      <c r="T22" s="13">
        <v>2.2000000000000002</v>
      </c>
      <c r="U22" s="13">
        <v>0.6</v>
      </c>
      <c r="V22" s="13">
        <v>1.6</v>
      </c>
      <c r="W22" s="13">
        <v>0</v>
      </c>
      <c r="X22" s="13">
        <v>0</v>
      </c>
      <c r="Y22" s="13">
        <v>0</v>
      </c>
      <c r="Z22" s="13">
        <v>1</v>
      </c>
      <c r="AA22" s="13">
        <v>1</v>
      </c>
      <c r="AB22" s="13">
        <v>0</v>
      </c>
      <c r="AC22" s="13">
        <v>2.4</v>
      </c>
      <c r="AD22" s="13">
        <v>0.7</v>
      </c>
      <c r="AE22" s="13">
        <v>1.7</v>
      </c>
      <c r="AF22" s="13">
        <v>2</v>
      </c>
      <c r="AG22" s="13">
        <v>0.5</v>
      </c>
      <c r="AH22" s="13">
        <v>1.5</v>
      </c>
      <c r="AI22" s="13">
        <v>0</v>
      </c>
      <c r="AJ22" s="13">
        <v>3</v>
      </c>
      <c r="AK22" s="13">
        <v>1</v>
      </c>
      <c r="AL22" s="13">
        <v>43</v>
      </c>
      <c r="AM22" s="13">
        <v>1</v>
      </c>
      <c r="AN22" s="13">
        <v>2.15</v>
      </c>
      <c r="AO22" s="22">
        <v>21</v>
      </c>
    </row>
    <row r="23" spans="1:41" x14ac:dyDescent="0.3">
      <c r="A23" t="s">
        <v>72</v>
      </c>
      <c r="B23" t="s">
        <v>86</v>
      </c>
      <c r="C23" t="s">
        <v>35</v>
      </c>
      <c r="D23" t="s">
        <v>84</v>
      </c>
      <c r="E23" t="s">
        <v>61</v>
      </c>
      <c r="F23" s="11">
        <v>0.79166666666666663</v>
      </c>
      <c r="G23">
        <v>23354</v>
      </c>
      <c r="H23">
        <v>5</v>
      </c>
      <c r="J23" t="s">
        <v>87</v>
      </c>
      <c r="K23" t="s">
        <v>40</v>
      </c>
      <c r="L23">
        <v>0</v>
      </c>
      <c r="M23">
        <v>2</v>
      </c>
      <c r="N23" t="s">
        <v>31</v>
      </c>
      <c r="O23" t="s">
        <v>32</v>
      </c>
      <c r="P23" s="13">
        <v>-2</v>
      </c>
      <c r="Q23" s="13">
        <v>0</v>
      </c>
      <c r="R23" s="13">
        <v>0</v>
      </c>
      <c r="S23" s="13">
        <v>0</v>
      </c>
      <c r="T23" s="13">
        <v>2.2380952380952381</v>
      </c>
      <c r="U23" s="13">
        <v>0.61904761904761907</v>
      </c>
      <c r="V23" s="13">
        <v>1.6190476190476191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2.4</v>
      </c>
      <c r="AD23" s="13">
        <v>0.7</v>
      </c>
      <c r="AE23" s="13">
        <v>1.7</v>
      </c>
      <c r="AF23" s="13">
        <v>2.0909090909090908</v>
      </c>
      <c r="AG23" s="13">
        <v>0.54545454545454541</v>
      </c>
      <c r="AH23" s="13">
        <v>1.5454545454545454</v>
      </c>
      <c r="AI23" s="13">
        <v>0</v>
      </c>
      <c r="AJ23" s="13">
        <v>3</v>
      </c>
      <c r="AK23" s="13">
        <v>0</v>
      </c>
      <c r="AL23" s="13">
        <v>46</v>
      </c>
      <c r="AM23" s="13">
        <v>0</v>
      </c>
      <c r="AN23" s="13">
        <v>2.1904761904761907</v>
      </c>
      <c r="AO23" s="22">
        <v>22</v>
      </c>
    </row>
    <row r="24" spans="1:41" x14ac:dyDescent="0.3">
      <c r="A24" t="s">
        <v>47</v>
      </c>
      <c r="B24" t="s">
        <v>88</v>
      </c>
      <c r="C24" t="s">
        <v>35</v>
      </c>
      <c r="D24" t="s">
        <v>84</v>
      </c>
      <c r="E24" t="s">
        <v>64</v>
      </c>
      <c r="F24" s="11">
        <v>0.58333333333333337</v>
      </c>
      <c r="G24">
        <v>2302</v>
      </c>
      <c r="H24">
        <v>3</v>
      </c>
      <c r="J24" t="s">
        <v>56</v>
      </c>
      <c r="K24" t="s">
        <v>40</v>
      </c>
      <c r="L24">
        <v>1</v>
      </c>
      <c r="M24">
        <v>1</v>
      </c>
      <c r="N24" t="s">
        <v>30</v>
      </c>
      <c r="O24" t="s">
        <v>30</v>
      </c>
      <c r="P24" s="13">
        <v>0</v>
      </c>
      <c r="Q24" s="13">
        <v>1</v>
      </c>
      <c r="R24" s="13">
        <v>0</v>
      </c>
      <c r="S24" s="13">
        <v>1</v>
      </c>
      <c r="T24" s="13">
        <v>2.2272727272727271</v>
      </c>
      <c r="U24" s="13">
        <v>0.59090909090909094</v>
      </c>
      <c r="V24" s="13">
        <v>1.6363636363636362</v>
      </c>
      <c r="W24" s="13">
        <v>0</v>
      </c>
      <c r="X24" s="13">
        <v>0</v>
      </c>
      <c r="Y24" s="13">
        <v>0</v>
      </c>
      <c r="Z24" s="13">
        <v>1</v>
      </c>
      <c r="AA24" s="13">
        <v>5</v>
      </c>
      <c r="AB24" s="13">
        <v>-4</v>
      </c>
      <c r="AC24" s="13">
        <v>2.4</v>
      </c>
      <c r="AD24" s="13">
        <v>0.7</v>
      </c>
      <c r="AE24" s="13">
        <v>1.7</v>
      </c>
      <c r="AF24" s="13">
        <v>2.0833333333333335</v>
      </c>
      <c r="AG24" s="13">
        <v>0.5</v>
      </c>
      <c r="AH24" s="13">
        <v>1.5833333333333335</v>
      </c>
      <c r="AI24" s="13">
        <v>1</v>
      </c>
      <c r="AJ24" s="13">
        <v>1</v>
      </c>
      <c r="AK24" s="13">
        <v>0</v>
      </c>
      <c r="AL24" s="13">
        <v>49</v>
      </c>
      <c r="AM24" s="13">
        <v>0</v>
      </c>
      <c r="AN24" s="13">
        <v>2.2272727272727271</v>
      </c>
      <c r="AO24" s="22">
        <v>23</v>
      </c>
    </row>
    <row r="25" spans="1:41" x14ac:dyDescent="0.3">
      <c r="A25" t="s">
        <v>41</v>
      </c>
      <c r="B25" t="s">
        <v>89</v>
      </c>
      <c r="C25" t="s">
        <v>35</v>
      </c>
      <c r="D25" t="s">
        <v>84</v>
      </c>
      <c r="E25" t="s">
        <v>46</v>
      </c>
      <c r="F25" s="11">
        <v>0.79166666666666663</v>
      </c>
      <c r="G25">
        <v>4100</v>
      </c>
      <c r="H25">
        <v>3</v>
      </c>
      <c r="J25" t="s">
        <v>90</v>
      </c>
      <c r="K25" t="s">
        <v>40</v>
      </c>
      <c r="L25">
        <v>0</v>
      </c>
      <c r="M25">
        <v>3</v>
      </c>
      <c r="N25" t="s">
        <v>31</v>
      </c>
      <c r="O25" t="s">
        <v>32</v>
      </c>
      <c r="P25" s="13">
        <v>-3</v>
      </c>
      <c r="Q25" s="13">
        <v>0</v>
      </c>
      <c r="R25" s="13">
        <v>0</v>
      </c>
      <c r="S25" s="13">
        <v>0</v>
      </c>
      <c r="T25" s="13">
        <v>2.1739130434782608</v>
      </c>
      <c r="U25" s="13">
        <v>0.60869565217391308</v>
      </c>
      <c r="V25" s="13">
        <v>1.5652173913043477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2.4</v>
      </c>
      <c r="AD25" s="13">
        <v>0.7</v>
      </c>
      <c r="AE25" s="13">
        <v>1.7</v>
      </c>
      <c r="AF25" s="13">
        <v>2</v>
      </c>
      <c r="AG25" s="13">
        <v>0.53846153846153844</v>
      </c>
      <c r="AH25" s="13">
        <v>1.4615384615384617</v>
      </c>
      <c r="AI25" s="13">
        <v>0</v>
      </c>
      <c r="AJ25" s="13">
        <v>3</v>
      </c>
      <c r="AK25" s="13">
        <v>0</v>
      </c>
      <c r="AL25" s="13">
        <v>50</v>
      </c>
      <c r="AM25" s="13">
        <v>0</v>
      </c>
      <c r="AN25" s="13">
        <v>2.1739130434782608</v>
      </c>
      <c r="AO25" s="22">
        <v>24</v>
      </c>
    </row>
    <row r="26" spans="1:41" x14ac:dyDescent="0.3">
      <c r="A26" t="s">
        <v>47</v>
      </c>
      <c r="B26" t="s">
        <v>91</v>
      </c>
      <c r="C26" t="s">
        <v>35</v>
      </c>
      <c r="D26" t="s">
        <v>84</v>
      </c>
      <c r="E26" t="s">
        <v>43</v>
      </c>
      <c r="F26" s="11">
        <v>0.77083333333333337</v>
      </c>
      <c r="G26">
        <v>6580</v>
      </c>
      <c r="H26">
        <v>3</v>
      </c>
      <c r="J26" t="s">
        <v>40</v>
      </c>
      <c r="K26" t="s">
        <v>58</v>
      </c>
      <c r="L26">
        <v>2</v>
      </c>
      <c r="M26">
        <v>0</v>
      </c>
      <c r="N26" t="s">
        <v>32</v>
      </c>
      <c r="O26" t="s">
        <v>31</v>
      </c>
      <c r="P26" s="13">
        <v>2</v>
      </c>
      <c r="Q26" s="13">
        <v>2.2083333333333335</v>
      </c>
      <c r="R26" s="13">
        <v>0.29166666666666669</v>
      </c>
      <c r="S26" s="13">
        <v>1.9166666666666667</v>
      </c>
      <c r="T26" s="13">
        <v>0</v>
      </c>
      <c r="U26" s="13">
        <v>1</v>
      </c>
      <c r="V26" s="13">
        <v>-1</v>
      </c>
      <c r="W26" s="13">
        <v>2.4</v>
      </c>
      <c r="X26" s="13">
        <v>0.7</v>
      </c>
      <c r="Y26" s="13">
        <v>1.7</v>
      </c>
      <c r="Z26" s="13">
        <v>2.0714285714285716</v>
      </c>
      <c r="AA26" s="13">
        <v>0.5</v>
      </c>
      <c r="AB26" s="13">
        <v>1.5714285714285716</v>
      </c>
      <c r="AC26" s="13">
        <v>0</v>
      </c>
      <c r="AD26" s="13">
        <v>1</v>
      </c>
      <c r="AE26" s="13">
        <v>-1</v>
      </c>
      <c r="AF26" s="13">
        <v>0</v>
      </c>
      <c r="AG26" s="13">
        <v>0</v>
      </c>
      <c r="AH26" s="13">
        <v>0</v>
      </c>
      <c r="AI26" s="13">
        <v>3</v>
      </c>
      <c r="AJ26" s="13">
        <v>0</v>
      </c>
      <c r="AK26" s="13">
        <v>53</v>
      </c>
      <c r="AL26" s="13">
        <v>0</v>
      </c>
      <c r="AM26" s="13">
        <v>2.2083333333333335</v>
      </c>
      <c r="AN26" s="13">
        <v>0</v>
      </c>
      <c r="AO26" s="22">
        <v>25</v>
      </c>
    </row>
    <row r="27" spans="1:41" x14ac:dyDescent="0.3">
      <c r="A27" t="s">
        <v>72</v>
      </c>
      <c r="B27" t="s">
        <v>92</v>
      </c>
      <c r="C27" t="s">
        <v>35</v>
      </c>
      <c r="D27" t="s">
        <v>93</v>
      </c>
      <c r="E27" t="s">
        <v>61</v>
      </c>
      <c r="F27" s="11">
        <v>0.87847222222222221</v>
      </c>
      <c r="G27">
        <v>8773</v>
      </c>
      <c r="H27">
        <v>5</v>
      </c>
      <c r="J27" t="s">
        <v>40</v>
      </c>
      <c r="K27" t="s">
        <v>87</v>
      </c>
      <c r="L27">
        <v>0</v>
      </c>
      <c r="M27">
        <v>0</v>
      </c>
      <c r="N27" t="s">
        <v>30</v>
      </c>
      <c r="O27" t="s">
        <v>30</v>
      </c>
      <c r="P27" s="13">
        <v>0</v>
      </c>
      <c r="Q27" s="13">
        <v>2.2000000000000002</v>
      </c>
      <c r="R27" s="13">
        <v>0.28000000000000003</v>
      </c>
      <c r="S27" s="13">
        <v>1.9200000000000002</v>
      </c>
      <c r="T27" s="13">
        <v>0</v>
      </c>
      <c r="U27" s="13">
        <v>2</v>
      </c>
      <c r="V27" s="13">
        <v>-2</v>
      </c>
      <c r="W27" s="13">
        <v>2.3636363636363638</v>
      </c>
      <c r="X27" s="13">
        <v>0.63636363636363635</v>
      </c>
      <c r="Y27" s="13">
        <v>1.7272727272727275</v>
      </c>
      <c r="Z27" s="13">
        <v>2.0714285714285716</v>
      </c>
      <c r="AA27" s="13">
        <v>0.5</v>
      </c>
      <c r="AB27" s="13">
        <v>1.5714285714285716</v>
      </c>
      <c r="AC27" s="13">
        <v>0</v>
      </c>
      <c r="AD27" s="13">
        <v>2</v>
      </c>
      <c r="AE27" s="13">
        <v>-2</v>
      </c>
      <c r="AF27" s="13">
        <v>0</v>
      </c>
      <c r="AG27" s="13">
        <v>0</v>
      </c>
      <c r="AH27" s="13">
        <v>0</v>
      </c>
      <c r="AI27" s="13">
        <v>1</v>
      </c>
      <c r="AJ27" s="13">
        <v>1</v>
      </c>
      <c r="AK27" s="13">
        <v>56</v>
      </c>
      <c r="AL27" s="13">
        <v>0</v>
      </c>
      <c r="AM27" s="13">
        <v>2.2400000000000002</v>
      </c>
      <c r="AN27" s="13">
        <v>0</v>
      </c>
      <c r="AO27" s="22">
        <v>26</v>
      </c>
    </row>
    <row r="28" spans="1:41" x14ac:dyDescent="0.3">
      <c r="A28" t="s">
        <v>47</v>
      </c>
      <c r="B28" t="s">
        <v>94</v>
      </c>
      <c r="C28" t="s">
        <v>35</v>
      </c>
      <c r="D28" t="s">
        <v>93</v>
      </c>
      <c r="E28" t="s">
        <v>64</v>
      </c>
      <c r="F28" s="11">
        <v>0.6875</v>
      </c>
      <c r="G28">
        <v>2760</v>
      </c>
      <c r="H28">
        <v>3</v>
      </c>
      <c r="J28" t="s">
        <v>65</v>
      </c>
      <c r="K28" t="s">
        <v>40</v>
      </c>
      <c r="L28">
        <v>1</v>
      </c>
      <c r="M28">
        <v>3</v>
      </c>
      <c r="N28" t="s">
        <v>31</v>
      </c>
      <c r="O28" t="s">
        <v>32</v>
      </c>
      <c r="P28" s="13">
        <v>-2</v>
      </c>
      <c r="Q28" s="13">
        <v>1</v>
      </c>
      <c r="R28" s="13">
        <v>0</v>
      </c>
      <c r="S28" s="13">
        <v>1</v>
      </c>
      <c r="T28" s="13">
        <v>2.1153846153846154</v>
      </c>
      <c r="U28" s="13">
        <v>0.53846153846153844</v>
      </c>
      <c r="V28" s="13">
        <v>1.5769230769230771</v>
      </c>
      <c r="W28" s="13">
        <v>0</v>
      </c>
      <c r="X28" s="13">
        <v>0</v>
      </c>
      <c r="Y28" s="13">
        <v>0</v>
      </c>
      <c r="Z28" s="13">
        <v>1</v>
      </c>
      <c r="AA28" s="13">
        <v>5</v>
      </c>
      <c r="AB28" s="13">
        <v>-4</v>
      </c>
      <c r="AC28" s="13">
        <v>2.1666666666666665</v>
      </c>
      <c r="AD28" s="13">
        <v>0.58333333333333337</v>
      </c>
      <c r="AE28" s="13">
        <v>1.583333333333333</v>
      </c>
      <c r="AF28" s="13">
        <v>2.0714285714285716</v>
      </c>
      <c r="AG28" s="13">
        <v>0.5</v>
      </c>
      <c r="AH28" s="13">
        <v>1.5714285714285716</v>
      </c>
      <c r="AI28" s="13">
        <v>0</v>
      </c>
      <c r="AJ28" s="13">
        <v>3</v>
      </c>
      <c r="AK28" s="13">
        <v>0</v>
      </c>
      <c r="AL28" s="13">
        <v>57</v>
      </c>
      <c r="AM28" s="13">
        <v>0</v>
      </c>
      <c r="AN28" s="13">
        <v>2.1923076923076925</v>
      </c>
      <c r="AO28" s="22">
        <v>27</v>
      </c>
    </row>
    <row r="29" spans="1:41" x14ac:dyDescent="0.3">
      <c r="A29" t="s">
        <v>47</v>
      </c>
      <c r="B29" t="s">
        <v>95</v>
      </c>
      <c r="C29" t="s">
        <v>35</v>
      </c>
      <c r="D29" t="s">
        <v>93</v>
      </c>
      <c r="E29" t="s">
        <v>64</v>
      </c>
      <c r="F29" s="11">
        <v>0.6875</v>
      </c>
      <c r="G29">
        <v>10241</v>
      </c>
      <c r="H29">
        <v>14</v>
      </c>
      <c r="J29" t="s">
        <v>40</v>
      </c>
      <c r="K29" t="s">
        <v>68</v>
      </c>
      <c r="L29">
        <v>5</v>
      </c>
      <c r="M29">
        <v>0</v>
      </c>
      <c r="N29" t="s">
        <v>32</v>
      </c>
      <c r="O29" t="s">
        <v>31</v>
      </c>
      <c r="P29" s="13">
        <v>5</v>
      </c>
      <c r="Q29" s="13">
        <v>2.1481481481481484</v>
      </c>
      <c r="R29" s="13">
        <v>0.25925925925925924</v>
      </c>
      <c r="S29" s="13">
        <v>1.8888888888888891</v>
      </c>
      <c r="T29" s="13">
        <v>1</v>
      </c>
      <c r="U29" s="13">
        <v>0</v>
      </c>
      <c r="V29" s="13">
        <v>1</v>
      </c>
      <c r="W29" s="13">
        <v>2.1666666666666665</v>
      </c>
      <c r="X29" s="13">
        <v>0.58333333333333337</v>
      </c>
      <c r="Y29" s="13">
        <v>1.583333333333333</v>
      </c>
      <c r="Z29" s="13">
        <v>2.1333333333333333</v>
      </c>
      <c r="AA29" s="13">
        <v>0.53333333333333333</v>
      </c>
      <c r="AB29" s="13">
        <v>1.6</v>
      </c>
      <c r="AC29" s="13">
        <v>1</v>
      </c>
      <c r="AD29" s="13">
        <v>0</v>
      </c>
      <c r="AE29" s="13">
        <v>1</v>
      </c>
      <c r="AF29" s="13">
        <v>0</v>
      </c>
      <c r="AG29" s="13">
        <v>0</v>
      </c>
      <c r="AH29" s="13">
        <v>0</v>
      </c>
      <c r="AI29" s="13">
        <v>3</v>
      </c>
      <c r="AJ29" s="13">
        <v>0</v>
      </c>
      <c r="AK29" s="13">
        <v>60</v>
      </c>
      <c r="AL29" s="13">
        <v>3</v>
      </c>
      <c r="AM29" s="13">
        <v>2.2222222222222223</v>
      </c>
      <c r="AN29" s="13">
        <v>3</v>
      </c>
      <c r="AO29" s="22">
        <v>28</v>
      </c>
    </row>
    <row r="30" spans="1:41" x14ac:dyDescent="0.3">
      <c r="A30" t="s">
        <v>72</v>
      </c>
      <c r="B30" t="s">
        <v>96</v>
      </c>
      <c r="C30" t="s">
        <v>35</v>
      </c>
      <c r="D30" t="s">
        <v>93</v>
      </c>
      <c r="E30" t="s">
        <v>61</v>
      </c>
      <c r="F30" s="11">
        <v>0.79166666666666663</v>
      </c>
      <c r="G30">
        <v>6474</v>
      </c>
      <c r="H30">
        <v>4</v>
      </c>
      <c r="J30" t="s">
        <v>40</v>
      </c>
      <c r="K30" t="s">
        <v>74</v>
      </c>
      <c r="L30">
        <v>3</v>
      </c>
      <c r="M30">
        <v>0</v>
      </c>
      <c r="N30" t="s">
        <v>32</v>
      </c>
      <c r="O30" t="s">
        <v>31</v>
      </c>
      <c r="P30" s="13">
        <v>3</v>
      </c>
      <c r="Q30" s="13">
        <v>2.25</v>
      </c>
      <c r="R30" s="13">
        <v>0.25</v>
      </c>
      <c r="S30" s="13">
        <v>2</v>
      </c>
      <c r="T30" s="13">
        <v>1</v>
      </c>
      <c r="U30" s="13">
        <v>1</v>
      </c>
      <c r="V30" s="13">
        <v>0</v>
      </c>
      <c r="W30" s="13">
        <v>2.3846153846153846</v>
      </c>
      <c r="X30" s="13">
        <v>0.53846153846153844</v>
      </c>
      <c r="Y30" s="13">
        <v>1.8461538461538463</v>
      </c>
      <c r="Z30" s="13">
        <v>2.1333333333333333</v>
      </c>
      <c r="AA30" s="13">
        <v>0.53333333333333333</v>
      </c>
      <c r="AB30" s="13">
        <v>1.6</v>
      </c>
      <c r="AC30" s="13">
        <v>1</v>
      </c>
      <c r="AD30" s="13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3</v>
      </c>
      <c r="AJ30" s="13">
        <v>0</v>
      </c>
      <c r="AK30" s="13">
        <v>63</v>
      </c>
      <c r="AL30" s="13">
        <v>1</v>
      </c>
      <c r="AM30" s="13">
        <v>2.25</v>
      </c>
      <c r="AN30" s="13">
        <v>1</v>
      </c>
      <c r="AO30" s="22">
        <v>29</v>
      </c>
    </row>
    <row r="31" spans="1:41" x14ac:dyDescent="0.3">
      <c r="A31" t="s">
        <v>47</v>
      </c>
      <c r="B31" t="s">
        <v>97</v>
      </c>
      <c r="C31" t="s">
        <v>35</v>
      </c>
      <c r="D31" t="s">
        <v>93</v>
      </c>
      <c r="E31" t="s">
        <v>64</v>
      </c>
      <c r="F31" s="11">
        <v>0.6875</v>
      </c>
      <c r="G31">
        <v>24375</v>
      </c>
      <c r="H31">
        <v>3</v>
      </c>
      <c r="J31" t="s">
        <v>71</v>
      </c>
      <c r="K31" t="s">
        <v>40</v>
      </c>
      <c r="L31">
        <v>2</v>
      </c>
      <c r="M31">
        <v>3</v>
      </c>
      <c r="N31" t="s">
        <v>31</v>
      </c>
      <c r="O31" t="s">
        <v>32</v>
      </c>
      <c r="P31" s="13">
        <v>-1</v>
      </c>
      <c r="Q31" s="13">
        <v>2</v>
      </c>
      <c r="R31" s="13">
        <v>0</v>
      </c>
      <c r="S31" s="13">
        <v>2</v>
      </c>
      <c r="T31" s="13">
        <v>2.2758620689655173</v>
      </c>
      <c r="U31" s="13">
        <v>0.51724137931034486</v>
      </c>
      <c r="V31" s="13">
        <v>1.7586206896551726</v>
      </c>
      <c r="W31" s="13">
        <v>0</v>
      </c>
      <c r="X31" s="13">
        <v>0</v>
      </c>
      <c r="Y31" s="13">
        <v>0</v>
      </c>
      <c r="Z31" s="13">
        <v>2</v>
      </c>
      <c r="AA31" s="13">
        <v>2</v>
      </c>
      <c r="AB31" s="13">
        <v>0</v>
      </c>
      <c r="AC31" s="13">
        <v>2.4285714285714284</v>
      </c>
      <c r="AD31" s="13">
        <v>0.5</v>
      </c>
      <c r="AE31" s="13">
        <v>1.9285714285714284</v>
      </c>
      <c r="AF31" s="13">
        <v>2.1333333333333333</v>
      </c>
      <c r="AG31" s="13">
        <v>0.53333333333333333</v>
      </c>
      <c r="AH31" s="13">
        <v>1.6</v>
      </c>
      <c r="AI31" s="13">
        <v>0</v>
      </c>
      <c r="AJ31" s="13">
        <v>3</v>
      </c>
      <c r="AK31" s="13">
        <v>1</v>
      </c>
      <c r="AL31" s="13">
        <v>66</v>
      </c>
      <c r="AM31" s="13">
        <v>1</v>
      </c>
      <c r="AN31" s="13">
        <v>2.2758620689655173</v>
      </c>
      <c r="AO31" s="22">
        <v>30</v>
      </c>
    </row>
    <row r="32" spans="1:41" x14ac:dyDescent="0.3">
      <c r="A32" t="s">
        <v>47</v>
      </c>
      <c r="B32" t="s">
        <v>98</v>
      </c>
      <c r="C32" t="s">
        <v>35</v>
      </c>
      <c r="D32" t="s">
        <v>93</v>
      </c>
      <c r="E32" t="s">
        <v>46</v>
      </c>
      <c r="F32" s="11">
        <v>0.77083333333333337</v>
      </c>
      <c r="G32">
        <v>3922</v>
      </c>
      <c r="H32">
        <v>3</v>
      </c>
      <c r="J32" t="s">
        <v>40</v>
      </c>
      <c r="K32" t="s">
        <v>76</v>
      </c>
      <c r="L32">
        <v>2</v>
      </c>
      <c r="M32">
        <v>0</v>
      </c>
      <c r="N32" t="s">
        <v>32</v>
      </c>
      <c r="O32" t="s">
        <v>31</v>
      </c>
      <c r="P32" s="13">
        <v>2</v>
      </c>
      <c r="Q32" s="13">
        <v>2.2999999999999998</v>
      </c>
      <c r="R32" s="13">
        <v>0.23333333333333334</v>
      </c>
      <c r="S32" s="13">
        <v>2.0666666666666664</v>
      </c>
      <c r="T32" s="13">
        <v>1</v>
      </c>
      <c r="U32" s="13">
        <v>2</v>
      </c>
      <c r="V32" s="13">
        <v>-1</v>
      </c>
      <c r="W32" s="13">
        <v>2.4285714285714284</v>
      </c>
      <c r="X32" s="13">
        <v>0.5</v>
      </c>
      <c r="Y32" s="13">
        <v>1.9285714285714284</v>
      </c>
      <c r="Z32" s="13">
        <v>2.1875</v>
      </c>
      <c r="AA32" s="13">
        <v>0.625</v>
      </c>
      <c r="AB32" s="13">
        <v>1.5625</v>
      </c>
      <c r="AC32" s="13">
        <v>1</v>
      </c>
      <c r="AD32" s="13">
        <v>2</v>
      </c>
      <c r="AE32" s="13">
        <v>-1</v>
      </c>
      <c r="AF32" s="13">
        <v>0</v>
      </c>
      <c r="AG32" s="13">
        <v>0</v>
      </c>
      <c r="AH32" s="13">
        <v>0</v>
      </c>
      <c r="AI32" s="13">
        <v>3</v>
      </c>
      <c r="AJ32" s="13">
        <v>0</v>
      </c>
      <c r="AK32" s="13">
        <v>69</v>
      </c>
      <c r="AL32" s="13">
        <v>0</v>
      </c>
      <c r="AM32" s="13">
        <v>2.2999999999999998</v>
      </c>
      <c r="AN32" s="13">
        <v>0</v>
      </c>
      <c r="AO32" s="22">
        <v>31</v>
      </c>
    </row>
    <row r="33" spans="1:41" x14ac:dyDescent="0.3">
      <c r="A33" t="s">
        <v>47</v>
      </c>
      <c r="B33" t="s">
        <v>99</v>
      </c>
      <c r="C33" t="s">
        <v>35</v>
      </c>
      <c r="D33" t="s">
        <v>100</v>
      </c>
      <c r="E33" t="s">
        <v>64</v>
      </c>
      <c r="F33" s="11">
        <v>0.6875</v>
      </c>
      <c r="G33">
        <v>6386</v>
      </c>
      <c r="H33">
        <v>4</v>
      </c>
      <c r="J33" t="s">
        <v>80</v>
      </c>
      <c r="K33" t="s">
        <v>40</v>
      </c>
      <c r="L33">
        <v>1</v>
      </c>
      <c r="M33">
        <v>1</v>
      </c>
      <c r="N33" t="s">
        <v>30</v>
      </c>
      <c r="O33" t="s">
        <v>30</v>
      </c>
      <c r="P33" s="13">
        <v>0</v>
      </c>
      <c r="Q33" s="13">
        <v>0</v>
      </c>
      <c r="R33" s="13">
        <v>0</v>
      </c>
      <c r="S33" s="13">
        <v>0</v>
      </c>
      <c r="T33" s="13">
        <v>2.2903225806451615</v>
      </c>
      <c r="U33" s="13">
        <v>0.54838709677419351</v>
      </c>
      <c r="V33" s="13">
        <v>1.741935483870968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2.4</v>
      </c>
      <c r="AD33" s="13">
        <v>0.46666666666666667</v>
      </c>
      <c r="AE33" s="13">
        <v>1.9333333333333331</v>
      </c>
      <c r="AF33" s="13">
        <v>2.1875</v>
      </c>
      <c r="AG33" s="13">
        <v>0.625</v>
      </c>
      <c r="AH33" s="13">
        <v>1.5625</v>
      </c>
      <c r="AI33" s="13">
        <v>1</v>
      </c>
      <c r="AJ33" s="13">
        <v>1</v>
      </c>
      <c r="AK33" s="13">
        <v>1</v>
      </c>
      <c r="AL33" s="13">
        <v>72</v>
      </c>
      <c r="AM33" s="13">
        <v>1</v>
      </c>
      <c r="AN33" s="13">
        <v>2.3225806451612905</v>
      </c>
      <c r="AO33" s="22">
        <v>32</v>
      </c>
    </row>
    <row r="34" spans="1:41" x14ac:dyDescent="0.3">
      <c r="A34" t="s">
        <v>72</v>
      </c>
      <c r="B34" t="s">
        <v>101</v>
      </c>
      <c r="C34" t="s">
        <v>35</v>
      </c>
      <c r="D34" t="s">
        <v>100</v>
      </c>
      <c r="E34" t="s">
        <v>61</v>
      </c>
      <c r="F34" s="11">
        <v>0.87847222222222221</v>
      </c>
      <c r="G34">
        <v>23865</v>
      </c>
      <c r="H34">
        <v>4</v>
      </c>
      <c r="J34" t="s">
        <v>82</v>
      </c>
      <c r="K34" t="s">
        <v>40</v>
      </c>
      <c r="L34">
        <v>0</v>
      </c>
      <c r="M34">
        <v>0</v>
      </c>
      <c r="N34" t="s">
        <v>30</v>
      </c>
      <c r="O34" t="s">
        <v>30</v>
      </c>
      <c r="P34" s="13">
        <v>0</v>
      </c>
      <c r="Q34" s="13">
        <v>0</v>
      </c>
      <c r="R34" s="13">
        <v>0</v>
      </c>
      <c r="S34" s="13">
        <v>0</v>
      </c>
      <c r="T34" s="13">
        <v>2.25</v>
      </c>
      <c r="U34" s="13">
        <v>0.5625</v>
      </c>
      <c r="V34" s="13">
        <v>1.6875</v>
      </c>
      <c r="W34" s="13">
        <v>0</v>
      </c>
      <c r="X34" s="13">
        <v>0</v>
      </c>
      <c r="Y34" s="13">
        <v>0</v>
      </c>
      <c r="Z34" s="13">
        <v>0</v>
      </c>
      <c r="AA34" s="13">
        <v>1</v>
      </c>
      <c r="AB34" s="13">
        <v>-1</v>
      </c>
      <c r="AC34" s="13">
        <v>2.4</v>
      </c>
      <c r="AD34" s="13">
        <v>0.46666666666666667</v>
      </c>
      <c r="AE34" s="13">
        <v>1.9333333333333331</v>
      </c>
      <c r="AF34" s="13">
        <v>2.1176470588235294</v>
      </c>
      <c r="AG34" s="13">
        <v>0.6470588235294118</v>
      </c>
      <c r="AH34" s="13">
        <v>1.4705882352941178</v>
      </c>
      <c r="AI34" s="13">
        <v>1</v>
      </c>
      <c r="AJ34" s="13">
        <v>1</v>
      </c>
      <c r="AK34" s="13">
        <v>0</v>
      </c>
      <c r="AL34" s="13">
        <v>73</v>
      </c>
      <c r="AM34" s="13">
        <v>0</v>
      </c>
      <c r="AN34" s="13">
        <v>2.28125</v>
      </c>
      <c r="AO34" s="22">
        <v>33</v>
      </c>
    </row>
    <row r="35" spans="1:41" x14ac:dyDescent="0.3">
      <c r="A35" t="s">
        <v>47</v>
      </c>
      <c r="B35" t="s">
        <v>102</v>
      </c>
      <c r="C35" t="s">
        <v>35</v>
      </c>
      <c r="D35" t="s">
        <v>100</v>
      </c>
      <c r="E35" t="s">
        <v>64</v>
      </c>
      <c r="F35" s="11">
        <v>0.6875</v>
      </c>
      <c r="G35">
        <v>2187</v>
      </c>
      <c r="H35">
        <v>3</v>
      </c>
      <c r="J35" t="s">
        <v>49</v>
      </c>
      <c r="K35" t="s">
        <v>40</v>
      </c>
      <c r="L35">
        <v>0</v>
      </c>
      <c r="M35">
        <v>0</v>
      </c>
      <c r="N35" t="s">
        <v>30</v>
      </c>
      <c r="O35" t="s">
        <v>30</v>
      </c>
      <c r="P35" s="13">
        <v>0</v>
      </c>
      <c r="Q35" s="13">
        <v>0.5</v>
      </c>
      <c r="R35" s="13">
        <v>1</v>
      </c>
      <c r="S35" s="13">
        <v>-0.5</v>
      </c>
      <c r="T35" s="13">
        <v>2.1818181818181817</v>
      </c>
      <c r="U35" s="13">
        <v>0.54545454545454541</v>
      </c>
      <c r="V35" s="13">
        <v>1.6363636363636362</v>
      </c>
      <c r="W35" s="13">
        <v>0</v>
      </c>
      <c r="X35" s="13">
        <v>2</v>
      </c>
      <c r="Y35" s="13">
        <v>-2</v>
      </c>
      <c r="Z35" s="13">
        <v>1</v>
      </c>
      <c r="AA35" s="13">
        <v>2</v>
      </c>
      <c r="AB35" s="13">
        <v>-1</v>
      </c>
      <c r="AC35" s="13">
        <v>2.4</v>
      </c>
      <c r="AD35" s="13">
        <v>0.46666666666666667</v>
      </c>
      <c r="AE35" s="13">
        <v>1.9333333333333331</v>
      </c>
      <c r="AF35" s="13">
        <v>2</v>
      </c>
      <c r="AG35" s="13">
        <v>0.61111111111111116</v>
      </c>
      <c r="AH35" s="13">
        <v>1.3888888888888888</v>
      </c>
      <c r="AI35" s="13">
        <v>1</v>
      </c>
      <c r="AJ35" s="13">
        <v>1</v>
      </c>
      <c r="AK35" s="13">
        <v>0</v>
      </c>
      <c r="AL35" s="13">
        <v>74</v>
      </c>
      <c r="AM35" s="13">
        <v>0</v>
      </c>
      <c r="AN35" s="13">
        <v>2.2424242424242422</v>
      </c>
      <c r="AO35" s="22">
        <v>34</v>
      </c>
    </row>
    <row r="36" spans="1:41" x14ac:dyDescent="0.3">
      <c r="A36" t="s">
        <v>47</v>
      </c>
      <c r="B36" t="s">
        <v>103</v>
      </c>
      <c r="C36" t="s">
        <v>35</v>
      </c>
      <c r="D36" t="s">
        <v>100</v>
      </c>
      <c r="E36" t="s">
        <v>43</v>
      </c>
      <c r="F36" s="11">
        <v>0.66666666666666663</v>
      </c>
      <c r="G36">
        <v>5642</v>
      </c>
      <c r="H36">
        <v>6</v>
      </c>
      <c r="J36" t="s">
        <v>40</v>
      </c>
      <c r="K36" t="s">
        <v>0</v>
      </c>
      <c r="L36">
        <v>0</v>
      </c>
      <c r="M36">
        <v>0</v>
      </c>
      <c r="N36" t="s">
        <v>30</v>
      </c>
      <c r="O36" t="s">
        <v>30</v>
      </c>
      <c r="P36" s="13">
        <v>0</v>
      </c>
      <c r="Q36" s="13">
        <v>2.1176470588235294</v>
      </c>
      <c r="R36" s="13">
        <v>0.20588235294117646</v>
      </c>
      <c r="S36" s="13">
        <v>1.911764705882353</v>
      </c>
      <c r="T36" s="13">
        <v>1</v>
      </c>
      <c r="U36" s="13">
        <v>2</v>
      </c>
      <c r="V36" s="13">
        <v>-1</v>
      </c>
      <c r="W36" s="13">
        <v>2.4</v>
      </c>
      <c r="X36" s="13">
        <v>0.46666666666666667</v>
      </c>
      <c r="Y36" s="13">
        <v>1.9333333333333331</v>
      </c>
      <c r="Z36" s="13">
        <v>1.8947368421052631</v>
      </c>
      <c r="AA36" s="13">
        <v>0.57894736842105265</v>
      </c>
      <c r="AB36" s="13">
        <v>1.3157894736842104</v>
      </c>
      <c r="AC36" s="13">
        <v>1</v>
      </c>
      <c r="AD36" s="13">
        <v>3</v>
      </c>
      <c r="AE36" s="13">
        <v>-2</v>
      </c>
      <c r="AF36" s="13">
        <v>1</v>
      </c>
      <c r="AG36" s="13">
        <v>1</v>
      </c>
      <c r="AH36" s="13">
        <v>0</v>
      </c>
      <c r="AI36" s="13">
        <v>1</v>
      </c>
      <c r="AJ36" s="13">
        <v>1</v>
      </c>
      <c r="AK36" s="13">
        <v>75</v>
      </c>
      <c r="AL36" s="13">
        <v>1</v>
      </c>
      <c r="AM36" s="13">
        <v>2.2058823529411766</v>
      </c>
      <c r="AN36" s="13">
        <v>0.5</v>
      </c>
      <c r="AO36" s="22">
        <v>35</v>
      </c>
    </row>
    <row r="37" spans="1:41" x14ac:dyDescent="0.3">
      <c r="A37" t="s">
        <v>47</v>
      </c>
      <c r="B37" t="s">
        <v>104</v>
      </c>
      <c r="C37" t="s">
        <v>105</v>
      </c>
      <c r="D37" t="s">
        <v>106</v>
      </c>
      <c r="E37" t="s">
        <v>43</v>
      </c>
      <c r="F37" s="11">
        <v>0.77083333333333337</v>
      </c>
      <c r="G37">
        <v>4095</v>
      </c>
      <c r="H37">
        <v>49</v>
      </c>
      <c r="J37" t="s">
        <v>40</v>
      </c>
      <c r="K37" t="s">
        <v>56</v>
      </c>
      <c r="L37">
        <v>2</v>
      </c>
      <c r="M37">
        <v>1</v>
      </c>
      <c r="N37" t="s">
        <v>32</v>
      </c>
      <c r="O37" t="s">
        <v>31</v>
      </c>
      <c r="P37" s="13">
        <v>1</v>
      </c>
      <c r="Q37" s="13">
        <v>2.0571428571428569</v>
      </c>
      <c r="R37" s="13">
        <v>0.2</v>
      </c>
      <c r="S37" s="13">
        <v>1.857142857142857</v>
      </c>
      <c r="T37" s="13">
        <v>1</v>
      </c>
      <c r="U37" s="13">
        <v>3</v>
      </c>
      <c r="V37" s="13">
        <v>-2</v>
      </c>
      <c r="W37" s="13">
        <v>2.25</v>
      </c>
      <c r="X37" s="13">
        <v>0.4375</v>
      </c>
      <c r="Y37" s="13">
        <v>1.8125</v>
      </c>
      <c r="Z37" s="13">
        <v>1.8947368421052631</v>
      </c>
      <c r="AA37" s="13">
        <v>0.57894736842105265</v>
      </c>
      <c r="AB37" s="13">
        <v>1.3157894736842104</v>
      </c>
      <c r="AC37" s="13">
        <v>1</v>
      </c>
      <c r="AD37" s="13">
        <v>1</v>
      </c>
      <c r="AE37" s="13">
        <v>0</v>
      </c>
      <c r="AF37" s="13">
        <v>1</v>
      </c>
      <c r="AG37" s="13">
        <v>5</v>
      </c>
      <c r="AH37" s="13">
        <v>-4</v>
      </c>
      <c r="AI37" s="13">
        <v>3</v>
      </c>
      <c r="AJ37" s="13">
        <v>0</v>
      </c>
      <c r="AK37" s="13">
        <v>76</v>
      </c>
      <c r="AL37" s="13">
        <v>1</v>
      </c>
      <c r="AM37" s="13">
        <v>2.1714285714285713</v>
      </c>
      <c r="AN37" s="13">
        <v>0.5</v>
      </c>
      <c r="AO37" s="22">
        <v>36</v>
      </c>
    </row>
    <row r="38" spans="1:41" x14ac:dyDescent="0.3">
      <c r="A38" t="s">
        <v>47</v>
      </c>
      <c r="B38" t="s">
        <v>107</v>
      </c>
      <c r="C38" t="s">
        <v>105</v>
      </c>
      <c r="D38" t="s">
        <v>106</v>
      </c>
      <c r="E38" t="s">
        <v>43</v>
      </c>
      <c r="F38" s="11">
        <v>0.66666666666666663</v>
      </c>
      <c r="G38">
        <v>3803</v>
      </c>
      <c r="H38">
        <v>7</v>
      </c>
      <c r="J38" t="s">
        <v>58</v>
      </c>
      <c r="K38" t="s">
        <v>40</v>
      </c>
      <c r="L38">
        <v>0</v>
      </c>
      <c r="M38">
        <v>1</v>
      </c>
      <c r="N38" t="s">
        <v>31</v>
      </c>
      <c r="O38" t="s">
        <v>32</v>
      </c>
      <c r="P38" s="13">
        <v>-1</v>
      </c>
      <c r="Q38" s="13">
        <v>0</v>
      </c>
      <c r="R38" s="13">
        <v>0.5</v>
      </c>
      <c r="S38" s="13">
        <v>-0.5</v>
      </c>
      <c r="T38" s="13">
        <v>2.0555555555555554</v>
      </c>
      <c r="U38" s="13">
        <v>0.52777777777777779</v>
      </c>
      <c r="V38" s="13">
        <v>1.5277777777777777</v>
      </c>
      <c r="W38" s="13">
        <v>0</v>
      </c>
      <c r="X38" s="13">
        <v>1</v>
      </c>
      <c r="Y38" s="13">
        <v>-1</v>
      </c>
      <c r="Z38" s="13">
        <v>0</v>
      </c>
      <c r="AA38" s="13">
        <v>2</v>
      </c>
      <c r="AB38" s="13">
        <v>-2</v>
      </c>
      <c r="AC38" s="13">
        <v>2.2352941176470589</v>
      </c>
      <c r="AD38" s="13">
        <v>0.47058823529411764</v>
      </c>
      <c r="AE38" s="13">
        <v>1.7647058823529411</v>
      </c>
      <c r="AF38" s="13">
        <v>1.8947368421052631</v>
      </c>
      <c r="AG38" s="13">
        <v>0.57894736842105265</v>
      </c>
      <c r="AH38" s="13">
        <v>1.3157894736842104</v>
      </c>
      <c r="AI38" s="13">
        <v>0</v>
      </c>
      <c r="AJ38" s="13">
        <v>3</v>
      </c>
      <c r="AK38" s="13">
        <v>0</v>
      </c>
      <c r="AL38" s="13">
        <v>79</v>
      </c>
      <c r="AM38" s="13">
        <v>0</v>
      </c>
      <c r="AN38" s="13">
        <v>2.1944444444444446</v>
      </c>
      <c r="AO38" s="22">
        <v>37</v>
      </c>
    </row>
    <row r="39" spans="1:41" x14ac:dyDescent="0.3">
      <c r="A39" t="s">
        <v>72</v>
      </c>
      <c r="B39" t="s">
        <v>108</v>
      </c>
      <c r="C39" t="s">
        <v>105</v>
      </c>
      <c r="D39" t="s">
        <v>106</v>
      </c>
      <c r="E39" t="s">
        <v>61</v>
      </c>
      <c r="F39" s="11">
        <v>0.79166666666666663</v>
      </c>
      <c r="G39">
        <v>19790</v>
      </c>
      <c r="H39">
        <v>5</v>
      </c>
      <c r="J39" t="s">
        <v>109</v>
      </c>
      <c r="K39" t="s">
        <v>40</v>
      </c>
      <c r="L39">
        <v>2</v>
      </c>
      <c r="M39">
        <v>2</v>
      </c>
      <c r="N39" t="s">
        <v>30</v>
      </c>
      <c r="O39" t="s">
        <v>30</v>
      </c>
      <c r="P39" s="13">
        <v>0</v>
      </c>
      <c r="Q39" s="13">
        <v>0</v>
      </c>
      <c r="R39" s="13">
        <v>0</v>
      </c>
      <c r="S39" s="13">
        <v>0</v>
      </c>
      <c r="T39" s="13">
        <v>2.0270270270270272</v>
      </c>
      <c r="U39" s="13">
        <v>0.51351351351351349</v>
      </c>
      <c r="V39" s="13">
        <v>1.5135135135135136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2.2352941176470589</v>
      </c>
      <c r="AD39" s="13">
        <v>0.47058823529411764</v>
      </c>
      <c r="AE39" s="13">
        <v>1.7647058823529411</v>
      </c>
      <c r="AF39" s="13">
        <v>1.85</v>
      </c>
      <c r="AG39" s="13">
        <v>0.55000000000000004</v>
      </c>
      <c r="AH39" s="13">
        <v>1.3</v>
      </c>
      <c r="AI39" s="13">
        <v>1</v>
      </c>
      <c r="AJ39" s="13">
        <v>1</v>
      </c>
      <c r="AK39" s="13">
        <v>0</v>
      </c>
      <c r="AL39" s="13">
        <v>82</v>
      </c>
      <c r="AM39" s="13">
        <v>0</v>
      </c>
      <c r="AN39" s="13">
        <v>2.2162162162162162</v>
      </c>
      <c r="AO39" s="22">
        <v>38</v>
      </c>
    </row>
    <row r="40" spans="1:41" x14ac:dyDescent="0.3">
      <c r="A40" t="s">
        <v>47</v>
      </c>
      <c r="B40" t="s">
        <v>110</v>
      </c>
      <c r="C40" t="s">
        <v>105</v>
      </c>
      <c r="D40" t="s">
        <v>106</v>
      </c>
      <c r="E40" t="s">
        <v>64</v>
      </c>
      <c r="F40" s="11">
        <v>0.6875</v>
      </c>
      <c r="G40">
        <v>4273</v>
      </c>
      <c r="H40">
        <v>3</v>
      </c>
      <c r="J40" t="s">
        <v>40</v>
      </c>
      <c r="K40" t="s">
        <v>65</v>
      </c>
      <c r="L40">
        <v>4</v>
      </c>
      <c r="M40">
        <v>0</v>
      </c>
      <c r="N40" t="s">
        <v>32</v>
      </c>
      <c r="O40" t="s">
        <v>31</v>
      </c>
      <c r="P40" s="13">
        <v>4</v>
      </c>
      <c r="Q40" s="13">
        <v>2.0263157894736841</v>
      </c>
      <c r="R40" s="13">
        <v>0.21052631578947367</v>
      </c>
      <c r="S40" s="13">
        <v>1.8157894736842104</v>
      </c>
      <c r="T40" s="13">
        <v>1</v>
      </c>
      <c r="U40" s="13">
        <v>4</v>
      </c>
      <c r="V40" s="13">
        <v>-3</v>
      </c>
      <c r="W40" s="13">
        <v>2.2352941176470589</v>
      </c>
      <c r="X40" s="13">
        <v>0.47058823529411764</v>
      </c>
      <c r="Y40" s="13">
        <v>1.7647058823529411</v>
      </c>
      <c r="Z40" s="13">
        <v>1.8571428571428572</v>
      </c>
      <c r="AA40" s="13">
        <v>0.61904761904761907</v>
      </c>
      <c r="AB40" s="13">
        <v>1.2380952380952381</v>
      </c>
      <c r="AC40" s="13">
        <v>1</v>
      </c>
      <c r="AD40" s="13">
        <v>3</v>
      </c>
      <c r="AE40" s="13">
        <v>-2</v>
      </c>
      <c r="AF40" s="13">
        <v>1</v>
      </c>
      <c r="AG40" s="13">
        <v>5</v>
      </c>
      <c r="AH40" s="13">
        <v>-4</v>
      </c>
      <c r="AI40" s="13">
        <v>3</v>
      </c>
      <c r="AJ40" s="13">
        <v>0</v>
      </c>
      <c r="AK40" s="13">
        <v>83</v>
      </c>
      <c r="AL40" s="13">
        <v>0</v>
      </c>
      <c r="AM40" s="13">
        <v>2.1842105263157894</v>
      </c>
      <c r="AN40" s="13">
        <v>0</v>
      </c>
      <c r="AO40" s="22">
        <v>39</v>
      </c>
    </row>
    <row r="41" spans="1:41" x14ac:dyDescent="0.3">
      <c r="A41" t="s">
        <v>72</v>
      </c>
      <c r="B41" t="s">
        <v>111</v>
      </c>
      <c r="C41" t="s">
        <v>105</v>
      </c>
      <c r="D41" t="s">
        <v>106</v>
      </c>
      <c r="E41" t="s">
        <v>61</v>
      </c>
      <c r="F41" s="11">
        <v>0.87847222222222221</v>
      </c>
      <c r="G41">
        <v>13912</v>
      </c>
      <c r="H41">
        <v>4</v>
      </c>
      <c r="J41" t="s">
        <v>40</v>
      </c>
      <c r="K41" t="s">
        <v>109</v>
      </c>
      <c r="L41">
        <v>2</v>
      </c>
      <c r="M41">
        <v>1</v>
      </c>
      <c r="N41" t="s">
        <v>32</v>
      </c>
      <c r="O41" t="s">
        <v>31</v>
      </c>
      <c r="P41" s="13">
        <v>1</v>
      </c>
      <c r="Q41" s="13">
        <v>2.0769230769230771</v>
      </c>
      <c r="R41" s="13">
        <v>0.20512820512820512</v>
      </c>
      <c r="S41" s="13">
        <v>1.871794871794872</v>
      </c>
      <c r="T41" s="13">
        <v>2</v>
      </c>
      <c r="U41" s="13">
        <v>2</v>
      </c>
      <c r="V41" s="13">
        <v>0</v>
      </c>
      <c r="W41" s="13">
        <v>2.3333333333333335</v>
      </c>
      <c r="X41" s="13">
        <v>0.44444444444444442</v>
      </c>
      <c r="Y41" s="13">
        <v>1.8888888888888891</v>
      </c>
      <c r="Z41" s="13">
        <v>1.8571428571428572</v>
      </c>
      <c r="AA41" s="13">
        <v>0.61904761904761907</v>
      </c>
      <c r="AB41" s="13">
        <v>1.2380952380952381</v>
      </c>
      <c r="AC41" s="13">
        <v>2</v>
      </c>
      <c r="AD41" s="13">
        <v>2</v>
      </c>
      <c r="AE41" s="13">
        <v>0</v>
      </c>
      <c r="AF41" s="13">
        <v>0</v>
      </c>
      <c r="AG41" s="13">
        <v>0</v>
      </c>
      <c r="AH41" s="13">
        <v>0</v>
      </c>
      <c r="AI41" s="13">
        <v>3</v>
      </c>
      <c r="AJ41" s="13">
        <v>0</v>
      </c>
      <c r="AK41" s="13">
        <v>86</v>
      </c>
      <c r="AL41" s="13">
        <v>1</v>
      </c>
      <c r="AM41" s="13">
        <v>2.2051282051282053</v>
      </c>
      <c r="AN41" s="13">
        <v>1</v>
      </c>
      <c r="AO41" s="22">
        <v>40</v>
      </c>
    </row>
    <row r="42" spans="1:41" x14ac:dyDescent="0.3">
      <c r="A42" t="s">
        <v>47</v>
      </c>
      <c r="B42" t="s">
        <v>112</v>
      </c>
      <c r="C42" t="s">
        <v>105</v>
      </c>
      <c r="D42" t="s">
        <v>106</v>
      </c>
      <c r="E42" t="s">
        <v>64</v>
      </c>
      <c r="F42" s="11">
        <v>0.6875</v>
      </c>
      <c r="G42">
        <v>7157</v>
      </c>
      <c r="H42">
        <v>3</v>
      </c>
      <c r="J42" t="s">
        <v>68</v>
      </c>
      <c r="K42" t="s">
        <v>40</v>
      </c>
      <c r="L42">
        <v>2</v>
      </c>
      <c r="M42">
        <v>4</v>
      </c>
      <c r="N42" t="s">
        <v>31</v>
      </c>
      <c r="O42" t="s">
        <v>32</v>
      </c>
      <c r="P42" s="13">
        <v>-2</v>
      </c>
      <c r="Q42" s="13">
        <v>0.5</v>
      </c>
      <c r="R42" s="13">
        <v>0</v>
      </c>
      <c r="S42" s="13">
        <v>0.5</v>
      </c>
      <c r="T42" s="13">
        <v>2.0750000000000002</v>
      </c>
      <c r="U42" s="13">
        <v>0.55000000000000004</v>
      </c>
      <c r="V42" s="13">
        <v>1.5250000000000001</v>
      </c>
      <c r="W42" s="13">
        <v>1</v>
      </c>
      <c r="X42" s="13">
        <v>0</v>
      </c>
      <c r="Y42" s="13">
        <v>1</v>
      </c>
      <c r="Z42" s="13">
        <v>0</v>
      </c>
      <c r="AA42" s="13">
        <v>5</v>
      </c>
      <c r="AB42" s="13">
        <v>-5</v>
      </c>
      <c r="AC42" s="13">
        <v>2.3157894736842106</v>
      </c>
      <c r="AD42" s="13">
        <v>0.47368421052631576</v>
      </c>
      <c r="AE42" s="13">
        <v>1.8421052631578949</v>
      </c>
      <c r="AF42" s="13">
        <v>1.8571428571428572</v>
      </c>
      <c r="AG42" s="13">
        <v>0.61904761904761907</v>
      </c>
      <c r="AH42" s="13">
        <v>1.2380952380952381</v>
      </c>
      <c r="AI42" s="13">
        <v>0</v>
      </c>
      <c r="AJ42" s="13">
        <v>3</v>
      </c>
      <c r="AK42" s="13">
        <v>3</v>
      </c>
      <c r="AL42" s="13">
        <v>89</v>
      </c>
      <c r="AM42" s="13">
        <v>1.5</v>
      </c>
      <c r="AN42" s="13">
        <v>2.2250000000000001</v>
      </c>
      <c r="AO42" s="22">
        <v>41</v>
      </c>
    </row>
    <row r="43" spans="1:41" x14ac:dyDescent="0.3">
      <c r="A43" t="s">
        <v>41</v>
      </c>
      <c r="B43" t="s">
        <v>113</v>
      </c>
      <c r="C43" t="s">
        <v>105</v>
      </c>
      <c r="D43" t="s">
        <v>106</v>
      </c>
      <c r="E43" t="s">
        <v>46</v>
      </c>
      <c r="F43" s="11">
        <v>0.8125</v>
      </c>
      <c r="G43">
        <v>1535</v>
      </c>
      <c r="H43">
        <v>3</v>
      </c>
      <c r="J43" t="s">
        <v>40</v>
      </c>
      <c r="K43" t="s">
        <v>114</v>
      </c>
      <c r="L43">
        <v>7</v>
      </c>
      <c r="M43">
        <v>0</v>
      </c>
      <c r="N43" t="s">
        <v>32</v>
      </c>
      <c r="O43" t="s">
        <v>31</v>
      </c>
      <c r="P43" s="13">
        <v>7</v>
      </c>
      <c r="Q43" s="13">
        <v>2.1219512195121952</v>
      </c>
      <c r="R43" s="13">
        <v>0.21951219512195122</v>
      </c>
      <c r="S43" s="13">
        <v>1.902439024390244</v>
      </c>
      <c r="T43" s="13">
        <v>0</v>
      </c>
      <c r="U43" s="13">
        <v>0</v>
      </c>
      <c r="V43" s="13">
        <v>0</v>
      </c>
      <c r="W43" s="13">
        <v>2.3157894736842106</v>
      </c>
      <c r="X43" s="13">
        <v>0.47368421052631576</v>
      </c>
      <c r="Y43" s="13">
        <v>1.8421052631578949</v>
      </c>
      <c r="Z43" s="13">
        <v>1.9545454545454546</v>
      </c>
      <c r="AA43" s="13">
        <v>0.68181818181818177</v>
      </c>
      <c r="AB43" s="13">
        <v>1.2727272727272729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3</v>
      </c>
      <c r="AJ43" s="13">
        <v>0</v>
      </c>
      <c r="AK43" s="13">
        <v>92</v>
      </c>
      <c r="AL43" s="13">
        <v>0</v>
      </c>
      <c r="AM43" s="13">
        <v>2.2439024390243905</v>
      </c>
      <c r="AN43" s="13">
        <v>0</v>
      </c>
      <c r="AO43" s="22">
        <v>42</v>
      </c>
    </row>
    <row r="44" spans="1:41" x14ac:dyDescent="0.3">
      <c r="A44" t="s">
        <v>47</v>
      </c>
      <c r="B44" t="s">
        <v>115</v>
      </c>
      <c r="C44" t="s">
        <v>105</v>
      </c>
      <c r="D44" t="s">
        <v>116</v>
      </c>
      <c r="E44" t="s">
        <v>64</v>
      </c>
      <c r="F44" s="11">
        <v>0.6875</v>
      </c>
      <c r="G44">
        <v>11981</v>
      </c>
      <c r="H44">
        <v>4</v>
      </c>
      <c r="J44" t="s">
        <v>40</v>
      </c>
      <c r="K44" t="s">
        <v>71</v>
      </c>
      <c r="L44">
        <v>1</v>
      </c>
      <c r="M44">
        <v>0</v>
      </c>
      <c r="N44" t="s">
        <v>32</v>
      </c>
      <c r="O44" t="s">
        <v>31</v>
      </c>
      <c r="P44" s="13">
        <v>1</v>
      </c>
      <c r="Q44" s="13">
        <v>2.2380952380952381</v>
      </c>
      <c r="R44" s="13">
        <v>0.21428571428571427</v>
      </c>
      <c r="S44" s="13">
        <v>2.0238095238095237</v>
      </c>
      <c r="T44" s="13">
        <v>2</v>
      </c>
      <c r="U44" s="13">
        <v>2.5</v>
      </c>
      <c r="V44" s="13">
        <v>-0.5</v>
      </c>
      <c r="W44" s="13">
        <v>2.5499999999999998</v>
      </c>
      <c r="X44" s="13">
        <v>0.45</v>
      </c>
      <c r="Y44" s="13">
        <v>2.0999999999999996</v>
      </c>
      <c r="Z44" s="13">
        <v>1.9545454545454546</v>
      </c>
      <c r="AA44" s="13">
        <v>0.68181818181818177</v>
      </c>
      <c r="AB44" s="13">
        <v>1.2727272727272729</v>
      </c>
      <c r="AC44" s="13">
        <v>2</v>
      </c>
      <c r="AD44" s="13">
        <v>3</v>
      </c>
      <c r="AE44" s="13">
        <v>-1</v>
      </c>
      <c r="AF44" s="13">
        <v>2</v>
      </c>
      <c r="AG44" s="13">
        <v>2</v>
      </c>
      <c r="AH44" s="13">
        <v>0</v>
      </c>
      <c r="AI44" s="13">
        <v>3</v>
      </c>
      <c r="AJ44" s="13">
        <v>0</v>
      </c>
      <c r="AK44" s="13">
        <v>95</v>
      </c>
      <c r="AL44" s="13">
        <v>1</v>
      </c>
      <c r="AM44" s="13">
        <v>2.2619047619047619</v>
      </c>
      <c r="AN44" s="13">
        <v>0.5</v>
      </c>
      <c r="AO44" s="22">
        <v>43</v>
      </c>
    </row>
    <row r="45" spans="1:41" x14ac:dyDescent="0.3">
      <c r="A45" t="s">
        <v>72</v>
      </c>
      <c r="B45" t="s">
        <v>117</v>
      </c>
      <c r="C45" t="s">
        <v>105</v>
      </c>
      <c r="D45" t="s">
        <v>116</v>
      </c>
      <c r="E45" t="s">
        <v>61</v>
      </c>
      <c r="F45" s="11">
        <v>0.79166666666666663</v>
      </c>
      <c r="G45">
        <v>53700</v>
      </c>
      <c r="H45">
        <v>4</v>
      </c>
      <c r="J45" t="s">
        <v>118</v>
      </c>
      <c r="K45" t="s">
        <v>40</v>
      </c>
      <c r="L45">
        <v>1</v>
      </c>
      <c r="M45">
        <v>2</v>
      </c>
      <c r="N45" t="s">
        <v>31</v>
      </c>
      <c r="O45" t="s">
        <v>32</v>
      </c>
      <c r="P45" s="13">
        <v>-1</v>
      </c>
      <c r="Q45" s="13">
        <v>0</v>
      </c>
      <c r="R45" s="13">
        <v>0</v>
      </c>
      <c r="S45" s="13">
        <v>0</v>
      </c>
      <c r="T45" s="13">
        <v>2.2093023255813953</v>
      </c>
      <c r="U45" s="13">
        <v>0.55813953488372092</v>
      </c>
      <c r="V45" s="13">
        <v>1.6511627906976742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2.4761904761904763</v>
      </c>
      <c r="AD45" s="13">
        <v>0.42857142857142855</v>
      </c>
      <c r="AE45" s="13">
        <v>2.0476190476190479</v>
      </c>
      <c r="AF45" s="13">
        <v>1.9545454545454546</v>
      </c>
      <c r="AG45" s="13">
        <v>0.68181818181818177</v>
      </c>
      <c r="AH45" s="13">
        <v>1.2727272727272729</v>
      </c>
      <c r="AI45" s="13">
        <v>0</v>
      </c>
      <c r="AJ45" s="13">
        <v>3</v>
      </c>
      <c r="AK45" s="13">
        <v>0</v>
      </c>
      <c r="AL45" s="13">
        <v>98</v>
      </c>
      <c r="AM45" s="13">
        <v>0</v>
      </c>
      <c r="AN45" s="13">
        <v>2.2790697674418605</v>
      </c>
      <c r="AO45" s="22">
        <v>44</v>
      </c>
    </row>
    <row r="46" spans="1:41" x14ac:dyDescent="0.3">
      <c r="A46" t="s">
        <v>47</v>
      </c>
      <c r="B46" t="s">
        <v>119</v>
      </c>
      <c r="C46" t="s">
        <v>105</v>
      </c>
      <c r="D46" t="s">
        <v>116</v>
      </c>
      <c r="E46" t="s">
        <v>64</v>
      </c>
      <c r="F46" s="11">
        <v>0.6875</v>
      </c>
      <c r="G46">
        <v>4176</v>
      </c>
      <c r="H46">
        <v>3</v>
      </c>
      <c r="J46" t="s">
        <v>76</v>
      </c>
      <c r="K46" t="s">
        <v>40</v>
      </c>
      <c r="L46">
        <v>2</v>
      </c>
      <c r="M46">
        <v>2</v>
      </c>
      <c r="N46" t="s">
        <v>30</v>
      </c>
      <c r="O46" t="s">
        <v>30</v>
      </c>
      <c r="P46" s="13">
        <v>0</v>
      </c>
      <c r="Q46" s="13">
        <v>0.5</v>
      </c>
      <c r="R46" s="13">
        <v>1</v>
      </c>
      <c r="S46" s="13">
        <v>-0.5</v>
      </c>
      <c r="T46" s="13">
        <v>2.2045454545454546</v>
      </c>
      <c r="U46" s="13">
        <v>0.56818181818181823</v>
      </c>
      <c r="V46" s="13">
        <v>1.6363636363636362</v>
      </c>
      <c r="W46" s="13">
        <v>1</v>
      </c>
      <c r="X46" s="13">
        <v>2</v>
      </c>
      <c r="Y46" s="13">
        <v>-1</v>
      </c>
      <c r="Z46" s="13">
        <v>0</v>
      </c>
      <c r="AA46" s="13">
        <v>2</v>
      </c>
      <c r="AB46" s="13">
        <v>-2</v>
      </c>
      <c r="AC46" s="13">
        <v>2.4761904761904763</v>
      </c>
      <c r="AD46" s="13">
        <v>0.42857142857142855</v>
      </c>
      <c r="AE46" s="13">
        <v>2.0476190476190479</v>
      </c>
      <c r="AF46" s="13">
        <v>1.9565217391304348</v>
      </c>
      <c r="AG46" s="13">
        <v>0.69565217391304346</v>
      </c>
      <c r="AH46" s="13">
        <v>1.2608695652173914</v>
      </c>
      <c r="AI46" s="13">
        <v>1</v>
      </c>
      <c r="AJ46" s="13">
        <v>1</v>
      </c>
      <c r="AK46" s="13">
        <v>0</v>
      </c>
      <c r="AL46" s="13">
        <v>101</v>
      </c>
      <c r="AM46" s="13">
        <v>0</v>
      </c>
      <c r="AN46" s="13">
        <v>2.2954545454545454</v>
      </c>
      <c r="AO46" s="22">
        <v>45</v>
      </c>
    </row>
    <row r="47" spans="1:41" x14ac:dyDescent="0.3">
      <c r="A47" t="s">
        <v>72</v>
      </c>
      <c r="B47" t="s">
        <v>120</v>
      </c>
      <c r="C47" t="s">
        <v>105</v>
      </c>
      <c r="D47" t="s">
        <v>116</v>
      </c>
      <c r="E47" t="s">
        <v>61</v>
      </c>
      <c r="F47" s="11">
        <v>0.87847222222222221</v>
      </c>
      <c r="G47">
        <v>29320</v>
      </c>
      <c r="H47">
        <v>4</v>
      </c>
      <c r="J47" t="s">
        <v>40</v>
      </c>
      <c r="K47" t="s">
        <v>118</v>
      </c>
      <c r="L47">
        <v>0</v>
      </c>
      <c r="M47">
        <v>0</v>
      </c>
      <c r="N47" t="s">
        <v>30</v>
      </c>
      <c r="O47" t="s">
        <v>30</v>
      </c>
      <c r="P47" s="13">
        <v>0</v>
      </c>
      <c r="Q47" s="13">
        <v>2.2000000000000002</v>
      </c>
      <c r="R47" s="13">
        <v>0.2</v>
      </c>
      <c r="S47" s="13">
        <v>2</v>
      </c>
      <c r="T47" s="13">
        <v>1</v>
      </c>
      <c r="U47" s="13">
        <v>2</v>
      </c>
      <c r="V47" s="13">
        <v>-1</v>
      </c>
      <c r="W47" s="13">
        <v>2.4761904761904763</v>
      </c>
      <c r="X47" s="13">
        <v>0.42857142857142855</v>
      </c>
      <c r="Y47" s="13">
        <v>2.0476190476190479</v>
      </c>
      <c r="Z47" s="13">
        <v>1.9583333333333333</v>
      </c>
      <c r="AA47" s="13">
        <v>0.75</v>
      </c>
      <c r="AB47" s="13">
        <v>1.2083333333333333</v>
      </c>
      <c r="AC47" s="13">
        <v>1</v>
      </c>
      <c r="AD47" s="13">
        <v>2</v>
      </c>
      <c r="AE47" s="13">
        <v>-1</v>
      </c>
      <c r="AF47" s="13">
        <v>0</v>
      </c>
      <c r="AG47" s="13">
        <v>0</v>
      </c>
      <c r="AH47" s="13">
        <v>0</v>
      </c>
      <c r="AI47" s="13">
        <v>1</v>
      </c>
      <c r="AJ47" s="13">
        <v>1</v>
      </c>
      <c r="AK47" s="13">
        <v>102</v>
      </c>
      <c r="AL47" s="13">
        <v>0</v>
      </c>
      <c r="AM47" s="13">
        <v>2.2666666666666666</v>
      </c>
      <c r="AN47" s="13">
        <v>0</v>
      </c>
      <c r="AO47" s="22">
        <v>46</v>
      </c>
    </row>
    <row r="48" spans="1:41" x14ac:dyDescent="0.3">
      <c r="A48" t="s">
        <v>47</v>
      </c>
      <c r="B48" t="s">
        <v>121</v>
      </c>
      <c r="C48" t="s">
        <v>105</v>
      </c>
      <c r="D48" t="s">
        <v>116</v>
      </c>
      <c r="E48" t="s">
        <v>64</v>
      </c>
      <c r="F48" s="11">
        <v>0.60416666666666663</v>
      </c>
      <c r="G48">
        <v>7026</v>
      </c>
      <c r="H48">
        <v>3</v>
      </c>
      <c r="J48" t="s">
        <v>40</v>
      </c>
      <c r="K48" t="s">
        <v>80</v>
      </c>
      <c r="L48">
        <v>5</v>
      </c>
      <c r="M48">
        <v>0</v>
      </c>
      <c r="N48" t="s">
        <v>32</v>
      </c>
      <c r="O48" t="s">
        <v>31</v>
      </c>
      <c r="P48" s="13">
        <v>5</v>
      </c>
      <c r="Q48" s="13">
        <v>2.152173913043478</v>
      </c>
      <c r="R48" s="13">
        <v>0.19565217391304349</v>
      </c>
      <c r="S48" s="13">
        <v>1.9565217391304346</v>
      </c>
      <c r="T48" s="13">
        <v>0.5</v>
      </c>
      <c r="U48" s="13">
        <v>0.5</v>
      </c>
      <c r="V48" s="13">
        <v>0</v>
      </c>
      <c r="W48" s="13">
        <v>2.3636363636363638</v>
      </c>
      <c r="X48" s="13">
        <v>0.40909090909090912</v>
      </c>
      <c r="Y48" s="13">
        <v>1.9545454545454546</v>
      </c>
      <c r="Z48" s="13">
        <v>1.9583333333333333</v>
      </c>
      <c r="AA48" s="13">
        <v>0.75</v>
      </c>
      <c r="AB48" s="13">
        <v>1.2083333333333333</v>
      </c>
      <c r="AC48" s="13">
        <v>1</v>
      </c>
      <c r="AD48" s="13">
        <v>1</v>
      </c>
      <c r="AE48" s="13">
        <v>0</v>
      </c>
      <c r="AF48" s="13">
        <v>0</v>
      </c>
      <c r="AG48" s="13">
        <v>0</v>
      </c>
      <c r="AH48" s="13">
        <v>0</v>
      </c>
      <c r="AI48" s="13">
        <v>3</v>
      </c>
      <c r="AJ48" s="13">
        <v>0</v>
      </c>
      <c r="AK48" s="13">
        <v>103</v>
      </c>
      <c r="AL48" s="13">
        <v>2</v>
      </c>
      <c r="AM48" s="13">
        <v>2.2391304347826089</v>
      </c>
      <c r="AN48" s="13">
        <v>1</v>
      </c>
      <c r="AO48" s="22">
        <v>47</v>
      </c>
    </row>
    <row r="49" spans="1:41" x14ac:dyDescent="0.3">
      <c r="A49" t="s">
        <v>47</v>
      </c>
      <c r="B49" t="s">
        <v>122</v>
      </c>
      <c r="C49" t="s">
        <v>105</v>
      </c>
      <c r="D49" t="s">
        <v>116</v>
      </c>
      <c r="E49" t="s">
        <v>43</v>
      </c>
      <c r="F49" s="11">
        <v>0.77083333333333337</v>
      </c>
      <c r="G49">
        <v>5028</v>
      </c>
      <c r="H49">
        <v>13</v>
      </c>
      <c r="J49" t="s">
        <v>40</v>
      </c>
      <c r="K49" t="s">
        <v>49</v>
      </c>
      <c r="L49">
        <v>2</v>
      </c>
      <c r="M49">
        <v>0</v>
      </c>
      <c r="N49" t="s">
        <v>32</v>
      </c>
      <c r="O49" t="s">
        <v>31</v>
      </c>
      <c r="P49" s="13">
        <v>2</v>
      </c>
      <c r="Q49" s="13">
        <v>2.2127659574468086</v>
      </c>
      <c r="R49" s="13">
        <v>0.19148936170212766</v>
      </c>
      <c r="S49" s="13">
        <v>2.021276595744681</v>
      </c>
      <c r="T49" s="13">
        <v>0.33333333333333331</v>
      </c>
      <c r="U49" s="13">
        <v>1.3333333333333333</v>
      </c>
      <c r="V49" s="13">
        <v>-1</v>
      </c>
      <c r="W49" s="13">
        <v>2.4782608695652173</v>
      </c>
      <c r="X49" s="13">
        <v>0.39130434782608697</v>
      </c>
      <c r="Y49" s="13">
        <v>2.0869565217391304</v>
      </c>
      <c r="Z49" s="13">
        <v>1.9583333333333333</v>
      </c>
      <c r="AA49" s="13">
        <v>0.75</v>
      </c>
      <c r="AB49" s="13">
        <v>1.2083333333333333</v>
      </c>
      <c r="AC49" s="13">
        <v>0</v>
      </c>
      <c r="AD49" s="13">
        <v>1</v>
      </c>
      <c r="AE49" s="13">
        <v>-1</v>
      </c>
      <c r="AF49" s="13">
        <v>1</v>
      </c>
      <c r="AG49" s="13">
        <v>2</v>
      </c>
      <c r="AH49" s="13">
        <v>-1</v>
      </c>
      <c r="AI49" s="13">
        <v>3</v>
      </c>
      <c r="AJ49" s="13">
        <v>0</v>
      </c>
      <c r="AK49" s="13">
        <v>106</v>
      </c>
      <c r="AL49" s="13">
        <v>1</v>
      </c>
      <c r="AM49" s="13">
        <v>2.2553191489361701</v>
      </c>
      <c r="AN49" s="13">
        <v>0.33333333333333331</v>
      </c>
      <c r="AO49" s="22">
        <v>48</v>
      </c>
    </row>
    <row r="50" spans="1:41" x14ac:dyDescent="0.3">
      <c r="A50" t="s">
        <v>72</v>
      </c>
      <c r="B50" t="s">
        <v>123</v>
      </c>
      <c r="C50" t="s">
        <v>105</v>
      </c>
      <c r="D50" t="s">
        <v>124</v>
      </c>
      <c r="E50" t="s">
        <v>61</v>
      </c>
      <c r="F50" s="11">
        <v>0.87847222222222221</v>
      </c>
      <c r="G50">
        <v>42538</v>
      </c>
      <c r="H50">
        <v>5</v>
      </c>
      <c r="J50" t="s">
        <v>125</v>
      </c>
      <c r="K50" t="s">
        <v>40</v>
      </c>
      <c r="L50">
        <v>4</v>
      </c>
      <c r="M50">
        <v>2</v>
      </c>
      <c r="N50" t="s">
        <v>32</v>
      </c>
      <c r="O50" t="s">
        <v>31</v>
      </c>
      <c r="P50" s="13">
        <v>2</v>
      </c>
      <c r="Q50" s="13">
        <v>0</v>
      </c>
      <c r="R50" s="13">
        <v>0</v>
      </c>
      <c r="S50" s="13">
        <v>0</v>
      </c>
      <c r="T50" s="13">
        <v>2.2083333333333335</v>
      </c>
      <c r="U50" s="13">
        <v>0.5625</v>
      </c>
      <c r="V50" s="13">
        <v>1.6458333333333335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2.4583333333333335</v>
      </c>
      <c r="AD50" s="13">
        <v>0.375</v>
      </c>
      <c r="AE50" s="13">
        <v>2.0833333333333335</v>
      </c>
      <c r="AF50" s="13">
        <v>1.9583333333333333</v>
      </c>
      <c r="AG50" s="13">
        <v>0.75</v>
      </c>
      <c r="AH50" s="13">
        <v>1.2083333333333333</v>
      </c>
      <c r="AI50" s="13">
        <v>3</v>
      </c>
      <c r="AJ50" s="13">
        <v>0</v>
      </c>
      <c r="AK50" s="13">
        <v>0</v>
      </c>
      <c r="AL50" s="13">
        <v>109</v>
      </c>
      <c r="AM50" s="13">
        <v>0</v>
      </c>
      <c r="AN50" s="13">
        <v>2.2708333333333335</v>
      </c>
      <c r="AO50" s="22">
        <v>49</v>
      </c>
    </row>
    <row r="51" spans="1:41" x14ac:dyDescent="0.3">
      <c r="A51" t="s">
        <v>47</v>
      </c>
      <c r="B51" t="s">
        <v>126</v>
      </c>
      <c r="C51" t="s">
        <v>105</v>
      </c>
      <c r="D51" t="s">
        <v>124</v>
      </c>
      <c r="E51" t="s">
        <v>64</v>
      </c>
      <c r="F51" s="11">
        <v>0.625</v>
      </c>
      <c r="G51">
        <v>5462</v>
      </c>
      <c r="H51">
        <v>3</v>
      </c>
      <c r="J51" t="s">
        <v>0</v>
      </c>
      <c r="K51" t="s">
        <v>40</v>
      </c>
      <c r="L51">
        <v>1</v>
      </c>
      <c r="M51">
        <v>0</v>
      </c>
      <c r="N51" t="s">
        <v>32</v>
      </c>
      <c r="O51" t="s">
        <v>31</v>
      </c>
      <c r="P51" s="13">
        <v>1</v>
      </c>
      <c r="Q51" s="13">
        <v>0.66666666666666663</v>
      </c>
      <c r="R51" s="13">
        <v>1</v>
      </c>
      <c r="S51" s="13">
        <v>-0.33333333333333337</v>
      </c>
      <c r="T51" s="13">
        <v>2.204081632653061</v>
      </c>
      <c r="U51" s="13">
        <v>0.63265306122448983</v>
      </c>
      <c r="V51" s="13">
        <v>1.5714285714285712</v>
      </c>
      <c r="W51" s="13">
        <v>1</v>
      </c>
      <c r="X51" s="13">
        <v>3</v>
      </c>
      <c r="Y51" s="13">
        <v>-2</v>
      </c>
      <c r="Z51" s="13">
        <v>0.5</v>
      </c>
      <c r="AA51" s="13">
        <v>0.5</v>
      </c>
      <c r="AB51" s="13">
        <v>0</v>
      </c>
      <c r="AC51" s="13">
        <v>2.4583333333333335</v>
      </c>
      <c r="AD51" s="13">
        <v>0.375</v>
      </c>
      <c r="AE51" s="13">
        <v>2.0833333333333335</v>
      </c>
      <c r="AF51" s="13">
        <v>1.96</v>
      </c>
      <c r="AG51" s="13">
        <v>0.88</v>
      </c>
      <c r="AH51" s="13">
        <v>1.08</v>
      </c>
      <c r="AI51" s="13">
        <v>3</v>
      </c>
      <c r="AJ51" s="13">
        <v>0</v>
      </c>
      <c r="AK51" s="13">
        <v>2</v>
      </c>
      <c r="AL51" s="13">
        <v>109</v>
      </c>
      <c r="AM51" s="13">
        <v>0.66666666666666663</v>
      </c>
      <c r="AN51" s="13">
        <v>2.2244897959183674</v>
      </c>
      <c r="AO51" s="22">
        <v>50</v>
      </c>
    </row>
    <row r="52" spans="1:41" x14ac:dyDescent="0.3">
      <c r="A52" t="s">
        <v>72</v>
      </c>
      <c r="B52" t="s">
        <v>127</v>
      </c>
      <c r="C52" t="s">
        <v>105</v>
      </c>
      <c r="D52" t="s">
        <v>124</v>
      </c>
      <c r="E52" t="s">
        <v>61</v>
      </c>
      <c r="F52" s="11">
        <v>0.87847222222222221</v>
      </c>
      <c r="G52">
        <v>29520</v>
      </c>
      <c r="H52">
        <v>4</v>
      </c>
      <c r="J52" t="s">
        <v>40</v>
      </c>
      <c r="K52" t="s">
        <v>125</v>
      </c>
      <c r="L52">
        <v>4</v>
      </c>
      <c r="M52">
        <v>1</v>
      </c>
      <c r="N52" t="s">
        <v>32</v>
      </c>
      <c r="O52" t="s">
        <v>31</v>
      </c>
      <c r="P52" s="13">
        <v>3</v>
      </c>
      <c r="Q52" s="13">
        <v>2.16</v>
      </c>
      <c r="R52" s="13">
        <v>0.18</v>
      </c>
      <c r="S52" s="13">
        <v>1.9800000000000002</v>
      </c>
      <c r="T52" s="13">
        <v>4</v>
      </c>
      <c r="U52" s="13">
        <v>2</v>
      </c>
      <c r="V52" s="13">
        <v>2</v>
      </c>
      <c r="W52" s="13">
        <v>2.4583333333333335</v>
      </c>
      <c r="X52" s="13">
        <v>0.375</v>
      </c>
      <c r="Y52" s="13">
        <v>2.0833333333333335</v>
      </c>
      <c r="Z52" s="13">
        <v>1.8846153846153846</v>
      </c>
      <c r="AA52" s="13">
        <v>0.88461538461538458</v>
      </c>
      <c r="AB52" s="13">
        <v>1</v>
      </c>
      <c r="AC52" s="13">
        <v>4</v>
      </c>
      <c r="AD52" s="13">
        <v>2</v>
      </c>
      <c r="AE52" s="13">
        <v>2</v>
      </c>
      <c r="AF52" s="13">
        <v>0</v>
      </c>
      <c r="AG52" s="13">
        <v>0</v>
      </c>
      <c r="AH52" s="13">
        <v>0</v>
      </c>
      <c r="AI52" s="13">
        <v>3</v>
      </c>
      <c r="AJ52" s="13">
        <v>0</v>
      </c>
      <c r="AK52" s="13">
        <v>109</v>
      </c>
      <c r="AL52" s="13">
        <v>3</v>
      </c>
      <c r="AM52" s="13">
        <v>2.1800000000000002</v>
      </c>
      <c r="AN52" s="13">
        <v>3</v>
      </c>
      <c r="AO52" s="22">
        <v>51</v>
      </c>
    </row>
    <row r="53" spans="1:41" x14ac:dyDescent="0.3">
      <c r="A53" t="s">
        <v>47</v>
      </c>
      <c r="B53" t="s">
        <v>128</v>
      </c>
      <c r="C53" t="s">
        <v>105</v>
      </c>
      <c r="D53" t="s">
        <v>124</v>
      </c>
      <c r="E53" t="s">
        <v>64</v>
      </c>
      <c r="F53" s="11">
        <v>0.79166666666666663</v>
      </c>
      <c r="G53">
        <v>2800</v>
      </c>
      <c r="H53">
        <v>3</v>
      </c>
      <c r="J53" t="s">
        <v>56</v>
      </c>
      <c r="K53" t="s">
        <v>40</v>
      </c>
      <c r="L53">
        <v>2</v>
      </c>
      <c r="M53">
        <v>6</v>
      </c>
      <c r="N53" t="s">
        <v>31</v>
      </c>
      <c r="O53" t="s">
        <v>32</v>
      </c>
      <c r="P53" s="13">
        <v>-4</v>
      </c>
      <c r="Q53" s="13">
        <v>1</v>
      </c>
      <c r="R53" s="13">
        <v>0.33333333333333331</v>
      </c>
      <c r="S53" s="13">
        <v>0.66666666666666674</v>
      </c>
      <c r="T53" s="13">
        <v>2.1960784313725492</v>
      </c>
      <c r="U53" s="13">
        <v>0.6470588235294118</v>
      </c>
      <c r="V53" s="13">
        <v>1.5490196078431375</v>
      </c>
      <c r="W53" s="13">
        <v>1</v>
      </c>
      <c r="X53" s="13">
        <v>1</v>
      </c>
      <c r="Y53" s="13">
        <v>0</v>
      </c>
      <c r="Z53" s="13">
        <v>1</v>
      </c>
      <c r="AA53" s="13">
        <v>3.5</v>
      </c>
      <c r="AB53" s="13">
        <v>-2.5</v>
      </c>
      <c r="AC53" s="13">
        <v>2.52</v>
      </c>
      <c r="AD53" s="13">
        <v>0.4</v>
      </c>
      <c r="AE53" s="13">
        <v>2.12</v>
      </c>
      <c r="AF53" s="13">
        <v>1.8846153846153846</v>
      </c>
      <c r="AG53" s="13">
        <v>0.88461538461538458</v>
      </c>
      <c r="AH53" s="13">
        <v>1</v>
      </c>
      <c r="AI53" s="13">
        <v>0</v>
      </c>
      <c r="AJ53" s="13">
        <v>3</v>
      </c>
      <c r="AK53" s="13">
        <v>1</v>
      </c>
      <c r="AL53" s="13">
        <v>112</v>
      </c>
      <c r="AM53" s="13">
        <v>0.33333333333333331</v>
      </c>
      <c r="AN53" s="13">
        <v>2.1960784313725492</v>
      </c>
      <c r="AO53" s="22">
        <v>52</v>
      </c>
    </row>
    <row r="54" spans="1:41" x14ac:dyDescent="0.3">
      <c r="A54" t="s">
        <v>41</v>
      </c>
      <c r="B54" t="s">
        <v>129</v>
      </c>
      <c r="C54" t="s">
        <v>105</v>
      </c>
      <c r="D54" t="s">
        <v>124</v>
      </c>
      <c r="E54" t="s">
        <v>46</v>
      </c>
      <c r="F54" s="11">
        <v>0.75</v>
      </c>
      <c r="G54">
        <v>4800</v>
      </c>
      <c r="H54">
        <v>3</v>
      </c>
      <c r="J54" t="s">
        <v>76</v>
      </c>
      <c r="K54" t="s">
        <v>40</v>
      </c>
      <c r="L54">
        <v>0</v>
      </c>
      <c r="M54">
        <v>0</v>
      </c>
      <c r="N54" t="s">
        <v>30</v>
      </c>
      <c r="O54" t="s">
        <v>30</v>
      </c>
      <c r="P54" s="13">
        <v>0</v>
      </c>
      <c r="Q54" s="13">
        <v>1</v>
      </c>
      <c r="R54" s="13">
        <v>1.3333333333333333</v>
      </c>
      <c r="S54" s="13">
        <v>-0.33333333333333326</v>
      </c>
      <c r="T54" s="13">
        <v>2.2692307692307692</v>
      </c>
      <c r="U54" s="13">
        <v>0.67307692307692313</v>
      </c>
      <c r="V54" s="13">
        <v>1.596153846153846</v>
      </c>
      <c r="W54" s="13">
        <v>1.5</v>
      </c>
      <c r="X54" s="13">
        <v>2</v>
      </c>
      <c r="Y54" s="13">
        <v>-0.5</v>
      </c>
      <c r="Z54" s="13">
        <v>0</v>
      </c>
      <c r="AA54" s="13">
        <v>2</v>
      </c>
      <c r="AB54" s="13">
        <v>-2</v>
      </c>
      <c r="AC54" s="13">
        <v>2.52</v>
      </c>
      <c r="AD54" s="13">
        <v>0.4</v>
      </c>
      <c r="AE54" s="13">
        <v>2.12</v>
      </c>
      <c r="AF54" s="13">
        <v>2.0370370370370372</v>
      </c>
      <c r="AG54" s="13">
        <v>0.92592592592592593</v>
      </c>
      <c r="AH54" s="13">
        <v>1.1111111111111112</v>
      </c>
      <c r="AI54" s="13">
        <v>1</v>
      </c>
      <c r="AJ54" s="13">
        <v>1</v>
      </c>
      <c r="AK54" s="13">
        <v>1</v>
      </c>
      <c r="AL54" s="13">
        <v>115</v>
      </c>
      <c r="AM54" s="13">
        <v>0.33333333333333331</v>
      </c>
      <c r="AN54" s="13">
        <v>2.2115384615384617</v>
      </c>
      <c r="AO54" s="22">
        <v>53</v>
      </c>
    </row>
    <row r="55" spans="1:41" x14ac:dyDescent="0.3">
      <c r="A55" t="s">
        <v>47</v>
      </c>
      <c r="B55" t="s">
        <v>130</v>
      </c>
      <c r="C55" t="s">
        <v>105</v>
      </c>
      <c r="D55" t="s">
        <v>124</v>
      </c>
      <c r="E55" t="s">
        <v>64</v>
      </c>
      <c r="F55" s="11">
        <v>0.60416666666666663</v>
      </c>
      <c r="G55">
        <v>6148</v>
      </c>
      <c r="H55">
        <v>4</v>
      </c>
      <c r="J55" t="s">
        <v>40</v>
      </c>
      <c r="K55" t="s">
        <v>58</v>
      </c>
      <c r="L55">
        <v>3</v>
      </c>
      <c r="M55">
        <v>1</v>
      </c>
      <c r="N55" t="s">
        <v>32</v>
      </c>
      <c r="O55" t="s">
        <v>31</v>
      </c>
      <c r="P55" s="13">
        <v>2</v>
      </c>
      <c r="Q55" s="13">
        <v>2.2264150943396226</v>
      </c>
      <c r="R55" s="13">
        <v>0.18867924528301888</v>
      </c>
      <c r="S55" s="13">
        <v>2.0377358490566038</v>
      </c>
      <c r="T55" s="13">
        <v>0</v>
      </c>
      <c r="U55" s="13">
        <v>1.3333333333333333</v>
      </c>
      <c r="V55" s="13">
        <v>-1.3333333333333333</v>
      </c>
      <c r="W55" s="13">
        <v>2.52</v>
      </c>
      <c r="X55" s="13">
        <v>0.4</v>
      </c>
      <c r="Y55" s="13">
        <v>2.12</v>
      </c>
      <c r="Z55" s="13">
        <v>1.9642857142857142</v>
      </c>
      <c r="AA55" s="13">
        <v>0.8928571428571429</v>
      </c>
      <c r="AB55" s="13">
        <v>1.0714285714285712</v>
      </c>
      <c r="AC55" s="13">
        <v>0</v>
      </c>
      <c r="AD55" s="13">
        <v>1</v>
      </c>
      <c r="AE55" s="13">
        <v>-1</v>
      </c>
      <c r="AF55" s="13">
        <v>0</v>
      </c>
      <c r="AG55" s="13">
        <v>2</v>
      </c>
      <c r="AH55" s="13">
        <v>-2</v>
      </c>
      <c r="AI55" s="13">
        <v>3</v>
      </c>
      <c r="AJ55" s="13">
        <v>0</v>
      </c>
      <c r="AK55" s="13">
        <v>116</v>
      </c>
      <c r="AL55" s="13">
        <v>0</v>
      </c>
      <c r="AM55" s="13">
        <v>2.1886792452830188</v>
      </c>
      <c r="AN55" s="13">
        <v>0</v>
      </c>
      <c r="AO55" s="22">
        <v>54</v>
      </c>
    </row>
    <row r="56" spans="1:41" x14ac:dyDescent="0.3">
      <c r="A56" t="s">
        <v>72</v>
      </c>
      <c r="B56" t="s">
        <v>131</v>
      </c>
      <c r="C56" t="s">
        <v>105</v>
      </c>
      <c r="D56" t="s">
        <v>124</v>
      </c>
      <c r="E56" t="s">
        <v>61</v>
      </c>
      <c r="F56" s="11">
        <v>0.87847222222222221</v>
      </c>
      <c r="G56">
        <v>63370</v>
      </c>
      <c r="H56">
        <v>4</v>
      </c>
      <c r="J56" t="s">
        <v>82</v>
      </c>
      <c r="K56" t="s">
        <v>40</v>
      </c>
      <c r="L56">
        <v>2</v>
      </c>
      <c r="M56">
        <v>0</v>
      </c>
      <c r="N56" t="s">
        <v>32</v>
      </c>
      <c r="O56" t="s">
        <v>31</v>
      </c>
      <c r="P56" s="13">
        <v>2</v>
      </c>
      <c r="Q56" s="13">
        <v>0</v>
      </c>
      <c r="R56" s="13">
        <v>0</v>
      </c>
      <c r="S56" s="13">
        <v>0</v>
      </c>
      <c r="T56" s="13">
        <v>2.2407407407407409</v>
      </c>
      <c r="U56" s="13">
        <v>0.66666666666666663</v>
      </c>
      <c r="V56" s="13">
        <v>1.5740740740740744</v>
      </c>
      <c r="W56" s="13">
        <v>0</v>
      </c>
      <c r="X56" s="13">
        <v>0</v>
      </c>
      <c r="Y56" s="13">
        <v>0</v>
      </c>
      <c r="Z56" s="13">
        <v>0</v>
      </c>
      <c r="AA56" s="13">
        <v>1</v>
      </c>
      <c r="AB56" s="13">
        <v>-1</v>
      </c>
      <c r="AC56" s="13">
        <v>2.5384615384615383</v>
      </c>
      <c r="AD56" s="13">
        <v>0.42307692307692307</v>
      </c>
      <c r="AE56" s="13">
        <v>2.1153846153846154</v>
      </c>
      <c r="AF56" s="13">
        <v>1.9642857142857142</v>
      </c>
      <c r="AG56" s="13">
        <v>0.8928571428571429</v>
      </c>
      <c r="AH56" s="13">
        <v>1.0714285714285712</v>
      </c>
      <c r="AI56" s="13">
        <v>3</v>
      </c>
      <c r="AJ56" s="13">
        <v>0</v>
      </c>
      <c r="AK56" s="13">
        <v>1</v>
      </c>
      <c r="AL56" s="13">
        <v>119</v>
      </c>
      <c r="AM56" s="13">
        <v>0.5</v>
      </c>
      <c r="AN56" s="13">
        <v>2.2037037037037037</v>
      </c>
      <c r="AO56" s="22">
        <v>55</v>
      </c>
    </row>
    <row r="57" spans="1:41" x14ac:dyDescent="0.3">
      <c r="A57" t="s">
        <v>47</v>
      </c>
      <c r="B57" t="s">
        <v>132</v>
      </c>
      <c r="C57" t="s">
        <v>105</v>
      </c>
      <c r="D57" t="s">
        <v>124</v>
      </c>
      <c r="E57" t="s">
        <v>64</v>
      </c>
      <c r="F57" s="11">
        <v>0.79166666666666663</v>
      </c>
      <c r="G57">
        <v>3552</v>
      </c>
      <c r="H57">
        <v>3</v>
      </c>
      <c r="J57" t="s">
        <v>65</v>
      </c>
      <c r="K57" t="s">
        <v>40</v>
      </c>
      <c r="L57">
        <v>0</v>
      </c>
      <c r="M57">
        <v>2</v>
      </c>
      <c r="N57" t="s">
        <v>31</v>
      </c>
      <c r="O57" t="s">
        <v>32</v>
      </c>
      <c r="P57" s="13">
        <v>-2</v>
      </c>
      <c r="Q57" s="13">
        <v>0.66666666666666663</v>
      </c>
      <c r="R57" s="13">
        <v>1</v>
      </c>
      <c r="S57" s="13">
        <v>-0.33333333333333337</v>
      </c>
      <c r="T57" s="13">
        <v>2.2000000000000002</v>
      </c>
      <c r="U57" s="13">
        <v>0.69090909090909092</v>
      </c>
      <c r="V57" s="13">
        <v>1.5090909090909093</v>
      </c>
      <c r="W57" s="13">
        <v>1</v>
      </c>
      <c r="X57" s="13">
        <v>3</v>
      </c>
      <c r="Y57" s="13">
        <v>-2</v>
      </c>
      <c r="Z57" s="13">
        <v>0.5</v>
      </c>
      <c r="AA57" s="13">
        <v>4.5</v>
      </c>
      <c r="AB57" s="13">
        <v>-4</v>
      </c>
      <c r="AC57" s="13">
        <v>2.5384615384615383</v>
      </c>
      <c r="AD57" s="13">
        <v>0.42307692307692307</v>
      </c>
      <c r="AE57" s="13">
        <v>2.1153846153846154</v>
      </c>
      <c r="AF57" s="13">
        <v>1.896551724137931</v>
      </c>
      <c r="AG57" s="13">
        <v>0.93103448275862066</v>
      </c>
      <c r="AH57" s="13">
        <v>0.96551724137931039</v>
      </c>
      <c r="AI57" s="13">
        <v>0</v>
      </c>
      <c r="AJ57" s="13">
        <v>3</v>
      </c>
      <c r="AK57" s="13">
        <v>0</v>
      </c>
      <c r="AL57" s="13">
        <v>119</v>
      </c>
      <c r="AM57" s="13">
        <v>0</v>
      </c>
      <c r="AN57" s="13">
        <v>2.1636363636363636</v>
      </c>
      <c r="AO57" s="22">
        <v>56</v>
      </c>
    </row>
    <row r="58" spans="1:41" x14ac:dyDescent="0.3">
      <c r="A58" t="s">
        <v>72</v>
      </c>
      <c r="B58" t="s">
        <v>133</v>
      </c>
      <c r="C58" t="s">
        <v>105</v>
      </c>
      <c r="D58" t="s">
        <v>134</v>
      </c>
      <c r="E58" t="s">
        <v>61</v>
      </c>
      <c r="F58" s="11">
        <v>0.87847222222222221</v>
      </c>
      <c r="G58">
        <v>29520</v>
      </c>
      <c r="H58">
        <v>4</v>
      </c>
      <c r="J58" t="s">
        <v>40</v>
      </c>
      <c r="K58" t="s">
        <v>82</v>
      </c>
      <c r="L58">
        <v>2</v>
      </c>
      <c r="M58">
        <v>0</v>
      </c>
      <c r="N58" t="s">
        <v>32</v>
      </c>
      <c r="O58" t="s">
        <v>31</v>
      </c>
      <c r="P58" s="13">
        <v>2</v>
      </c>
      <c r="Q58" s="13">
        <v>2.1964285714285716</v>
      </c>
      <c r="R58" s="13">
        <v>0.19642857142857142</v>
      </c>
      <c r="S58" s="13">
        <v>2</v>
      </c>
      <c r="T58" s="13">
        <v>0.66666666666666663</v>
      </c>
      <c r="U58" s="13">
        <v>0.33333333333333331</v>
      </c>
      <c r="V58" s="13">
        <v>0.33333333333333331</v>
      </c>
      <c r="W58" s="13">
        <v>2.5384615384615383</v>
      </c>
      <c r="X58" s="13">
        <v>0.42307692307692307</v>
      </c>
      <c r="Y58" s="13">
        <v>2.1153846153846154</v>
      </c>
      <c r="Z58" s="13">
        <v>1.9</v>
      </c>
      <c r="AA58" s="13">
        <v>0.9</v>
      </c>
      <c r="AB58" s="13">
        <v>0.99999999999999989</v>
      </c>
      <c r="AC58" s="13">
        <v>1</v>
      </c>
      <c r="AD58" s="13">
        <v>0</v>
      </c>
      <c r="AE58" s="13">
        <v>1</v>
      </c>
      <c r="AF58" s="13">
        <v>0</v>
      </c>
      <c r="AG58" s="13">
        <v>1</v>
      </c>
      <c r="AH58" s="13">
        <v>-1</v>
      </c>
      <c r="AI58" s="13">
        <v>3</v>
      </c>
      <c r="AJ58" s="13">
        <v>0</v>
      </c>
      <c r="AK58" s="13">
        <v>122</v>
      </c>
      <c r="AL58" s="13">
        <v>4</v>
      </c>
      <c r="AM58" s="13">
        <v>2.1785714285714284</v>
      </c>
      <c r="AN58" s="13">
        <v>1.3333333333333333</v>
      </c>
      <c r="AO58" s="22">
        <v>57</v>
      </c>
    </row>
    <row r="59" spans="1:41" x14ac:dyDescent="0.3">
      <c r="A59" t="s">
        <v>47</v>
      </c>
      <c r="B59" t="s">
        <v>135</v>
      </c>
      <c r="C59" t="s">
        <v>105</v>
      </c>
      <c r="D59" t="s">
        <v>134</v>
      </c>
      <c r="E59" t="s">
        <v>64</v>
      </c>
      <c r="F59" s="11">
        <v>0.6875</v>
      </c>
      <c r="G59">
        <v>14712</v>
      </c>
      <c r="H59">
        <v>3</v>
      </c>
      <c r="J59" t="s">
        <v>40</v>
      </c>
      <c r="K59" t="s">
        <v>68</v>
      </c>
      <c r="L59">
        <v>4</v>
      </c>
      <c r="M59">
        <v>1</v>
      </c>
      <c r="N59" t="s">
        <v>32</v>
      </c>
      <c r="O59" t="s">
        <v>31</v>
      </c>
      <c r="P59" s="13">
        <v>3</v>
      </c>
      <c r="Q59" s="13">
        <v>2.192982456140351</v>
      </c>
      <c r="R59" s="13">
        <v>0.19298245614035087</v>
      </c>
      <c r="S59" s="13">
        <v>2</v>
      </c>
      <c r="T59" s="13">
        <v>1</v>
      </c>
      <c r="U59" s="13">
        <v>3</v>
      </c>
      <c r="V59" s="13">
        <v>-2</v>
      </c>
      <c r="W59" s="13">
        <v>2.5185185185185186</v>
      </c>
      <c r="X59" s="13">
        <v>0.40740740740740738</v>
      </c>
      <c r="Y59" s="13">
        <v>2.1111111111111112</v>
      </c>
      <c r="Z59" s="13">
        <v>1.9</v>
      </c>
      <c r="AA59" s="13">
        <v>0.9</v>
      </c>
      <c r="AB59" s="13">
        <v>0.99999999999999989</v>
      </c>
      <c r="AC59" s="13">
        <v>1.5</v>
      </c>
      <c r="AD59" s="13">
        <v>2</v>
      </c>
      <c r="AE59" s="13">
        <v>-0.5</v>
      </c>
      <c r="AF59" s="13">
        <v>0</v>
      </c>
      <c r="AG59" s="13">
        <v>5</v>
      </c>
      <c r="AH59" s="13">
        <v>-5</v>
      </c>
      <c r="AI59" s="13">
        <v>3</v>
      </c>
      <c r="AJ59" s="13">
        <v>0</v>
      </c>
      <c r="AK59" s="13">
        <v>125</v>
      </c>
      <c r="AL59" s="13">
        <v>3</v>
      </c>
      <c r="AM59" s="13">
        <v>2.192982456140351</v>
      </c>
      <c r="AN59" s="13">
        <v>1</v>
      </c>
      <c r="AO59" s="22">
        <v>58</v>
      </c>
    </row>
    <row r="60" spans="1:41" x14ac:dyDescent="0.3">
      <c r="A60" t="s">
        <v>41</v>
      </c>
      <c r="B60" t="s">
        <v>136</v>
      </c>
      <c r="C60" t="s">
        <v>105</v>
      </c>
      <c r="D60" t="s">
        <v>134</v>
      </c>
      <c r="E60" t="s">
        <v>46</v>
      </c>
      <c r="F60" s="11">
        <v>0.85416666666666663</v>
      </c>
      <c r="G60">
        <v>27100</v>
      </c>
      <c r="H60">
        <v>3</v>
      </c>
      <c r="J60" t="s">
        <v>68</v>
      </c>
      <c r="K60" t="s">
        <v>40</v>
      </c>
      <c r="L60">
        <v>0</v>
      </c>
      <c r="M60">
        <v>0</v>
      </c>
      <c r="N60" t="s">
        <v>30</v>
      </c>
      <c r="O60" t="s">
        <v>30</v>
      </c>
      <c r="P60" s="13">
        <v>0</v>
      </c>
      <c r="Q60" s="13">
        <v>1</v>
      </c>
      <c r="R60" s="13">
        <v>1</v>
      </c>
      <c r="S60" s="13">
        <v>0</v>
      </c>
      <c r="T60" s="13">
        <v>2.2241379310344827</v>
      </c>
      <c r="U60" s="13">
        <v>0.67241379310344829</v>
      </c>
      <c r="V60" s="13">
        <v>1.5517241379310343</v>
      </c>
      <c r="W60" s="13">
        <v>1.5</v>
      </c>
      <c r="X60" s="13">
        <v>2</v>
      </c>
      <c r="Y60" s="13">
        <v>-0.5</v>
      </c>
      <c r="Z60" s="13">
        <v>0.5</v>
      </c>
      <c r="AA60" s="13">
        <v>4.5</v>
      </c>
      <c r="AB60" s="13">
        <v>-4</v>
      </c>
      <c r="AC60" s="13">
        <v>2.5714285714285716</v>
      </c>
      <c r="AD60" s="13">
        <v>0.42857142857142855</v>
      </c>
      <c r="AE60" s="13">
        <v>2.1428571428571432</v>
      </c>
      <c r="AF60" s="13">
        <v>1.9</v>
      </c>
      <c r="AG60" s="13">
        <v>0.9</v>
      </c>
      <c r="AH60" s="13">
        <v>0.99999999999999989</v>
      </c>
      <c r="AI60" s="13">
        <v>1</v>
      </c>
      <c r="AJ60" s="13">
        <v>1</v>
      </c>
      <c r="AK60" s="13">
        <v>3</v>
      </c>
      <c r="AL60" s="13">
        <v>128</v>
      </c>
      <c r="AM60" s="13">
        <v>0.75</v>
      </c>
      <c r="AN60" s="13">
        <v>2.2068965517241379</v>
      </c>
      <c r="AO60" s="22">
        <v>59</v>
      </c>
    </row>
    <row r="61" spans="1:41" x14ac:dyDescent="0.3">
      <c r="A61" t="s">
        <v>47</v>
      </c>
      <c r="B61" t="s">
        <v>137</v>
      </c>
      <c r="C61" t="s">
        <v>105</v>
      </c>
      <c r="D61" t="s">
        <v>134</v>
      </c>
      <c r="E61" t="s">
        <v>64</v>
      </c>
      <c r="F61" s="11">
        <v>0.6875</v>
      </c>
      <c r="G61">
        <v>14441</v>
      </c>
      <c r="H61">
        <v>4</v>
      </c>
      <c r="J61" t="s">
        <v>71</v>
      </c>
      <c r="K61" t="s">
        <v>40</v>
      </c>
      <c r="L61">
        <v>1</v>
      </c>
      <c r="M61">
        <v>4</v>
      </c>
      <c r="N61" t="s">
        <v>31</v>
      </c>
      <c r="O61" t="s">
        <v>32</v>
      </c>
      <c r="P61" s="13">
        <v>-3</v>
      </c>
      <c r="Q61" s="13">
        <v>1.3333333333333333</v>
      </c>
      <c r="R61" s="13">
        <v>1</v>
      </c>
      <c r="S61" s="13">
        <v>0.33333333333333326</v>
      </c>
      <c r="T61" s="13">
        <v>2.1864406779661016</v>
      </c>
      <c r="U61" s="13">
        <v>0.66101694915254239</v>
      </c>
      <c r="V61" s="13">
        <v>1.5254237288135593</v>
      </c>
      <c r="W61" s="13">
        <v>2</v>
      </c>
      <c r="X61" s="13">
        <v>3</v>
      </c>
      <c r="Y61" s="13">
        <v>-1</v>
      </c>
      <c r="Z61" s="13">
        <v>1</v>
      </c>
      <c r="AA61" s="13">
        <v>1.5</v>
      </c>
      <c r="AB61" s="13">
        <v>-0.5</v>
      </c>
      <c r="AC61" s="13">
        <v>2.5714285714285716</v>
      </c>
      <c r="AD61" s="13">
        <v>0.42857142857142855</v>
      </c>
      <c r="AE61" s="13">
        <v>2.1428571428571432</v>
      </c>
      <c r="AF61" s="13">
        <v>1.8387096774193548</v>
      </c>
      <c r="AG61" s="13">
        <v>0.87096774193548387</v>
      </c>
      <c r="AH61" s="13">
        <v>0.96774193548387089</v>
      </c>
      <c r="AI61" s="13">
        <v>0</v>
      </c>
      <c r="AJ61" s="13">
        <v>3</v>
      </c>
      <c r="AK61" s="13">
        <v>1</v>
      </c>
      <c r="AL61" s="13">
        <v>129</v>
      </c>
      <c r="AM61" s="13">
        <v>0.33333333333333331</v>
      </c>
      <c r="AN61" s="13">
        <v>2.1864406779661016</v>
      </c>
      <c r="AO61" s="22">
        <v>60</v>
      </c>
    </row>
    <row r="62" spans="1:41" x14ac:dyDescent="0.3">
      <c r="A62" t="s">
        <v>47</v>
      </c>
      <c r="B62" t="s">
        <v>138</v>
      </c>
      <c r="C62" t="s">
        <v>105</v>
      </c>
      <c r="D62" t="s">
        <v>134</v>
      </c>
      <c r="E62" t="s">
        <v>64</v>
      </c>
      <c r="F62" s="11">
        <v>0.6875</v>
      </c>
      <c r="G62">
        <v>14441</v>
      </c>
      <c r="H62">
        <v>7</v>
      </c>
      <c r="J62" t="s">
        <v>40</v>
      </c>
      <c r="K62" t="s">
        <v>76</v>
      </c>
      <c r="L62">
        <v>1</v>
      </c>
      <c r="M62">
        <v>0</v>
      </c>
      <c r="N62" t="s">
        <v>32</v>
      </c>
      <c r="O62" t="s">
        <v>31</v>
      </c>
      <c r="P62" s="13">
        <v>1</v>
      </c>
      <c r="Q62" s="13">
        <v>2.2166666666666668</v>
      </c>
      <c r="R62" s="13">
        <v>0.2</v>
      </c>
      <c r="S62" s="13">
        <v>2.0166666666666666</v>
      </c>
      <c r="T62" s="13">
        <v>0.75</v>
      </c>
      <c r="U62" s="13">
        <v>1.5</v>
      </c>
      <c r="V62" s="13">
        <v>-0.75</v>
      </c>
      <c r="W62" s="13">
        <v>2.5714285714285716</v>
      </c>
      <c r="X62" s="13">
        <v>0.42857142857142855</v>
      </c>
      <c r="Y62" s="13">
        <v>2.1428571428571432</v>
      </c>
      <c r="Z62" s="13">
        <v>1.90625</v>
      </c>
      <c r="AA62" s="13">
        <v>0.875</v>
      </c>
      <c r="AB62" s="13">
        <v>1.03125</v>
      </c>
      <c r="AC62" s="13">
        <v>1</v>
      </c>
      <c r="AD62" s="13">
        <v>1.3333333333333333</v>
      </c>
      <c r="AE62" s="13">
        <v>-0.33333333333333326</v>
      </c>
      <c r="AF62" s="13">
        <v>0</v>
      </c>
      <c r="AG62" s="13">
        <v>2</v>
      </c>
      <c r="AH62" s="13">
        <v>-2</v>
      </c>
      <c r="AI62" s="13">
        <v>3</v>
      </c>
      <c r="AJ62" s="13">
        <v>0</v>
      </c>
      <c r="AK62" s="13">
        <v>132</v>
      </c>
      <c r="AL62" s="13">
        <v>2</v>
      </c>
      <c r="AM62" s="13">
        <v>2.2000000000000002</v>
      </c>
      <c r="AN62" s="13">
        <v>0.5</v>
      </c>
      <c r="AO62" s="22">
        <v>61</v>
      </c>
    </row>
    <row r="63" spans="1:41" x14ac:dyDescent="0.3">
      <c r="A63" t="s">
        <v>47</v>
      </c>
      <c r="B63" t="s">
        <v>139</v>
      </c>
      <c r="C63" t="s">
        <v>105</v>
      </c>
      <c r="D63" t="s">
        <v>134</v>
      </c>
      <c r="E63" t="s">
        <v>64</v>
      </c>
      <c r="F63" s="11">
        <v>0.72916666666666663</v>
      </c>
      <c r="G63">
        <v>4300</v>
      </c>
      <c r="H63">
        <v>7</v>
      </c>
      <c r="J63" t="s">
        <v>80</v>
      </c>
      <c r="K63" t="s">
        <v>40</v>
      </c>
      <c r="L63">
        <v>4</v>
      </c>
      <c r="M63">
        <v>0</v>
      </c>
      <c r="N63" t="s">
        <v>32</v>
      </c>
      <c r="O63" t="s">
        <v>31</v>
      </c>
      <c r="P63" s="13">
        <v>4</v>
      </c>
      <c r="Q63" s="13">
        <v>0.33333333333333331</v>
      </c>
      <c r="R63" s="13">
        <v>0.33333333333333331</v>
      </c>
      <c r="S63" s="13">
        <v>0</v>
      </c>
      <c r="T63" s="13">
        <v>2.1967213114754101</v>
      </c>
      <c r="U63" s="13">
        <v>0.65573770491803274</v>
      </c>
      <c r="V63" s="13">
        <v>1.5409836065573774</v>
      </c>
      <c r="W63" s="13">
        <v>1</v>
      </c>
      <c r="X63" s="13">
        <v>1</v>
      </c>
      <c r="Y63" s="13">
        <v>0</v>
      </c>
      <c r="Z63" s="13">
        <v>0</v>
      </c>
      <c r="AA63" s="13">
        <v>2.5</v>
      </c>
      <c r="AB63" s="13">
        <v>-2.5</v>
      </c>
      <c r="AC63" s="13">
        <v>2.5172413793103448</v>
      </c>
      <c r="AD63" s="13">
        <v>0.41379310344827586</v>
      </c>
      <c r="AE63" s="13">
        <v>2.103448275862069</v>
      </c>
      <c r="AF63" s="13">
        <v>1.90625</v>
      </c>
      <c r="AG63" s="13">
        <v>0.875</v>
      </c>
      <c r="AH63" s="13">
        <v>1.03125</v>
      </c>
      <c r="AI63" s="13">
        <v>3</v>
      </c>
      <c r="AJ63" s="13">
        <v>0</v>
      </c>
      <c r="AK63" s="13">
        <v>2</v>
      </c>
      <c r="AL63" s="13">
        <v>135</v>
      </c>
      <c r="AM63" s="13">
        <v>0.66666666666666663</v>
      </c>
      <c r="AN63" s="13">
        <v>2.2131147540983607</v>
      </c>
      <c r="AO63" s="22">
        <v>62</v>
      </c>
    </row>
    <row r="64" spans="1:41" x14ac:dyDescent="0.3">
      <c r="A64" t="s">
        <v>41</v>
      </c>
      <c r="B64" t="s">
        <v>140</v>
      </c>
      <c r="C64" t="s">
        <v>35</v>
      </c>
      <c r="D64" t="s">
        <v>36</v>
      </c>
      <c r="E64" t="s">
        <v>141</v>
      </c>
      <c r="F64" s="11">
        <v>0.72916666666666663</v>
      </c>
      <c r="G64">
        <v>3000</v>
      </c>
      <c r="H64">
        <v>45</v>
      </c>
      <c r="J64" t="s">
        <v>142</v>
      </c>
      <c r="K64" t="s">
        <v>80</v>
      </c>
      <c r="L64">
        <v>0</v>
      </c>
      <c r="M64">
        <v>0</v>
      </c>
      <c r="N64" t="s">
        <v>30</v>
      </c>
      <c r="O64" t="s">
        <v>30</v>
      </c>
      <c r="P64" s="13">
        <v>0</v>
      </c>
      <c r="Q64" s="13">
        <v>0</v>
      </c>
      <c r="R64" s="13">
        <v>0</v>
      </c>
      <c r="S64" s="13">
        <v>0</v>
      </c>
      <c r="T64" s="13">
        <v>1.25</v>
      </c>
      <c r="U64" s="13">
        <v>1.5</v>
      </c>
      <c r="V64" s="13">
        <v>-0.25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2.5</v>
      </c>
      <c r="AD64" s="13">
        <v>0.5</v>
      </c>
      <c r="AE64" s="13">
        <v>2</v>
      </c>
      <c r="AF64" s="13">
        <v>0</v>
      </c>
      <c r="AG64" s="13">
        <v>2.5</v>
      </c>
      <c r="AH64" s="13">
        <v>-2.5</v>
      </c>
      <c r="AI64" s="13">
        <v>1</v>
      </c>
      <c r="AJ64" s="13">
        <v>1</v>
      </c>
      <c r="AK64" s="13">
        <v>0</v>
      </c>
      <c r="AL64" s="13">
        <v>5</v>
      </c>
      <c r="AM64" s="13">
        <v>0</v>
      </c>
      <c r="AN64" s="13">
        <v>1.25</v>
      </c>
      <c r="AO64" s="22">
        <v>63</v>
      </c>
    </row>
    <row r="65" spans="1:41" x14ac:dyDescent="0.3">
      <c r="A65" t="s">
        <v>47</v>
      </c>
      <c r="B65" t="s">
        <v>143</v>
      </c>
      <c r="C65" t="s">
        <v>35</v>
      </c>
      <c r="D65" t="s">
        <v>36</v>
      </c>
      <c r="E65" t="s">
        <v>64</v>
      </c>
      <c r="F65" s="11">
        <v>0.6875</v>
      </c>
      <c r="G65">
        <v>5273</v>
      </c>
      <c r="H65">
        <v>9</v>
      </c>
      <c r="J65" t="s">
        <v>58</v>
      </c>
      <c r="K65" t="s">
        <v>80</v>
      </c>
      <c r="L65">
        <v>3</v>
      </c>
      <c r="M65">
        <v>0</v>
      </c>
      <c r="N65" t="s">
        <v>32</v>
      </c>
      <c r="O65" t="s">
        <v>31</v>
      </c>
      <c r="P65" s="13">
        <v>3</v>
      </c>
      <c r="Q65" s="13">
        <v>0.25</v>
      </c>
      <c r="R65" s="13">
        <v>0.5</v>
      </c>
      <c r="S65" s="13">
        <v>-0.25</v>
      </c>
      <c r="T65" s="13">
        <v>1</v>
      </c>
      <c r="U65" s="13">
        <v>1.2</v>
      </c>
      <c r="V65" s="13">
        <v>-0.19999999999999996</v>
      </c>
      <c r="W65" s="13">
        <v>0</v>
      </c>
      <c r="X65" s="13">
        <v>1</v>
      </c>
      <c r="Y65" s="13">
        <v>-1</v>
      </c>
      <c r="Z65" s="13">
        <v>0.5</v>
      </c>
      <c r="AA65" s="13">
        <v>2.5</v>
      </c>
      <c r="AB65" s="13">
        <v>-2</v>
      </c>
      <c r="AC65" s="13">
        <v>2.5</v>
      </c>
      <c r="AD65" s="13">
        <v>0.5</v>
      </c>
      <c r="AE65" s="13">
        <v>2</v>
      </c>
      <c r="AF65" s="13">
        <v>0</v>
      </c>
      <c r="AG65" s="13">
        <v>1.6666666666666667</v>
      </c>
      <c r="AH65" s="13">
        <v>-1.6666666666666667</v>
      </c>
      <c r="AI65" s="13">
        <v>3</v>
      </c>
      <c r="AJ65" s="13">
        <v>0</v>
      </c>
      <c r="AK65" s="13">
        <v>0</v>
      </c>
      <c r="AL65" s="13">
        <v>6</v>
      </c>
      <c r="AM65" s="13">
        <v>0</v>
      </c>
      <c r="AN65" s="13">
        <v>1.2</v>
      </c>
      <c r="AO65" s="22">
        <v>64</v>
      </c>
    </row>
    <row r="66" spans="1:41" x14ac:dyDescent="0.3">
      <c r="A66" t="s">
        <v>59</v>
      </c>
      <c r="B66" t="s">
        <v>144</v>
      </c>
      <c r="C66" t="s">
        <v>35</v>
      </c>
      <c r="D66" t="s">
        <v>36</v>
      </c>
      <c r="E66" t="s">
        <v>61</v>
      </c>
      <c r="F66" s="11">
        <v>0.87847222222222221</v>
      </c>
      <c r="G66">
        <v>5892</v>
      </c>
      <c r="H66">
        <v>4</v>
      </c>
      <c r="J66" t="s">
        <v>80</v>
      </c>
      <c r="K66" t="s">
        <v>145</v>
      </c>
      <c r="L66">
        <v>0</v>
      </c>
      <c r="M66">
        <v>0</v>
      </c>
      <c r="N66" t="s">
        <v>30</v>
      </c>
      <c r="O66" t="s">
        <v>30</v>
      </c>
      <c r="P66" s="13">
        <v>0</v>
      </c>
      <c r="Q66" s="13">
        <v>0.83333333333333337</v>
      </c>
      <c r="R66" s="13">
        <v>0.16666666666666666</v>
      </c>
      <c r="S66" s="13">
        <v>0.66666666666666674</v>
      </c>
      <c r="T66" s="13">
        <v>0</v>
      </c>
      <c r="U66" s="13">
        <v>0</v>
      </c>
      <c r="V66" s="13">
        <v>0</v>
      </c>
      <c r="W66" s="13">
        <v>2.5</v>
      </c>
      <c r="X66" s="13">
        <v>0.5</v>
      </c>
      <c r="Y66" s="13">
        <v>2</v>
      </c>
      <c r="Z66" s="13">
        <v>0</v>
      </c>
      <c r="AA66" s="13">
        <v>2</v>
      </c>
      <c r="AB66" s="13">
        <v>-2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1</v>
      </c>
      <c r="AJ66" s="13">
        <v>1</v>
      </c>
      <c r="AK66" s="13">
        <v>6</v>
      </c>
      <c r="AL66" s="13">
        <v>0</v>
      </c>
      <c r="AM66" s="13">
        <v>1</v>
      </c>
      <c r="AN66" s="13">
        <v>0</v>
      </c>
      <c r="AO66" s="22">
        <v>65</v>
      </c>
    </row>
    <row r="67" spans="1:41" x14ac:dyDescent="0.3">
      <c r="A67" t="s">
        <v>47</v>
      </c>
      <c r="B67" t="s">
        <v>146</v>
      </c>
      <c r="C67" t="s">
        <v>35</v>
      </c>
      <c r="D67" t="s">
        <v>36</v>
      </c>
      <c r="E67" t="s">
        <v>64</v>
      </c>
      <c r="F67" s="11">
        <v>0.66666666666666663</v>
      </c>
      <c r="G67">
        <v>6184</v>
      </c>
      <c r="H67">
        <v>3</v>
      </c>
      <c r="J67" t="s">
        <v>80</v>
      </c>
      <c r="K67" t="s">
        <v>68</v>
      </c>
      <c r="L67">
        <v>2</v>
      </c>
      <c r="M67">
        <v>3</v>
      </c>
      <c r="N67" t="s">
        <v>31</v>
      </c>
      <c r="O67" t="s">
        <v>32</v>
      </c>
      <c r="P67" s="13">
        <v>-1</v>
      </c>
      <c r="Q67" s="13">
        <v>0.7142857142857143</v>
      </c>
      <c r="R67" s="13">
        <v>0.14285714285714285</v>
      </c>
      <c r="S67" s="13">
        <v>0.5714285714285714</v>
      </c>
      <c r="T67" s="13">
        <v>0.8</v>
      </c>
      <c r="U67" s="13">
        <v>2.6</v>
      </c>
      <c r="V67" s="13">
        <v>-1.8</v>
      </c>
      <c r="W67" s="13">
        <v>1.6666666666666667</v>
      </c>
      <c r="X67" s="13">
        <v>0.33333333333333331</v>
      </c>
      <c r="Y67" s="13">
        <v>1.3333333333333335</v>
      </c>
      <c r="Z67" s="13">
        <v>0</v>
      </c>
      <c r="AA67" s="13">
        <v>2</v>
      </c>
      <c r="AB67" s="13">
        <v>-2</v>
      </c>
      <c r="AC67" s="13">
        <v>1</v>
      </c>
      <c r="AD67" s="13">
        <v>1.3333333333333333</v>
      </c>
      <c r="AE67" s="13">
        <v>-0.33333333333333326</v>
      </c>
      <c r="AF67" s="13">
        <v>0.5</v>
      </c>
      <c r="AG67" s="13">
        <v>4.5</v>
      </c>
      <c r="AH67" s="13">
        <v>-4</v>
      </c>
      <c r="AI67" s="13">
        <v>0</v>
      </c>
      <c r="AJ67" s="13">
        <v>3</v>
      </c>
      <c r="AK67" s="13">
        <v>7</v>
      </c>
      <c r="AL67" s="13">
        <v>4</v>
      </c>
      <c r="AM67" s="13">
        <v>1</v>
      </c>
      <c r="AN67" s="13">
        <v>0.8</v>
      </c>
      <c r="AO67" s="22">
        <v>66</v>
      </c>
    </row>
    <row r="68" spans="1:41" x14ac:dyDescent="0.3">
      <c r="A68" t="s">
        <v>59</v>
      </c>
      <c r="B68" t="s">
        <v>53</v>
      </c>
      <c r="C68" t="s">
        <v>35</v>
      </c>
      <c r="D68" t="s">
        <v>54</v>
      </c>
      <c r="E68" t="s">
        <v>46</v>
      </c>
      <c r="F68" s="11">
        <v>0.75</v>
      </c>
      <c r="G68">
        <v>9000</v>
      </c>
      <c r="H68">
        <v>3</v>
      </c>
      <c r="J68" t="s">
        <v>145</v>
      </c>
      <c r="K68" t="s">
        <v>80</v>
      </c>
      <c r="L68">
        <v>1</v>
      </c>
      <c r="M68">
        <v>2</v>
      </c>
      <c r="N68" t="s">
        <v>31</v>
      </c>
      <c r="O68" t="s">
        <v>32</v>
      </c>
      <c r="P68" s="13">
        <v>-1</v>
      </c>
      <c r="Q68" s="13">
        <v>0</v>
      </c>
      <c r="R68" s="13">
        <v>0</v>
      </c>
      <c r="S68" s="13">
        <v>0</v>
      </c>
      <c r="T68" s="13">
        <v>0.875</v>
      </c>
      <c r="U68" s="13">
        <v>1.5</v>
      </c>
      <c r="V68" s="13">
        <v>-0.625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1.75</v>
      </c>
      <c r="AD68" s="13">
        <v>1</v>
      </c>
      <c r="AE68" s="13">
        <v>0.75</v>
      </c>
      <c r="AF68" s="13">
        <v>0</v>
      </c>
      <c r="AG68" s="13">
        <v>2</v>
      </c>
      <c r="AH68" s="13">
        <v>-2</v>
      </c>
      <c r="AI68" s="13">
        <v>0</v>
      </c>
      <c r="AJ68" s="13">
        <v>3</v>
      </c>
      <c r="AK68" s="13">
        <v>1</v>
      </c>
      <c r="AL68" s="13">
        <v>7</v>
      </c>
      <c r="AM68" s="13">
        <v>1</v>
      </c>
      <c r="AN68" s="13">
        <v>0.875</v>
      </c>
      <c r="AO68" s="22">
        <v>67</v>
      </c>
    </row>
    <row r="69" spans="1:41" x14ac:dyDescent="0.3">
      <c r="A69" t="s">
        <v>47</v>
      </c>
      <c r="B69" t="s">
        <v>147</v>
      </c>
      <c r="C69" t="s">
        <v>35</v>
      </c>
      <c r="D69" t="s">
        <v>54</v>
      </c>
      <c r="E69" t="s">
        <v>64</v>
      </c>
      <c r="F69" s="11">
        <v>0.6875</v>
      </c>
      <c r="G69">
        <v>26000</v>
      </c>
      <c r="H69">
        <v>4</v>
      </c>
      <c r="J69" t="s">
        <v>71</v>
      </c>
      <c r="K69" t="s">
        <v>80</v>
      </c>
      <c r="L69">
        <v>2</v>
      </c>
      <c r="M69">
        <v>2</v>
      </c>
      <c r="N69" t="s">
        <v>30</v>
      </c>
      <c r="O69" t="s">
        <v>30</v>
      </c>
      <c r="P69" s="13">
        <v>0</v>
      </c>
      <c r="Q69" s="13">
        <v>1.25</v>
      </c>
      <c r="R69" s="13">
        <v>1.75</v>
      </c>
      <c r="S69" s="13">
        <v>-0.5</v>
      </c>
      <c r="T69" s="13">
        <v>1</v>
      </c>
      <c r="U69" s="13">
        <v>1.4444444444444444</v>
      </c>
      <c r="V69" s="13">
        <v>-0.44444444444444442</v>
      </c>
      <c r="W69" s="13">
        <v>1.5</v>
      </c>
      <c r="X69" s="13">
        <v>3.5</v>
      </c>
      <c r="Y69" s="13">
        <v>-2</v>
      </c>
      <c r="Z69" s="13">
        <v>1</v>
      </c>
      <c r="AA69" s="13">
        <v>1.5</v>
      </c>
      <c r="AB69" s="13">
        <v>-0.5</v>
      </c>
      <c r="AC69" s="13">
        <v>1.75</v>
      </c>
      <c r="AD69" s="13">
        <v>1</v>
      </c>
      <c r="AE69" s="13">
        <v>0.75</v>
      </c>
      <c r="AF69" s="13">
        <v>0.4</v>
      </c>
      <c r="AG69" s="13">
        <v>1.8</v>
      </c>
      <c r="AH69" s="13">
        <v>-1.4</v>
      </c>
      <c r="AI69" s="13">
        <v>1</v>
      </c>
      <c r="AJ69" s="13">
        <v>1</v>
      </c>
      <c r="AK69" s="13">
        <v>1</v>
      </c>
      <c r="AL69" s="13">
        <v>10</v>
      </c>
      <c r="AM69" s="13">
        <v>0.25</v>
      </c>
      <c r="AN69" s="13">
        <v>1.1111111111111112</v>
      </c>
      <c r="AO69" s="22">
        <v>68</v>
      </c>
    </row>
    <row r="70" spans="1:41" x14ac:dyDescent="0.3">
      <c r="A70" t="s">
        <v>47</v>
      </c>
      <c r="B70" t="s">
        <v>57</v>
      </c>
      <c r="C70" t="s">
        <v>35</v>
      </c>
      <c r="D70" t="s">
        <v>54</v>
      </c>
      <c r="E70" t="s">
        <v>43</v>
      </c>
      <c r="F70" s="11">
        <v>0.77083333333333337</v>
      </c>
      <c r="G70">
        <v>6512</v>
      </c>
      <c r="H70">
        <v>6</v>
      </c>
      <c r="J70" t="s">
        <v>80</v>
      </c>
      <c r="K70" t="s">
        <v>0</v>
      </c>
      <c r="L70">
        <v>2</v>
      </c>
      <c r="M70">
        <v>0</v>
      </c>
      <c r="N70" t="s">
        <v>32</v>
      </c>
      <c r="O70" t="s">
        <v>31</v>
      </c>
      <c r="P70" s="13">
        <v>2</v>
      </c>
      <c r="Q70" s="13">
        <v>1.1000000000000001</v>
      </c>
      <c r="R70" s="13">
        <v>0.4</v>
      </c>
      <c r="S70" s="13">
        <v>0.70000000000000007</v>
      </c>
      <c r="T70" s="13">
        <v>0.75</v>
      </c>
      <c r="U70" s="13">
        <v>1</v>
      </c>
      <c r="V70" s="13">
        <v>-0.25</v>
      </c>
      <c r="W70" s="13">
        <v>1.75</v>
      </c>
      <c r="X70" s="13">
        <v>1</v>
      </c>
      <c r="Y70" s="13">
        <v>0.75</v>
      </c>
      <c r="Z70" s="13">
        <v>0.66666666666666663</v>
      </c>
      <c r="AA70" s="13">
        <v>1.8333333333333333</v>
      </c>
      <c r="AB70" s="13">
        <v>-1.1666666666666665</v>
      </c>
      <c r="AC70" s="13">
        <v>1</v>
      </c>
      <c r="AD70" s="13">
        <v>1.5</v>
      </c>
      <c r="AE70" s="13">
        <v>-0.5</v>
      </c>
      <c r="AF70" s="13">
        <v>0.5</v>
      </c>
      <c r="AG70" s="13">
        <v>0.5</v>
      </c>
      <c r="AH70" s="13">
        <v>0</v>
      </c>
      <c r="AI70" s="13">
        <v>3</v>
      </c>
      <c r="AJ70" s="13">
        <v>0</v>
      </c>
      <c r="AK70" s="13">
        <v>11</v>
      </c>
      <c r="AL70" s="13">
        <v>5</v>
      </c>
      <c r="AM70" s="13">
        <v>1.1000000000000001</v>
      </c>
      <c r="AN70" s="13">
        <v>1.25</v>
      </c>
      <c r="AO70" s="22">
        <v>69</v>
      </c>
    </row>
    <row r="71" spans="1:41" x14ac:dyDescent="0.3">
      <c r="A71" t="s">
        <v>59</v>
      </c>
      <c r="B71" t="s">
        <v>60</v>
      </c>
      <c r="C71" t="s">
        <v>35</v>
      </c>
      <c r="D71" t="s">
        <v>54</v>
      </c>
      <c r="E71" t="s">
        <v>61</v>
      </c>
      <c r="F71" s="11">
        <v>0.86458333333333337</v>
      </c>
      <c r="G71">
        <v>15000</v>
      </c>
      <c r="H71">
        <v>5</v>
      </c>
      <c r="J71" t="s">
        <v>148</v>
      </c>
      <c r="K71" t="s">
        <v>80</v>
      </c>
      <c r="L71">
        <v>1</v>
      </c>
      <c r="M71">
        <v>2</v>
      </c>
      <c r="N71" t="s">
        <v>31</v>
      </c>
      <c r="O71" t="s">
        <v>32</v>
      </c>
      <c r="P71" s="13">
        <v>-1</v>
      </c>
      <c r="Q71" s="13">
        <v>0</v>
      </c>
      <c r="R71" s="13">
        <v>0</v>
      </c>
      <c r="S71" s="13">
        <v>0</v>
      </c>
      <c r="T71" s="13">
        <v>1.1818181818181819</v>
      </c>
      <c r="U71" s="13">
        <v>1.3636363636363635</v>
      </c>
      <c r="V71" s="13">
        <v>-0.18181818181818166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1.8</v>
      </c>
      <c r="AD71" s="13">
        <v>0.8</v>
      </c>
      <c r="AE71" s="13">
        <v>1</v>
      </c>
      <c r="AF71" s="13">
        <v>0.66666666666666663</v>
      </c>
      <c r="AG71" s="13">
        <v>1.8333333333333333</v>
      </c>
      <c r="AH71" s="13">
        <v>-1.1666666666666665</v>
      </c>
      <c r="AI71" s="13">
        <v>0</v>
      </c>
      <c r="AJ71" s="13">
        <v>3</v>
      </c>
      <c r="AK71" s="13">
        <v>0</v>
      </c>
      <c r="AL71" s="13">
        <v>14</v>
      </c>
      <c r="AM71" s="13">
        <v>0</v>
      </c>
      <c r="AN71" s="13">
        <v>1.2727272727272727</v>
      </c>
      <c r="AO71" s="22">
        <v>70</v>
      </c>
    </row>
    <row r="72" spans="1:41" x14ac:dyDescent="0.3">
      <c r="A72" t="s">
        <v>47</v>
      </c>
      <c r="B72" t="s">
        <v>63</v>
      </c>
      <c r="C72" t="s">
        <v>35</v>
      </c>
      <c r="D72" t="s">
        <v>54</v>
      </c>
      <c r="E72" t="s">
        <v>64</v>
      </c>
      <c r="F72" s="11">
        <v>0.79166666666666663</v>
      </c>
      <c r="G72">
        <v>4500</v>
      </c>
      <c r="H72">
        <v>3</v>
      </c>
      <c r="J72" t="s">
        <v>76</v>
      </c>
      <c r="K72" t="s">
        <v>80</v>
      </c>
      <c r="L72">
        <v>1</v>
      </c>
      <c r="M72">
        <v>3</v>
      </c>
      <c r="N72" t="s">
        <v>31</v>
      </c>
      <c r="O72" t="s">
        <v>32</v>
      </c>
      <c r="P72" s="13">
        <v>-2</v>
      </c>
      <c r="Q72" s="13">
        <v>0.6</v>
      </c>
      <c r="R72" s="13">
        <v>0.8</v>
      </c>
      <c r="S72" s="13">
        <v>-0.20000000000000007</v>
      </c>
      <c r="T72" s="13">
        <v>1.25</v>
      </c>
      <c r="U72" s="13">
        <v>1.3333333333333333</v>
      </c>
      <c r="V72" s="13">
        <v>-8.3333333333333259E-2</v>
      </c>
      <c r="W72" s="13">
        <v>1</v>
      </c>
      <c r="X72" s="13">
        <v>1.3333333333333333</v>
      </c>
      <c r="Y72" s="13">
        <v>-0.33333333333333326</v>
      </c>
      <c r="Z72" s="13">
        <v>0</v>
      </c>
      <c r="AA72" s="13">
        <v>1.5</v>
      </c>
      <c r="AB72" s="13">
        <v>-1.5</v>
      </c>
      <c r="AC72" s="13">
        <v>1.8</v>
      </c>
      <c r="AD72" s="13">
        <v>0.8</v>
      </c>
      <c r="AE72" s="13">
        <v>1</v>
      </c>
      <c r="AF72" s="13">
        <v>0.8571428571428571</v>
      </c>
      <c r="AG72" s="13">
        <v>1.7142857142857142</v>
      </c>
      <c r="AH72" s="13">
        <v>-0.8571428571428571</v>
      </c>
      <c r="AI72" s="13">
        <v>0</v>
      </c>
      <c r="AJ72" s="13">
        <v>3</v>
      </c>
      <c r="AK72" s="13">
        <v>2</v>
      </c>
      <c r="AL72" s="13">
        <v>17</v>
      </c>
      <c r="AM72" s="13">
        <v>0.4</v>
      </c>
      <c r="AN72" s="13">
        <v>1.4166666666666667</v>
      </c>
      <c r="AO72" s="22">
        <v>71</v>
      </c>
    </row>
    <row r="73" spans="1:41" x14ac:dyDescent="0.3">
      <c r="A73" t="s">
        <v>59</v>
      </c>
      <c r="B73" t="s">
        <v>66</v>
      </c>
      <c r="C73" t="s">
        <v>35</v>
      </c>
      <c r="D73" t="s">
        <v>54</v>
      </c>
      <c r="E73" t="s">
        <v>61</v>
      </c>
      <c r="F73" s="11">
        <v>0.87847222222222221</v>
      </c>
      <c r="G73">
        <v>8000</v>
      </c>
      <c r="H73">
        <v>4</v>
      </c>
      <c r="J73" t="s">
        <v>80</v>
      </c>
      <c r="K73" t="s">
        <v>148</v>
      </c>
      <c r="L73">
        <v>0</v>
      </c>
      <c r="M73">
        <v>1</v>
      </c>
      <c r="N73" t="s">
        <v>31</v>
      </c>
      <c r="O73" t="s">
        <v>32</v>
      </c>
      <c r="P73" s="13">
        <v>-1</v>
      </c>
      <c r="Q73" s="13">
        <v>1.3846153846153846</v>
      </c>
      <c r="R73" s="13">
        <v>0.30769230769230771</v>
      </c>
      <c r="S73" s="13">
        <v>1.0769230769230769</v>
      </c>
      <c r="T73" s="13">
        <v>1</v>
      </c>
      <c r="U73" s="13">
        <v>2</v>
      </c>
      <c r="V73" s="13">
        <v>-1</v>
      </c>
      <c r="W73" s="13">
        <v>1.8</v>
      </c>
      <c r="X73" s="13">
        <v>0.8</v>
      </c>
      <c r="Y73" s="13">
        <v>1</v>
      </c>
      <c r="Z73" s="13">
        <v>1.125</v>
      </c>
      <c r="AA73" s="13">
        <v>1.625</v>
      </c>
      <c r="AB73" s="13">
        <v>-0.5</v>
      </c>
      <c r="AC73" s="13">
        <v>1</v>
      </c>
      <c r="AD73" s="13">
        <v>2</v>
      </c>
      <c r="AE73" s="13">
        <v>-1</v>
      </c>
      <c r="AF73" s="13">
        <v>0</v>
      </c>
      <c r="AG73" s="13">
        <v>0</v>
      </c>
      <c r="AH73" s="13">
        <v>0</v>
      </c>
      <c r="AI73" s="13">
        <v>0</v>
      </c>
      <c r="AJ73" s="13">
        <v>3</v>
      </c>
      <c r="AK73" s="13">
        <v>20</v>
      </c>
      <c r="AL73" s="13">
        <v>0</v>
      </c>
      <c r="AM73" s="13">
        <v>1.5384615384615385</v>
      </c>
      <c r="AN73" s="13">
        <v>0</v>
      </c>
      <c r="AO73" s="22">
        <v>72</v>
      </c>
    </row>
    <row r="74" spans="1:41" x14ac:dyDescent="0.3">
      <c r="A74" t="s">
        <v>47</v>
      </c>
      <c r="B74" t="s">
        <v>67</v>
      </c>
      <c r="C74" t="s">
        <v>35</v>
      </c>
      <c r="D74" t="s">
        <v>54</v>
      </c>
      <c r="E74" t="s">
        <v>64</v>
      </c>
      <c r="F74" s="11">
        <v>0.79166666666666663</v>
      </c>
      <c r="G74">
        <v>3300</v>
      </c>
      <c r="H74">
        <v>3</v>
      </c>
      <c r="J74" t="s">
        <v>56</v>
      </c>
      <c r="K74" t="s">
        <v>80</v>
      </c>
      <c r="L74">
        <v>1</v>
      </c>
      <c r="M74">
        <v>3</v>
      </c>
      <c r="N74" t="s">
        <v>31</v>
      </c>
      <c r="O74" t="s">
        <v>32</v>
      </c>
      <c r="P74" s="13">
        <v>-2</v>
      </c>
      <c r="Q74" s="13">
        <v>1.25</v>
      </c>
      <c r="R74" s="13">
        <v>1.75</v>
      </c>
      <c r="S74" s="13">
        <v>-0.5</v>
      </c>
      <c r="T74" s="13">
        <v>1.2857142857142858</v>
      </c>
      <c r="U74" s="13">
        <v>1.2857142857142858</v>
      </c>
      <c r="V74" s="13">
        <v>0</v>
      </c>
      <c r="W74" s="13">
        <v>1.5</v>
      </c>
      <c r="X74" s="13">
        <v>3.5</v>
      </c>
      <c r="Y74" s="13">
        <v>-2</v>
      </c>
      <c r="Z74" s="13">
        <v>1</v>
      </c>
      <c r="AA74" s="13">
        <v>3.5</v>
      </c>
      <c r="AB74" s="13">
        <v>-2.5</v>
      </c>
      <c r="AC74" s="13">
        <v>1.5</v>
      </c>
      <c r="AD74" s="13">
        <v>0.83333333333333337</v>
      </c>
      <c r="AE74" s="13">
        <v>0.66666666666666663</v>
      </c>
      <c r="AF74" s="13">
        <v>1.125</v>
      </c>
      <c r="AG74" s="13">
        <v>1.625</v>
      </c>
      <c r="AH74" s="13">
        <v>-0.5</v>
      </c>
      <c r="AI74" s="13">
        <v>0</v>
      </c>
      <c r="AJ74" s="13">
        <v>3</v>
      </c>
      <c r="AK74" s="13">
        <v>1</v>
      </c>
      <c r="AL74" s="13">
        <v>20</v>
      </c>
      <c r="AM74" s="13">
        <v>0.25</v>
      </c>
      <c r="AN74" s="13">
        <v>1.4285714285714286</v>
      </c>
      <c r="AO74" s="22">
        <v>73</v>
      </c>
    </row>
    <row r="75" spans="1:41" x14ac:dyDescent="0.3">
      <c r="A75" t="s">
        <v>47</v>
      </c>
      <c r="B75" t="s">
        <v>149</v>
      </c>
      <c r="C75" t="s">
        <v>35</v>
      </c>
      <c r="D75" t="s">
        <v>70</v>
      </c>
      <c r="E75" t="s">
        <v>43</v>
      </c>
      <c r="F75" s="11">
        <v>0.77083333333333337</v>
      </c>
      <c r="G75">
        <v>5878</v>
      </c>
      <c r="H75">
        <v>13</v>
      </c>
      <c r="J75" t="s">
        <v>80</v>
      </c>
      <c r="K75" t="s">
        <v>49</v>
      </c>
      <c r="L75">
        <v>2</v>
      </c>
      <c r="M75">
        <v>2</v>
      </c>
      <c r="N75" t="s">
        <v>30</v>
      </c>
      <c r="O75" t="s">
        <v>30</v>
      </c>
      <c r="P75" s="13">
        <v>0</v>
      </c>
      <c r="Q75" s="13">
        <v>1.4</v>
      </c>
      <c r="R75" s="13">
        <v>0.33333333333333331</v>
      </c>
      <c r="S75" s="13">
        <v>1.0666666666666667</v>
      </c>
      <c r="T75" s="13">
        <v>0.25</v>
      </c>
      <c r="U75" s="13">
        <v>1.5</v>
      </c>
      <c r="V75" s="13">
        <v>-1.25</v>
      </c>
      <c r="W75" s="13">
        <v>1.5</v>
      </c>
      <c r="X75" s="13">
        <v>0.83333333333333337</v>
      </c>
      <c r="Y75" s="13">
        <v>0.66666666666666663</v>
      </c>
      <c r="Z75" s="13">
        <v>1.3333333333333333</v>
      </c>
      <c r="AA75" s="13">
        <v>1.5555555555555556</v>
      </c>
      <c r="AB75" s="13">
        <v>-0.22222222222222232</v>
      </c>
      <c r="AC75" s="13">
        <v>0</v>
      </c>
      <c r="AD75" s="13">
        <v>1</v>
      </c>
      <c r="AE75" s="13">
        <v>-1</v>
      </c>
      <c r="AF75" s="13">
        <v>0.5</v>
      </c>
      <c r="AG75" s="13">
        <v>2</v>
      </c>
      <c r="AH75" s="13">
        <v>-1.5</v>
      </c>
      <c r="AI75" s="13">
        <v>1</v>
      </c>
      <c r="AJ75" s="13">
        <v>1</v>
      </c>
      <c r="AK75" s="13">
        <v>23</v>
      </c>
      <c r="AL75" s="13">
        <v>1</v>
      </c>
      <c r="AM75" s="13">
        <v>1.5333333333333334</v>
      </c>
      <c r="AN75" s="13">
        <v>0.25</v>
      </c>
      <c r="AO75" s="22">
        <v>74</v>
      </c>
    </row>
    <row r="76" spans="1:41" x14ac:dyDescent="0.3">
      <c r="A76" t="s">
        <v>47</v>
      </c>
      <c r="B76" t="s">
        <v>73</v>
      </c>
      <c r="C76" t="s">
        <v>35</v>
      </c>
      <c r="D76" t="s">
        <v>70</v>
      </c>
      <c r="E76" t="s">
        <v>61</v>
      </c>
      <c r="F76" s="11">
        <v>0.79166666666666663</v>
      </c>
      <c r="G76">
        <v>31409</v>
      </c>
      <c r="H76">
        <v>5</v>
      </c>
      <c r="J76" t="s">
        <v>80</v>
      </c>
      <c r="K76" t="s">
        <v>150</v>
      </c>
      <c r="L76">
        <v>1</v>
      </c>
      <c r="M76">
        <v>5</v>
      </c>
      <c r="N76" t="s">
        <v>31</v>
      </c>
      <c r="O76" t="s">
        <v>32</v>
      </c>
      <c r="P76" s="13">
        <v>-4</v>
      </c>
      <c r="Q76" s="13">
        <v>1.4375</v>
      </c>
      <c r="R76" s="13">
        <v>0.4375</v>
      </c>
      <c r="S76" s="13">
        <v>1</v>
      </c>
      <c r="T76" s="13">
        <v>0</v>
      </c>
      <c r="U76" s="13">
        <v>0</v>
      </c>
      <c r="V76" s="13">
        <v>0</v>
      </c>
      <c r="W76" s="13">
        <v>1.5714285714285714</v>
      </c>
      <c r="X76" s="13">
        <v>1</v>
      </c>
      <c r="Y76" s="13">
        <v>0.5714285714285714</v>
      </c>
      <c r="Z76" s="13">
        <v>1.3333333333333333</v>
      </c>
      <c r="AA76" s="13">
        <v>1.5555555555555556</v>
      </c>
      <c r="AB76" s="13">
        <v>-0.22222222222222232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3</v>
      </c>
      <c r="AK76" s="13">
        <v>24</v>
      </c>
      <c r="AL76" s="13">
        <v>0</v>
      </c>
      <c r="AM76" s="13">
        <v>1.5</v>
      </c>
      <c r="AN76" s="13">
        <v>0</v>
      </c>
      <c r="AO76" s="22">
        <v>75</v>
      </c>
    </row>
    <row r="77" spans="1:41" x14ac:dyDescent="0.3">
      <c r="A77" t="s">
        <v>47</v>
      </c>
      <c r="B77" t="s">
        <v>75</v>
      </c>
      <c r="C77" t="s">
        <v>35</v>
      </c>
      <c r="D77" t="s">
        <v>70</v>
      </c>
      <c r="E77" t="s">
        <v>64</v>
      </c>
      <c r="F77" s="11">
        <v>0.79166666666666663</v>
      </c>
      <c r="G77">
        <v>4424</v>
      </c>
      <c r="H77">
        <v>3</v>
      </c>
      <c r="J77" t="s">
        <v>80</v>
      </c>
      <c r="K77" t="s">
        <v>65</v>
      </c>
      <c r="L77">
        <v>5</v>
      </c>
      <c r="M77">
        <v>1</v>
      </c>
      <c r="N77" t="s">
        <v>32</v>
      </c>
      <c r="O77" t="s">
        <v>31</v>
      </c>
      <c r="P77" s="13">
        <v>4</v>
      </c>
      <c r="Q77" s="13">
        <v>1.411764705882353</v>
      </c>
      <c r="R77" s="13">
        <v>0.70588235294117652</v>
      </c>
      <c r="S77" s="13">
        <v>0.70588235294117652</v>
      </c>
      <c r="T77" s="13">
        <v>0.5</v>
      </c>
      <c r="U77" s="13">
        <v>3.5</v>
      </c>
      <c r="V77" s="13">
        <v>-3</v>
      </c>
      <c r="W77" s="13">
        <v>1.5</v>
      </c>
      <c r="X77" s="13">
        <v>1.5</v>
      </c>
      <c r="Y77" s="13">
        <v>0</v>
      </c>
      <c r="Z77" s="13">
        <v>1.3333333333333333</v>
      </c>
      <c r="AA77" s="13">
        <v>1.5555555555555556</v>
      </c>
      <c r="AB77" s="13">
        <v>-0.22222222222222232</v>
      </c>
      <c r="AC77" s="13">
        <v>0.5</v>
      </c>
      <c r="AD77" s="13">
        <v>2.5</v>
      </c>
      <c r="AE77" s="13">
        <v>-2</v>
      </c>
      <c r="AF77" s="13">
        <v>0.5</v>
      </c>
      <c r="AG77" s="13">
        <v>4.5</v>
      </c>
      <c r="AH77" s="13">
        <v>-4</v>
      </c>
      <c r="AI77" s="13">
        <v>3</v>
      </c>
      <c r="AJ77" s="13">
        <v>0</v>
      </c>
      <c r="AK77" s="13">
        <v>24</v>
      </c>
      <c r="AL77" s="13">
        <v>0</v>
      </c>
      <c r="AM77" s="13">
        <v>1.411764705882353</v>
      </c>
      <c r="AN77" s="13">
        <v>0</v>
      </c>
      <c r="AO77" s="22">
        <v>76</v>
      </c>
    </row>
    <row r="78" spans="1:41" x14ac:dyDescent="0.3">
      <c r="A78" t="s">
        <v>41</v>
      </c>
      <c r="B78" t="s">
        <v>151</v>
      </c>
      <c r="C78" t="s">
        <v>35</v>
      </c>
      <c r="D78" t="s">
        <v>70</v>
      </c>
      <c r="E78" t="s">
        <v>46</v>
      </c>
      <c r="F78" s="11">
        <v>0.77083333333333337</v>
      </c>
      <c r="G78">
        <v>2050</v>
      </c>
      <c r="H78">
        <v>3</v>
      </c>
      <c r="J78" t="s">
        <v>152</v>
      </c>
      <c r="K78" t="s">
        <v>80</v>
      </c>
      <c r="L78">
        <v>0</v>
      </c>
      <c r="M78">
        <v>3</v>
      </c>
      <c r="N78" t="s">
        <v>31</v>
      </c>
      <c r="O78" t="s">
        <v>32</v>
      </c>
      <c r="P78" s="13">
        <v>-3</v>
      </c>
      <c r="Q78" s="13">
        <v>0</v>
      </c>
      <c r="R78" s="13">
        <v>0</v>
      </c>
      <c r="S78" s="13">
        <v>0</v>
      </c>
      <c r="T78" s="13">
        <v>1.6111111111111112</v>
      </c>
      <c r="U78" s="13">
        <v>1.5</v>
      </c>
      <c r="V78" s="13">
        <v>0.11111111111111116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1.8888888888888888</v>
      </c>
      <c r="AD78" s="13">
        <v>1.4444444444444444</v>
      </c>
      <c r="AE78" s="13">
        <v>0.44444444444444442</v>
      </c>
      <c r="AF78" s="13">
        <v>1.3333333333333333</v>
      </c>
      <c r="AG78" s="13">
        <v>1.5555555555555556</v>
      </c>
      <c r="AH78" s="13">
        <v>-0.22222222222222232</v>
      </c>
      <c r="AI78" s="13">
        <v>0</v>
      </c>
      <c r="AJ78" s="13">
        <v>3</v>
      </c>
      <c r="AK78" s="13">
        <v>0</v>
      </c>
      <c r="AL78" s="13">
        <v>27</v>
      </c>
      <c r="AM78" s="13">
        <v>0</v>
      </c>
      <c r="AN78" s="13">
        <v>1.5</v>
      </c>
      <c r="AO78" s="22">
        <v>77</v>
      </c>
    </row>
    <row r="79" spans="1:41" x14ac:dyDescent="0.3">
      <c r="A79" t="s">
        <v>47</v>
      </c>
      <c r="B79" t="s">
        <v>81</v>
      </c>
      <c r="C79" t="s">
        <v>35</v>
      </c>
      <c r="D79" t="s">
        <v>70</v>
      </c>
      <c r="E79" t="s">
        <v>61</v>
      </c>
      <c r="F79" s="11">
        <v>0.87847222222222221</v>
      </c>
      <c r="G79">
        <v>16954</v>
      </c>
      <c r="H79">
        <v>4</v>
      </c>
      <c r="J79" t="s">
        <v>153</v>
      </c>
      <c r="K79" t="s">
        <v>80</v>
      </c>
      <c r="L79">
        <v>2</v>
      </c>
      <c r="M79">
        <v>2</v>
      </c>
      <c r="N79" t="s">
        <v>30</v>
      </c>
      <c r="O79" t="s">
        <v>30</v>
      </c>
      <c r="P79" s="13">
        <v>0</v>
      </c>
      <c r="Q79" s="13">
        <v>0</v>
      </c>
      <c r="R79" s="13">
        <v>0</v>
      </c>
      <c r="S79" s="13">
        <v>0</v>
      </c>
      <c r="T79" s="13">
        <v>1.6842105263157894</v>
      </c>
      <c r="U79" s="13">
        <v>1.4210526315789473</v>
      </c>
      <c r="V79" s="13">
        <v>0.26315789473684204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1.8888888888888888</v>
      </c>
      <c r="AD79" s="13">
        <v>1.4444444444444444</v>
      </c>
      <c r="AE79" s="13">
        <v>0.44444444444444442</v>
      </c>
      <c r="AF79" s="13">
        <v>1.5</v>
      </c>
      <c r="AG79" s="13">
        <v>1.4</v>
      </c>
      <c r="AH79" s="13">
        <v>0.10000000000000009</v>
      </c>
      <c r="AI79" s="13">
        <v>1</v>
      </c>
      <c r="AJ79" s="13">
        <v>1</v>
      </c>
      <c r="AK79" s="13">
        <v>0</v>
      </c>
      <c r="AL79" s="13">
        <v>30</v>
      </c>
      <c r="AM79" s="13">
        <v>0</v>
      </c>
      <c r="AN79" s="13">
        <v>1.5789473684210527</v>
      </c>
      <c r="AO79" s="22">
        <v>78</v>
      </c>
    </row>
    <row r="80" spans="1:41" x14ac:dyDescent="0.3">
      <c r="A80" t="s">
        <v>47</v>
      </c>
      <c r="B80" t="s">
        <v>83</v>
      </c>
      <c r="C80" t="s">
        <v>35</v>
      </c>
      <c r="D80" t="s">
        <v>84</v>
      </c>
      <c r="E80" t="s">
        <v>64</v>
      </c>
      <c r="F80" s="11">
        <v>0.6875</v>
      </c>
      <c r="G80">
        <v>5850</v>
      </c>
      <c r="H80">
        <v>3</v>
      </c>
      <c r="J80" t="s">
        <v>80</v>
      </c>
      <c r="K80" t="s">
        <v>58</v>
      </c>
      <c r="L80">
        <v>2</v>
      </c>
      <c r="M80">
        <v>0</v>
      </c>
      <c r="N80" t="s">
        <v>32</v>
      </c>
      <c r="O80" t="s">
        <v>31</v>
      </c>
      <c r="P80" s="13">
        <v>2</v>
      </c>
      <c r="Q80" s="13">
        <v>1.7</v>
      </c>
      <c r="R80" s="13">
        <v>0.65</v>
      </c>
      <c r="S80" s="13">
        <v>1.0499999999999998</v>
      </c>
      <c r="T80" s="13">
        <v>0.8</v>
      </c>
      <c r="U80" s="13">
        <v>1.4</v>
      </c>
      <c r="V80" s="13">
        <v>-0.59999999999999987</v>
      </c>
      <c r="W80" s="13">
        <v>1.8888888888888888</v>
      </c>
      <c r="X80" s="13">
        <v>1.4444444444444444</v>
      </c>
      <c r="Y80" s="13">
        <v>0.44444444444444442</v>
      </c>
      <c r="Z80" s="13">
        <v>1.5454545454545454</v>
      </c>
      <c r="AA80" s="13">
        <v>1.4545454545454546</v>
      </c>
      <c r="AB80" s="13">
        <v>9.0909090909090828E-2</v>
      </c>
      <c r="AC80" s="13">
        <v>1</v>
      </c>
      <c r="AD80" s="13">
        <v>0.66666666666666663</v>
      </c>
      <c r="AE80" s="13">
        <v>0.33333333333333337</v>
      </c>
      <c r="AF80" s="13">
        <v>0.5</v>
      </c>
      <c r="AG80" s="13">
        <v>2.5</v>
      </c>
      <c r="AH80" s="13">
        <v>-2</v>
      </c>
      <c r="AI80" s="13">
        <v>3</v>
      </c>
      <c r="AJ80" s="13">
        <v>0</v>
      </c>
      <c r="AK80" s="13">
        <v>31</v>
      </c>
      <c r="AL80" s="13">
        <v>3</v>
      </c>
      <c r="AM80" s="13">
        <v>1.55</v>
      </c>
      <c r="AN80" s="13">
        <v>0.6</v>
      </c>
      <c r="AO80" s="22">
        <v>79</v>
      </c>
    </row>
    <row r="81" spans="1:41" x14ac:dyDescent="0.3">
      <c r="A81" t="s">
        <v>47</v>
      </c>
      <c r="B81" t="s">
        <v>154</v>
      </c>
      <c r="C81" t="s">
        <v>35</v>
      </c>
      <c r="D81" t="s">
        <v>84</v>
      </c>
      <c r="E81" t="s">
        <v>64</v>
      </c>
      <c r="F81" s="11">
        <v>0.6875</v>
      </c>
      <c r="G81">
        <v>11345</v>
      </c>
      <c r="H81">
        <v>14</v>
      </c>
      <c r="J81" t="s">
        <v>68</v>
      </c>
      <c r="K81" t="s">
        <v>80</v>
      </c>
      <c r="L81">
        <v>3</v>
      </c>
      <c r="M81">
        <v>0</v>
      </c>
      <c r="N81" t="s">
        <v>32</v>
      </c>
      <c r="O81" t="s">
        <v>31</v>
      </c>
      <c r="P81" s="13">
        <v>3</v>
      </c>
      <c r="Q81" s="13">
        <v>1.1666666666666667</v>
      </c>
      <c r="R81" s="13">
        <v>0.66666666666666663</v>
      </c>
      <c r="S81" s="13">
        <v>0.50000000000000011</v>
      </c>
      <c r="T81" s="13">
        <v>1.7142857142857142</v>
      </c>
      <c r="U81" s="13">
        <v>1.3809523809523809</v>
      </c>
      <c r="V81" s="13">
        <v>0.33333333333333326</v>
      </c>
      <c r="W81" s="13">
        <v>1</v>
      </c>
      <c r="X81" s="13">
        <v>1.3333333333333333</v>
      </c>
      <c r="Y81" s="13">
        <v>-0.33333333333333326</v>
      </c>
      <c r="Z81" s="13">
        <v>1.3333333333333333</v>
      </c>
      <c r="AA81" s="13">
        <v>3.6666666666666665</v>
      </c>
      <c r="AB81" s="13">
        <v>-2.333333333333333</v>
      </c>
      <c r="AC81" s="13">
        <v>1.9</v>
      </c>
      <c r="AD81" s="13">
        <v>1.3</v>
      </c>
      <c r="AE81" s="13">
        <v>0.59999999999999987</v>
      </c>
      <c r="AF81" s="13">
        <v>1.5454545454545454</v>
      </c>
      <c r="AG81" s="13">
        <v>1.4545454545454546</v>
      </c>
      <c r="AH81" s="13">
        <v>9.0909090909090828E-2</v>
      </c>
      <c r="AI81" s="13">
        <v>3</v>
      </c>
      <c r="AJ81" s="13">
        <v>0</v>
      </c>
      <c r="AK81" s="13">
        <v>7</v>
      </c>
      <c r="AL81" s="13">
        <v>34</v>
      </c>
      <c r="AM81" s="13">
        <v>1.1666666666666667</v>
      </c>
      <c r="AN81" s="13">
        <v>1.6190476190476191</v>
      </c>
      <c r="AO81" s="22">
        <v>80</v>
      </c>
    </row>
    <row r="82" spans="1:41" x14ac:dyDescent="0.3">
      <c r="A82" t="s">
        <v>47</v>
      </c>
      <c r="B82" t="s">
        <v>86</v>
      </c>
      <c r="C82" t="s">
        <v>35</v>
      </c>
      <c r="D82" t="s">
        <v>84</v>
      </c>
      <c r="E82" t="s">
        <v>61</v>
      </c>
      <c r="F82" s="11">
        <v>0.87847222222222221</v>
      </c>
      <c r="G82">
        <v>20690</v>
      </c>
      <c r="H82">
        <v>4</v>
      </c>
      <c r="J82" t="s">
        <v>80</v>
      </c>
      <c r="K82" t="s">
        <v>51</v>
      </c>
      <c r="L82">
        <v>1</v>
      </c>
      <c r="M82">
        <v>3</v>
      </c>
      <c r="N82" t="s">
        <v>31</v>
      </c>
      <c r="O82" t="s">
        <v>32</v>
      </c>
      <c r="P82" s="13">
        <v>-2</v>
      </c>
      <c r="Q82" s="13">
        <v>1.6363636363636365</v>
      </c>
      <c r="R82" s="13">
        <v>0.59090909090909094</v>
      </c>
      <c r="S82" s="13">
        <v>1.0454545454545454</v>
      </c>
      <c r="T82" s="13">
        <v>0.5</v>
      </c>
      <c r="U82" s="13">
        <v>0.5</v>
      </c>
      <c r="V82" s="13">
        <v>0</v>
      </c>
      <c r="W82" s="13">
        <v>1.9</v>
      </c>
      <c r="X82" s="13">
        <v>1.3</v>
      </c>
      <c r="Y82" s="13">
        <v>0.59999999999999987</v>
      </c>
      <c r="Z82" s="13">
        <v>1.4166666666666667</v>
      </c>
      <c r="AA82" s="13">
        <v>1.5833333333333333</v>
      </c>
      <c r="AB82" s="13">
        <v>-0.16666666666666652</v>
      </c>
      <c r="AC82" s="13">
        <v>0</v>
      </c>
      <c r="AD82" s="13">
        <v>0</v>
      </c>
      <c r="AE82" s="13">
        <v>0</v>
      </c>
      <c r="AF82" s="13">
        <v>1</v>
      </c>
      <c r="AG82" s="13">
        <v>1</v>
      </c>
      <c r="AH82" s="13">
        <v>0</v>
      </c>
      <c r="AI82" s="13">
        <v>0</v>
      </c>
      <c r="AJ82" s="13">
        <v>3</v>
      </c>
      <c r="AK82" s="13">
        <v>34</v>
      </c>
      <c r="AL82" s="13">
        <v>2</v>
      </c>
      <c r="AM82" s="13">
        <v>1.5454545454545454</v>
      </c>
      <c r="AN82" s="13">
        <v>1</v>
      </c>
      <c r="AO82" s="22">
        <v>81</v>
      </c>
    </row>
    <row r="83" spans="1:41" x14ac:dyDescent="0.3">
      <c r="A83" t="s">
        <v>47</v>
      </c>
      <c r="B83" t="s">
        <v>88</v>
      </c>
      <c r="C83" t="s">
        <v>35</v>
      </c>
      <c r="D83" t="s">
        <v>84</v>
      </c>
      <c r="E83" t="s">
        <v>64</v>
      </c>
      <c r="F83" s="11">
        <v>0.6875</v>
      </c>
      <c r="G83">
        <v>14189</v>
      </c>
      <c r="H83">
        <v>3</v>
      </c>
      <c r="J83" t="s">
        <v>80</v>
      </c>
      <c r="K83" t="s">
        <v>71</v>
      </c>
      <c r="L83">
        <v>0</v>
      </c>
      <c r="M83">
        <v>1</v>
      </c>
      <c r="N83" t="s">
        <v>31</v>
      </c>
      <c r="O83" t="s">
        <v>32</v>
      </c>
      <c r="P83" s="13">
        <v>-1</v>
      </c>
      <c r="Q83" s="13">
        <v>1.6086956521739131</v>
      </c>
      <c r="R83" s="13">
        <v>0.69565217391304346</v>
      </c>
      <c r="S83" s="13">
        <v>0.91304347826086962</v>
      </c>
      <c r="T83" s="13">
        <v>1.4</v>
      </c>
      <c r="U83" s="13">
        <v>2.4</v>
      </c>
      <c r="V83" s="13">
        <v>-1</v>
      </c>
      <c r="W83" s="13">
        <v>1.8181818181818181</v>
      </c>
      <c r="X83" s="13">
        <v>1.4545454545454546</v>
      </c>
      <c r="Y83" s="13">
        <v>0.36363636363636354</v>
      </c>
      <c r="Z83" s="13">
        <v>1.4166666666666667</v>
      </c>
      <c r="AA83" s="13">
        <v>1.5833333333333333</v>
      </c>
      <c r="AB83" s="13">
        <v>-0.16666666666666652</v>
      </c>
      <c r="AC83" s="13">
        <v>1.6666666666666667</v>
      </c>
      <c r="AD83" s="13">
        <v>3</v>
      </c>
      <c r="AE83" s="13">
        <v>-1.3333333333333333</v>
      </c>
      <c r="AF83" s="13">
        <v>1</v>
      </c>
      <c r="AG83" s="13">
        <v>1.5</v>
      </c>
      <c r="AH83" s="13">
        <v>-0.5</v>
      </c>
      <c r="AI83" s="13">
        <v>0</v>
      </c>
      <c r="AJ83" s="13">
        <v>3</v>
      </c>
      <c r="AK83" s="13">
        <v>34</v>
      </c>
      <c r="AL83" s="13">
        <v>2</v>
      </c>
      <c r="AM83" s="13">
        <v>1.4782608695652173</v>
      </c>
      <c r="AN83" s="13">
        <v>0.4</v>
      </c>
      <c r="AO83" s="22">
        <v>82</v>
      </c>
    </row>
    <row r="84" spans="1:41" x14ac:dyDescent="0.3">
      <c r="A84" t="s">
        <v>41</v>
      </c>
      <c r="B84" t="s">
        <v>89</v>
      </c>
      <c r="C84" t="s">
        <v>35</v>
      </c>
      <c r="D84" t="s">
        <v>84</v>
      </c>
      <c r="E84" t="s">
        <v>46</v>
      </c>
      <c r="F84" s="11">
        <v>0.85416666666666663</v>
      </c>
      <c r="G84">
        <v>14652</v>
      </c>
      <c r="H84">
        <v>3</v>
      </c>
      <c r="J84" t="s">
        <v>80</v>
      </c>
      <c r="K84" t="s">
        <v>71</v>
      </c>
      <c r="L84">
        <v>1</v>
      </c>
      <c r="M84">
        <v>2</v>
      </c>
      <c r="N84" t="s">
        <v>31</v>
      </c>
      <c r="O84" t="s">
        <v>32</v>
      </c>
      <c r="P84" s="13">
        <v>-1</v>
      </c>
      <c r="Q84" s="13">
        <v>1.5416666666666667</v>
      </c>
      <c r="R84" s="13">
        <v>0.70833333333333337</v>
      </c>
      <c r="S84" s="13">
        <v>0.83333333333333337</v>
      </c>
      <c r="T84" s="13">
        <v>1.3333333333333333</v>
      </c>
      <c r="U84" s="13">
        <v>2</v>
      </c>
      <c r="V84" s="13">
        <v>-0.66666666666666674</v>
      </c>
      <c r="W84" s="13">
        <v>1.6666666666666667</v>
      </c>
      <c r="X84" s="13">
        <v>1.4166666666666667</v>
      </c>
      <c r="Y84" s="13">
        <v>0.25</v>
      </c>
      <c r="Z84" s="13">
        <v>1.4166666666666667</v>
      </c>
      <c r="AA84" s="13">
        <v>1.5833333333333333</v>
      </c>
      <c r="AB84" s="13">
        <v>-0.16666666666666652</v>
      </c>
      <c r="AC84" s="13">
        <v>1.6666666666666667</v>
      </c>
      <c r="AD84" s="13">
        <v>3</v>
      </c>
      <c r="AE84" s="13">
        <v>-1.3333333333333333</v>
      </c>
      <c r="AF84" s="13">
        <v>1</v>
      </c>
      <c r="AG84" s="13">
        <v>1</v>
      </c>
      <c r="AH84" s="13">
        <v>0</v>
      </c>
      <c r="AI84" s="13">
        <v>0</v>
      </c>
      <c r="AJ84" s="13">
        <v>3</v>
      </c>
      <c r="AK84" s="13">
        <v>34</v>
      </c>
      <c r="AL84" s="13">
        <v>5</v>
      </c>
      <c r="AM84" s="13">
        <v>1.4166666666666667</v>
      </c>
      <c r="AN84" s="13">
        <v>0.83333333333333337</v>
      </c>
      <c r="AO84" s="22">
        <v>83</v>
      </c>
    </row>
    <row r="85" spans="1:41" x14ac:dyDescent="0.3">
      <c r="A85" t="s">
        <v>47</v>
      </c>
      <c r="B85" t="s">
        <v>91</v>
      </c>
      <c r="C85" t="s">
        <v>35</v>
      </c>
      <c r="D85" t="s">
        <v>84</v>
      </c>
      <c r="E85" t="s">
        <v>43</v>
      </c>
      <c r="F85" s="11">
        <v>0.77083333333333337</v>
      </c>
      <c r="G85">
        <v>5613</v>
      </c>
      <c r="H85">
        <v>3</v>
      </c>
      <c r="J85" t="s">
        <v>0</v>
      </c>
      <c r="K85" t="s">
        <v>80</v>
      </c>
      <c r="L85">
        <v>2</v>
      </c>
      <c r="M85">
        <v>2</v>
      </c>
      <c r="N85" t="s">
        <v>30</v>
      </c>
      <c r="O85" t="s">
        <v>30</v>
      </c>
      <c r="P85" s="13">
        <v>0</v>
      </c>
      <c r="Q85" s="13">
        <v>0.6</v>
      </c>
      <c r="R85" s="13">
        <v>0.6</v>
      </c>
      <c r="S85" s="13">
        <v>0</v>
      </c>
      <c r="T85" s="13">
        <v>1.52</v>
      </c>
      <c r="U85" s="13">
        <v>1.52</v>
      </c>
      <c r="V85" s="13">
        <v>0</v>
      </c>
      <c r="W85" s="13">
        <v>1</v>
      </c>
      <c r="X85" s="13">
        <v>1.5</v>
      </c>
      <c r="Y85" s="13">
        <v>-0.5</v>
      </c>
      <c r="Z85" s="13">
        <v>0.33333333333333331</v>
      </c>
      <c r="AA85" s="13">
        <v>1</v>
      </c>
      <c r="AB85" s="13">
        <v>-0.66666666666666674</v>
      </c>
      <c r="AC85" s="13">
        <v>1.6153846153846154</v>
      </c>
      <c r="AD85" s="13">
        <v>1.4615384615384615</v>
      </c>
      <c r="AE85" s="13">
        <v>0.15384615384615397</v>
      </c>
      <c r="AF85" s="13">
        <v>1.4166666666666667</v>
      </c>
      <c r="AG85" s="13">
        <v>1.5833333333333333</v>
      </c>
      <c r="AH85" s="13">
        <v>-0.16666666666666652</v>
      </c>
      <c r="AI85" s="13">
        <v>1</v>
      </c>
      <c r="AJ85" s="13">
        <v>1</v>
      </c>
      <c r="AK85" s="13">
        <v>5</v>
      </c>
      <c r="AL85" s="13">
        <v>34</v>
      </c>
      <c r="AM85" s="13">
        <v>1</v>
      </c>
      <c r="AN85" s="13">
        <v>1.36</v>
      </c>
      <c r="AO85" s="22">
        <v>84</v>
      </c>
    </row>
    <row r="86" spans="1:41" x14ac:dyDescent="0.3">
      <c r="A86" t="s">
        <v>47</v>
      </c>
      <c r="B86" t="s">
        <v>92</v>
      </c>
      <c r="C86" t="s">
        <v>35</v>
      </c>
      <c r="D86" t="s">
        <v>93</v>
      </c>
      <c r="E86" t="s">
        <v>61</v>
      </c>
      <c r="F86" s="11">
        <v>0.79166666666666663</v>
      </c>
      <c r="G86">
        <v>7912</v>
      </c>
      <c r="H86">
        <v>5</v>
      </c>
      <c r="J86" t="s">
        <v>51</v>
      </c>
      <c r="K86" t="s">
        <v>80</v>
      </c>
      <c r="L86">
        <v>1</v>
      </c>
      <c r="M86">
        <v>4</v>
      </c>
      <c r="N86" t="s">
        <v>31</v>
      </c>
      <c r="O86" t="s">
        <v>32</v>
      </c>
      <c r="P86" s="13">
        <v>-3</v>
      </c>
      <c r="Q86" s="13">
        <v>1.3333333333333333</v>
      </c>
      <c r="R86" s="13">
        <v>0</v>
      </c>
      <c r="S86" s="13">
        <v>1.3333333333333333</v>
      </c>
      <c r="T86" s="13">
        <v>1.5384615384615385</v>
      </c>
      <c r="U86" s="13">
        <v>1.5384615384615385</v>
      </c>
      <c r="V86" s="13">
        <v>0</v>
      </c>
      <c r="W86" s="13">
        <v>0</v>
      </c>
      <c r="X86" s="13">
        <v>0</v>
      </c>
      <c r="Y86" s="13">
        <v>0</v>
      </c>
      <c r="Z86" s="13">
        <v>2</v>
      </c>
      <c r="AA86" s="13">
        <v>1</v>
      </c>
      <c r="AB86" s="13">
        <v>1</v>
      </c>
      <c r="AC86" s="13">
        <v>1.6153846153846154</v>
      </c>
      <c r="AD86" s="13">
        <v>1.4615384615384615</v>
      </c>
      <c r="AE86" s="13">
        <v>0.15384615384615397</v>
      </c>
      <c r="AF86" s="13">
        <v>1.4615384615384615</v>
      </c>
      <c r="AG86" s="13">
        <v>1.6153846153846154</v>
      </c>
      <c r="AH86" s="13">
        <v>-0.15384615384615397</v>
      </c>
      <c r="AI86" s="13">
        <v>0</v>
      </c>
      <c r="AJ86" s="13">
        <v>3</v>
      </c>
      <c r="AK86" s="13">
        <v>5</v>
      </c>
      <c r="AL86" s="13">
        <v>35</v>
      </c>
      <c r="AM86" s="13">
        <v>1.6666666666666667</v>
      </c>
      <c r="AN86" s="13">
        <v>1.3461538461538463</v>
      </c>
      <c r="AO86" s="22">
        <v>85</v>
      </c>
    </row>
    <row r="87" spans="1:41" x14ac:dyDescent="0.3">
      <c r="A87" t="s">
        <v>47</v>
      </c>
      <c r="B87" t="s">
        <v>94</v>
      </c>
      <c r="C87" t="s">
        <v>35</v>
      </c>
      <c r="D87" t="s">
        <v>93</v>
      </c>
      <c r="E87" t="s">
        <v>64</v>
      </c>
      <c r="F87" s="11">
        <v>0.58333333333333337</v>
      </c>
      <c r="G87">
        <v>5892</v>
      </c>
      <c r="H87">
        <v>3</v>
      </c>
      <c r="J87" t="s">
        <v>80</v>
      </c>
      <c r="K87" t="s">
        <v>76</v>
      </c>
      <c r="L87">
        <v>1</v>
      </c>
      <c r="M87">
        <v>3</v>
      </c>
      <c r="N87" t="s">
        <v>31</v>
      </c>
      <c r="O87" t="s">
        <v>32</v>
      </c>
      <c r="P87" s="13">
        <v>-2</v>
      </c>
      <c r="Q87" s="13">
        <v>1.6296296296296295</v>
      </c>
      <c r="R87" s="13">
        <v>0.70370370370370372</v>
      </c>
      <c r="S87" s="13">
        <v>0.92592592592592582</v>
      </c>
      <c r="T87" s="13">
        <v>0.66666666666666663</v>
      </c>
      <c r="U87" s="13">
        <v>1.6666666666666667</v>
      </c>
      <c r="V87" s="13">
        <v>-1</v>
      </c>
      <c r="W87" s="13">
        <v>1.6153846153846154</v>
      </c>
      <c r="X87" s="13">
        <v>1.4615384615384615</v>
      </c>
      <c r="Y87" s="13">
        <v>0.15384615384615397</v>
      </c>
      <c r="Z87" s="13">
        <v>1.6428571428571428</v>
      </c>
      <c r="AA87" s="13">
        <v>1.5714285714285714</v>
      </c>
      <c r="AB87" s="13">
        <v>7.1428571428571397E-2</v>
      </c>
      <c r="AC87" s="13">
        <v>1</v>
      </c>
      <c r="AD87" s="13">
        <v>1.75</v>
      </c>
      <c r="AE87" s="13">
        <v>-0.75</v>
      </c>
      <c r="AF87" s="13">
        <v>0</v>
      </c>
      <c r="AG87" s="13">
        <v>1.5</v>
      </c>
      <c r="AH87" s="13">
        <v>-1.5</v>
      </c>
      <c r="AI87" s="13">
        <v>0</v>
      </c>
      <c r="AJ87" s="13">
        <v>3</v>
      </c>
      <c r="AK87" s="13">
        <v>38</v>
      </c>
      <c r="AL87" s="13">
        <v>2</v>
      </c>
      <c r="AM87" s="13">
        <v>1.4074074074074074</v>
      </c>
      <c r="AN87" s="13">
        <v>0.33333333333333331</v>
      </c>
      <c r="AO87" s="22">
        <v>86</v>
      </c>
    </row>
    <row r="88" spans="1:41" x14ac:dyDescent="0.3">
      <c r="A88" t="s">
        <v>47</v>
      </c>
      <c r="B88" t="s">
        <v>155</v>
      </c>
      <c r="C88" t="s">
        <v>35</v>
      </c>
      <c r="D88" t="s">
        <v>93</v>
      </c>
      <c r="E88" t="s">
        <v>43</v>
      </c>
      <c r="F88" s="11">
        <v>0.77083333333333337</v>
      </c>
      <c r="G88">
        <v>6350</v>
      </c>
      <c r="H88">
        <v>13</v>
      </c>
      <c r="J88" t="s">
        <v>80</v>
      </c>
      <c r="K88" t="s">
        <v>56</v>
      </c>
      <c r="L88">
        <v>2</v>
      </c>
      <c r="M88">
        <v>3</v>
      </c>
      <c r="N88" t="s">
        <v>31</v>
      </c>
      <c r="O88" t="s">
        <v>32</v>
      </c>
      <c r="P88" s="13">
        <v>-1</v>
      </c>
      <c r="Q88" s="13">
        <v>1.6071428571428572</v>
      </c>
      <c r="R88" s="13">
        <v>0.7857142857142857</v>
      </c>
      <c r="S88" s="13">
        <v>0.82142857142857151</v>
      </c>
      <c r="T88" s="13">
        <v>1.2</v>
      </c>
      <c r="U88" s="13">
        <v>3.4</v>
      </c>
      <c r="V88" s="13">
        <v>-2.2000000000000002</v>
      </c>
      <c r="W88" s="13">
        <v>1.5714285714285714</v>
      </c>
      <c r="X88" s="13">
        <v>1.5714285714285714</v>
      </c>
      <c r="Y88" s="13">
        <v>0</v>
      </c>
      <c r="Z88" s="13">
        <v>1.6428571428571428</v>
      </c>
      <c r="AA88" s="13">
        <v>1.5714285714285714</v>
      </c>
      <c r="AB88" s="13">
        <v>7.1428571428571397E-2</v>
      </c>
      <c r="AC88" s="13">
        <v>1.3333333333333333</v>
      </c>
      <c r="AD88" s="13">
        <v>3.3333333333333335</v>
      </c>
      <c r="AE88" s="13">
        <v>-2</v>
      </c>
      <c r="AF88" s="13">
        <v>1</v>
      </c>
      <c r="AG88" s="13">
        <v>3.5</v>
      </c>
      <c r="AH88" s="13">
        <v>-2.5</v>
      </c>
      <c r="AI88" s="13">
        <v>0</v>
      </c>
      <c r="AJ88" s="13">
        <v>3</v>
      </c>
      <c r="AK88" s="13">
        <v>38</v>
      </c>
      <c r="AL88" s="13">
        <v>1</v>
      </c>
      <c r="AM88" s="13">
        <v>1.3571428571428572</v>
      </c>
      <c r="AN88" s="13">
        <v>0.2</v>
      </c>
      <c r="AO88" s="22">
        <v>87</v>
      </c>
    </row>
    <row r="89" spans="1:41" x14ac:dyDescent="0.3">
      <c r="A89" t="s">
        <v>47</v>
      </c>
      <c r="B89" t="s">
        <v>96</v>
      </c>
      <c r="C89" t="s">
        <v>35</v>
      </c>
      <c r="D89" t="s">
        <v>93</v>
      </c>
      <c r="E89" t="s">
        <v>61</v>
      </c>
      <c r="F89" s="11">
        <v>0.87847222222222221</v>
      </c>
      <c r="G89">
        <v>17932</v>
      </c>
      <c r="H89">
        <v>5</v>
      </c>
      <c r="J89" t="s">
        <v>150</v>
      </c>
      <c r="K89" t="s">
        <v>80</v>
      </c>
      <c r="L89">
        <v>5</v>
      </c>
      <c r="M89">
        <v>1</v>
      </c>
      <c r="N89" t="s">
        <v>32</v>
      </c>
      <c r="O89" t="s">
        <v>31</v>
      </c>
      <c r="P89" s="13">
        <v>4</v>
      </c>
      <c r="Q89" s="13">
        <v>5</v>
      </c>
      <c r="R89" s="13">
        <v>0</v>
      </c>
      <c r="S89" s="13">
        <v>5</v>
      </c>
      <c r="T89" s="13">
        <v>1.6206896551724137</v>
      </c>
      <c r="U89" s="13">
        <v>1.6206896551724137</v>
      </c>
      <c r="V89" s="13">
        <v>0</v>
      </c>
      <c r="W89" s="13">
        <v>0</v>
      </c>
      <c r="X89" s="13">
        <v>0</v>
      </c>
      <c r="Y89" s="13">
        <v>0</v>
      </c>
      <c r="Z89" s="13">
        <v>5</v>
      </c>
      <c r="AA89" s="13">
        <v>1</v>
      </c>
      <c r="AB89" s="13">
        <v>4</v>
      </c>
      <c r="AC89" s="13">
        <v>1.6</v>
      </c>
      <c r="AD89" s="13">
        <v>1.6666666666666667</v>
      </c>
      <c r="AE89" s="13">
        <v>-6.6666666666666652E-2</v>
      </c>
      <c r="AF89" s="13">
        <v>1.6428571428571428</v>
      </c>
      <c r="AG89" s="13">
        <v>1.5714285714285714</v>
      </c>
      <c r="AH89" s="13">
        <v>7.1428571428571397E-2</v>
      </c>
      <c r="AI89" s="13">
        <v>3</v>
      </c>
      <c r="AJ89" s="13">
        <v>0</v>
      </c>
      <c r="AK89" s="13">
        <v>3</v>
      </c>
      <c r="AL89" s="13">
        <v>38</v>
      </c>
      <c r="AM89" s="13">
        <v>3</v>
      </c>
      <c r="AN89" s="13">
        <v>1.3103448275862069</v>
      </c>
      <c r="AO89" s="22">
        <v>88</v>
      </c>
    </row>
    <row r="90" spans="1:41" x14ac:dyDescent="0.3">
      <c r="A90" t="s">
        <v>47</v>
      </c>
      <c r="B90" t="s">
        <v>97</v>
      </c>
      <c r="C90" t="s">
        <v>35</v>
      </c>
      <c r="D90" t="s">
        <v>93</v>
      </c>
      <c r="E90" t="s">
        <v>64</v>
      </c>
      <c r="F90" s="11">
        <v>0.58333333333333337</v>
      </c>
      <c r="G90">
        <v>3500</v>
      </c>
      <c r="H90">
        <v>3</v>
      </c>
      <c r="J90" t="s">
        <v>49</v>
      </c>
      <c r="K90" t="s">
        <v>80</v>
      </c>
      <c r="L90">
        <v>1</v>
      </c>
      <c r="M90">
        <v>2</v>
      </c>
      <c r="N90" t="s">
        <v>31</v>
      </c>
      <c r="O90" t="s">
        <v>32</v>
      </c>
      <c r="P90" s="13">
        <v>-1</v>
      </c>
      <c r="Q90" s="13">
        <v>0.6</v>
      </c>
      <c r="R90" s="13">
        <v>0.4</v>
      </c>
      <c r="S90" s="13">
        <v>0.19999999999999996</v>
      </c>
      <c r="T90" s="13">
        <v>1.6</v>
      </c>
      <c r="U90" s="13">
        <v>1.7333333333333334</v>
      </c>
      <c r="V90" s="13">
        <v>-0.1333333333333333</v>
      </c>
      <c r="W90" s="13">
        <v>0</v>
      </c>
      <c r="X90" s="13">
        <v>1</v>
      </c>
      <c r="Y90" s="13">
        <v>-1</v>
      </c>
      <c r="Z90" s="13">
        <v>1</v>
      </c>
      <c r="AA90" s="13">
        <v>2</v>
      </c>
      <c r="AB90" s="13">
        <v>-1</v>
      </c>
      <c r="AC90" s="13">
        <v>1.6</v>
      </c>
      <c r="AD90" s="13">
        <v>1.6666666666666667</v>
      </c>
      <c r="AE90" s="13">
        <v>-6.6666666666666652E-2</v>
      </c>
      <c r="AF90" s="13">
        <v>1.6</v>
      </c>
      <c r="AG90" s="13">
        <v>1.8</v>
      </c>
      <c r="AH90" s="13">
        <v>-0.19999999999999996</v>
      </c>
      <c r="AI90" s="13">
        <v>0</v>
      </c>
      <c r="AJ90" s="13">
        <v>3</v>
      </c>
      <c r="AK90" s="13">
        <v>2</v>
      </c>
      <c r="AL90" s="13">
        <v>38</v>
      </c>
      <c r="AM90" s="13">
        <v>0.4</v>
      </c>
      <c r="AN90" s="13">
        <v>1.2666666666666666</v>
      </c>
      <c r="AO90" s="22">
        <v>89</v>
      </c>
    </row>
    <row r="91" spans="1:41" x14ac:dyDescent="0.3">
      <c r="A91" t="s">
        <v>47</v>
      </c>
      <c r="B91" t="s">
        <v>98</v>
      </c>
      <c r="C91" t="s">
        <v>35</v>
      </c>
      <c r="D91" t="s">
        <v>93</v>
      </c>
      <c r="E91" t="s">
        <v>46</v>
      </c>
      <c r="F91" s="11">
        <v>0.77083333333333337</v>
      </c>
      <c r="G91">
        <v>2214</v>
      </c>
      <c r="H91">
        <v>3</v>
      </c>
      <c r="J91" t="s">
        <v>65</v>
      </c>
      <c r="K91" t="s">
        <v>80</v>
      </c>
      <c r="L91">
        <v>1</v>
      </c>
      <c r="M91">
        <v>0</v>
      </c>
      <c r="N91" t="s">
        <v>32</v>
      </c>
      <c r="O91" t="s">
        <v>31</v>
      </c>
      <c r="P91" s="13">
        <v>1</v>
      </c>
      <c r="Q91" s="13">
        <v>0.6</v>
      </c>
      <c r="R91" s="13">
        <v>1</v>
      </c>
      <c r="S91" s="13">
        <v>-0.4</v>
      </c>
      <c r="T91" s="13">
        <v>1.6129032258064515</v>
      </c>
      <c r="U91" s="13">
        <v>1.7096774193548387</v>
      </c>
      <c r="V91" s="13">
        <v>-9.6774193548387233E-2</v>
      </c>
      <c r="W91" s="13">
        <v>0.5</v>
      </c>
      <c r="X91" s="13">
        <v>2.5</v>
      </c>
      <c r="Y91" s="13">
        <v>-2</v>
      </c>
      <c r="Z91" s="13">
        <v>0.66666666666666663</v>
      </c>
      <c r="AA91" s="13">
        <v>4.666666666666667</v>
      </c>
      <c r="AB91" s="13">
        <v>-4</v>
      </c>
      <c r="AC91" s="13">
        <v>1.6</v>
      </c>
      <c r="AD91" s="13">
        <v>1.6666666666666667</v>
      </c>
      <c r="AE91" s="13">
        <v>-6.6666666666666652E-2</v>
      </c>
      <c r="AF91" s="13">
        <v>1.625</v>
      </c>
      <c r="AG91" s="13">
        <v>1.75</v>
      </c>
      <c r="AH91" s="13">
        <v>-0.125</v>
      </c>
      <c r="AI91" s="13">
        <v>3</v>
      </c>
      <c r="AJ91" s="13">
        <v>0</v>
      </c>
      <c r="AK91" s="13">
        <v>0</v>
      </c>
      <c r="AL91" s="13">
        <v>41</v>
      </c>
      <c r="AM91" s="13">
        <v>0</v>
      </c>
      <c r="AN91" s="13">
        <v>1.3225806451612903</v>
      </c>
      <c r="AO91" s="22">
        <v>90</v>
      </c>
    </row>
    <row r="92" spans="1:41" x14ac:dyDescent="0.3">
      <c r="A92" t="s">
        <v>47</v>
      </c>
      <c r="B92" t="s">
        <v>101</v>
      </c>
      <c r="C92" t="s">
        <v>35</v>
      </c>
      <c r="D92" t="s">
        <v>100</v>
      </c>
      <c r="E92" t="s">
        <v>61</v>
      </c>
      <c r="F92" s="11">
        <v>0.79166666666666663</v>
      </c>
      <c r="G92">
        <v>23133</v>
      </c>
      <c r="H92">
        <v>4</v>
      </c>
      <c r="J92" t="s">
        <v>80</v>
      </c>
      <c r="K92" t="s">
        <v>153</v>
      </c>
      <c r="L92">
        <v>0</v>
      </c>
      <c r="M92">
        <v>0</v>
      </c>
      <c r="N92" t="s">
        <v>30</v>
      </c>
      <c r="O92" t="s">
        <v>30</v>
      </c>
      <c r="P92" s="13">
        <v>0</v>
      </c>
      <c r="Q92" s="13">
        <v>1.5625</v>
      </c>
      <c r="R92" s="13">
        <v>0.78125</v>
      </c>
      <c r="S92" s="13">
        <v>0.78125</v>
      </c>
      <c r="T92" s="13">
        <v>2</v>
      </c>
      <c r="U92" s="13">
        <v>2</v>
      </c>
      <c r="V92" s="13">
        <v>0</v>
      </c>
      <c r="W92" s="13">
        <v>1.6</v>
      </c>
      <c r="X92" s="13">
        <v>1.6666666666666667</v>
      </c>
      <c r="Y92" s="13">
        <v>-6.6666666666666652E-2</v>
      </c>
      <c r="Z92" s="13">
        <v>1.5294117647058822</v>
      </c>
      <c r="AA92" s="13">
        <v>1.7058823529411764</v>
      </c>
      <c r="AB92" s="13">
        <v>-0.17647058823529416</v>
      </c>
      <c r="AC92" s="13">
        <v>2</v>
      </c>
      <c r="AD92" s="13">
        <v>2</v>
      </c>
      <c r="AE92" s="13">
        <v>0</v>
      </c>
      <c r="AF92" s="13">
        <v>0</v>
      </c>
      <c r="AG92" s="13">
        <v>0</v>
      </c>
      <c r="AH92" s="13">
        <v>0</v>
      </c>
      <c r="AI92" s="13">
        <v>1</v>
      </c>
      <c r="AJ92" s="13">
        <v>1</v>
      </c>
      <c r="AK92" s="13">
        <v>41</v>
      </c>
      <c r="AL92" s="13">
        <v>1</v>
      </c>
      <c r="AM92" s="13">
        <v>1.28125</v>
      </c>
      <c r="AN92" s="13">
        <v>1</v>
      </c>
      <c r="AO92" s="22">
        <v>91</v>
      </c>
    </row>
    <row r="93" spans="1:41" x14ac:dyDescent="0.3">
      <c r="A93" t="s">
        <v>47</v>
      </c>
      <c r="B93" t="s">
        <v>102</v>
      </c>
      <c r="C93" t="s">
        <v>35</v>
      </c>
      <c r="D93" t="s">
        <v>100</v>
      </c>
      <c r="E93" t="s">
        <v>64</v>
      </c>
      <c r="F93" s="11">
        <v>0.58333333333333337</v>
      </c>
      <c r="G93">
        <v>2717</v>
      </c>
      <c r="H93">
        <v>3</v>
      </c>
      <c r="J93" t="s">
        <v>58</v>
      </c>
      <c r="K93" t="s">
        <v>80</v>
      </c>
      <c r="L93">
        <v>1</v>
      </c>
      <c r="M93">
        <v>0</v>
      </c>
      <c r="N93" t="s">
        <v>32</v>
      </c>
      <c r="O93" t="s">
        <v>31</v>
      </c>
      <c r="P93" s="13">
        <v>1</v>
      </c>
      <c r="Q93" s="13">
        <v>0.66666666666666663</v>
      </c>
      <c r="R93" s="13">
        <v>0.33333333333333331</v>
      </c>
      <c r="S93" s="13">
        <v>0.33333333333333331</v>
      </c>
      <c r="T93" s="13">
        <v>1.5151515151515151</v>
      </c>
      <c r="U93" s="13">
        <v>1.6363636363636365</v>
      </c>
      <c r="V93" s="13">
        <v>-0.12121212121212133</v>
      </c>
      <c r="W93" s="13">
        <v>1</v>
      </c>
      <c r="X93" s="13">
        <v>0.66666666666666663</v>
      </c>
      <c r="Y93" s="13">
        <v>0.33333333333333337</v>
      </c>
      <c r="Z93" s="13">
        <v>0.33333333333333331</v>
      </c>
      <c r="AA93" s="13">
        <v>2.3333333333333335</v>
      </c>
      <c r="AB93" s="13">
        <v>-2</v>
      </c>
      <c r="AC93" s="13">
        <v>1.5</v>
      </c>
      <c r="AD93" s="13">
        <v>1.5625</v>
      </c>
      <c r="AE93" s="13">
        <v>-6.25E-2</v>
      </c>
      <c r="AF93" s="13">
        <v>1.5294117647058822</v>
      </c>
      <c r="AG93" s="13">
        <v>1.7058823529411764</v>
      </c>
      <c r="AH93" s="13">
        <v>-0.17647058823529416</v>
      </c>
      <c r="AI93" s="13">
        <v>3</v>
      </c>
      <c r="AJ93" s="13">
        <v>0</v>
      </c>
      <c r="AK93" s="13">
        <v>3</v>
      </c>
      <c r="AL93" s="13">
        <v>42</v>
      </c>
      <c r="AM93" s="13">
        <v>0.5</v>
      </c>
      <c r="AN93" s="13">
        <v>1.2727272727272727</v>
      </c>
      <c r="AO93" s="22">
        <v>92</v>
      </c>
    </row>
    <row r="94" spans="1:41" x14ac:dyDescent="0.3">
      <c r="A94" t="s">
        <v>47</v>
      </c>
      <c r="B94" t="s">
        <v>156</v>
      </c>
      <c r="C94" t="s">
        <v>35</v>
      </c>
      <c r="D94" t="s">
        <v>100</v>
      </c>
      <c r="E94" t="s">
        <v>64</v>
      </c>
      <c r="F94" s="11">
        <v>0.6875</v>
      </c>
      <c r="G94">
        <v>6404</v>
      </c>
      <c r="H94">
        <v>7</v>
      </c>
      <c r="J94" t="s">
        <v>80</v>
      </c>
      <c r="K94" t="s">
        <v>68</v>
      </c>
      <c r="L94">
        <v>1</v>
      </c>
      <c r="M94">
        <v>0</v>
      </c>
      <c r="N94" t="s">
        <v>32</v>
      </c>
      <c r="O94" t="s">
        <v>31</v>
      </c>
      <c r="P94" s="13">
        <v>1</v>
      </c>
      <c r="Q94" s="13">
        <v>1.4705882352941178</v>
      </c>
      <c r="R94" s="13">
        <v>0.73529411764705888</v>
      </c>
      <c r="S94" s="13">
        <v>0.73529411764705888</v>
      </c>
      <c r="T94" s="13">
        <v>1.4285714285714286</v>
      </c>
      <c r="U94" s="13">
        <v>2.1428571428571428</v>
      </c>
      <c r="V94" s="13">
        <v>-0.71428571428571419</v>
      </c>
      <c r="W94" s="13">
        <v>1.5</v>
      </c>
      <c r="X94" s="13">
        <v>1.5625</v>
      </c>
      <c r="Y94" s="13">
        <v>-6.25E-2</v>
      </c>
      <c r="Z94" s="13">
        <v>1.4444444444444444</v>
      </c>
      <c r="AA94" s="13">
        <v>1.6666666666666667</v>
      </c>
      <c r="AB94" s="13">
        <v>-0.22222222222222232</v>
      </c>
      <c r="AC94" s="13">
        <v>1.5</v>
      </c>
      <c r="AD94" s="13">
        <v>1</v>
      </c>
      <c r="AE94" s="13">
        <v>0.5</v>
      </c>
      <c r="AF94" s="13">
        <v>1.3333333333333333</v>
      </c>
      <c r="AG94" s="13">
        <v>3.6666666666666665</v>
      </c>
      <c r="AH94" s="13">
        <v>-2.333333333333333</v>
      </c>
      <c r="AI94" s="13">
        <v>3</v>
      </c>
      <c r="AJ94" s="13">
        <v>0</v>
      </c>
      <c r="AK94" s="13">
        <v>42</v>
      </c>
      <c r="AL94" s="13">
        <v>10</v>
      </c>
      <c r="AM94" s="13">
        <v>1.2352941176470589</v>
      </c>
      <c r="AN94" s="13">
        <v>1.4285714285714286</v>
      </c>
      <c r="AO94" s="22">
        <v>93</v>
      </c>
    </row>
    <row r="95" spans="1:41" x14ac:dyDescent="0.3">
      <c r="A95" t="s">
        <v>47</v>
      </c>
      <c r="B95" t="s">
        <v>157</v>
      </c>
      <c r="C95" t="s">
        <v>105</v>
      </c>
      <c r="D95" t="s">
        <v>106</v>
      </c>
      <c r="E95" t="s">
        <v>64</v>
      </c>
      <c r="F95" s="11">
        <v>0.6875</v>
      </c>
      <c r="G95">
        <v>25600</v>
      </c>
      <c r="H95">
        <v>49</v>
      </c>
      <c r="J95" t="s">
        <v>71</v>
      </c>
      <c r="K95" t="s">
        <v>80</v>
      </c>
      <c r="L95">
        <v>1</v>
      </c>
      <c r="M95">
        <v>1</v>
      </c>
      <c r="N95" t="s">
        <v>30</v>
      </c>
      <c r="O95" t="s">
        <v>30</v>
      </c>
      <c r="P95" s="13">
        <v>0</v>
      </c>
      <c r="Q95" s="13">
        <v>1.4285714285714286</v>
      </c>
      <c r="R95" s="13">
        <v>1.2857142857142858</v>
      </c>
      <c r="S95" s="13">
        <v>0.14285714285714279</v>
      </c>
      <c r="T95" s="13">
        <v>1.4571428571428571</v>
      </c>
      <c r="U95" s="13">
        <v>1.5714285714285714</v>
      </c>
      <c r="V95" s="13">
        <v>-0.11428571428571432</v>
      </c>
      <c r="W95" s="13">
        <v>1.6666666666666667</v>
      </c>
      <c r="X95" s="13">
        <v>3</v>
      </c>
      <c r="Y95" s="13">
        <v>-1.3333333333333333</v>
      </c>
      <c r="Z95" s="13">
        <v>1.25</v>
      </c>
      <c r="AA95" s="13">
        <v>1</v>
      </c>
      <c r="AB95" s="13">
        <v>0.25</v>
      </c>
      <c r="AC95" s="13">
        <v>1.4705882352941178</v>
      </c>
      <c r="AD95" s="13">
        <v>1.4705882352941178</v>
      </c>
      <c r="AE95" s="13">
        <v>0</v>
      </c>
      <c r="AF95" s="13">
        <v>1.4444444444444444</v>
      </c>
      <c r="AG95" s="13">
        <v>1.6666666666666667</v>
      </c>
      <c r="AH95" s="13">
        <v>-0.22222222222222232</v>
      </c>
      <c r="AI95" s="13">
        <v>1</v>
      </c>
      <c r="AJ95" s="13">
        <v>1</v>
      </c>
      <c r="AK95" s="13">
        <v>8</v>
      </c>
      <c r="AL95" s="13">
        <v>45</v>
      </c>
      <c r="AM95" s="13">
        <v>1.1428571428571428</v>
      </c>
      <c r="AN95" s="13">
        <v>1.2857142857142858</v>
      </c>
      <c r="AO95" s="22">
        <v>94</v>
      </c>
    </row>
    <row r="96" spans="1:41" x14ac:dyDescent="0.3">
      <c r="A96" t="s">
        <v>47</v>
      </c>
      <c r="B96" t="s">
        <v>107</v>
      </c>
      <c r="C96" t="s">
        <v>105</v>
      </c>
      <c r="D96" t="s">
        <v>106</v>
      </c>
      <c r="E96" t="s">
        <v>43</v>
      </c>
      <c r="F96" s="11">
        <v>0.77083333333333337</v>
      </c>
      <c r="G96">
        <v>5575</v>
      </c>
      <c r="H96">
        <v>6</v>
      </c>
      <c r="J96" t="s">
        <v>80</v>
      </c>
      <c r="K96" t="s">
        <v>0</v>
      </c>
      <c r="L96">
        <v>1</v>
      </c>
      <c r="M96">
        <v>3</v>
      </c>
      <c r="N96" t="s">
        <v>31</v>
      </c>
      <c r="O96" t="s">
        <v>32</v>
      </c>
      <c r="P96" s="13">
        <v>-2</v>
      </c>
      <c r="Q96" s="13">
        <v>1.4444444444444444</v>
      </c>
      <c r="R96" s="13">
        <v>0.69444444444444442</v>
      </c>
      <c r="S96" s="13">
        <v>0.75</v>
      </c>
      <c r="T96" s="13">
        <v>0.83333333333333337</v>
      </c>
      <c r="U96" s="13">
        <v>1.3333333333333333</v>
      </c>
      <c r="V96" s="13">
        <v>-0.49999999999999989</v>
      </c>
      <c r="W96" s="13">
        <v>1.4705882352941178</v>
      </c>
      <c r="X96" s="13">
        <v>1.4705882352941178</v>
      </c>
      <c r="Y96" s="13">
        <v>0</v>
      </c>
      <c r="Z96" s="13">
        <v>1.4210526315789473</v>
      </c>
      <c r="AA96" s="13">
        <v>1.631578947368421</v>
      </c>
      <c r="AB96" s="13">
        <v>-0.21052631578947367</v>
      </c>
      <c r="AC96" s="13">
        <v>1.3333333333333333</v>
      </c>
      <c r="AD96" s="13">
        <v>1.6666666666666667</v>
      </c>
      <c r="AE96" s="13">
        <v>-0.33333333333333348</v>
      </c>
      <c r="AF96" s="13">
        <v>0.33333333333333331</v>
      </c>
      <c r="AG96" s="13">
        <v>1</v>
      </c>
      <c r="AH96" s="13">
        <v>-0.66666666666666674</v>
      </c>
      <c r="AI96" s="13">
        <v>0</v>
      </c>
      <c r="AJ96" s="13">
        <v>3</v>
      </c>
      <c r="AK96" s="13">
        <v>46</v>
      </c>
      <c r="AL96" s="13">
        <v>6</v>
      </c>
      <c r="AM96" s="13">
        <v>1.2777777777777777</v>
      </c>
      <c r="AN96" s="13">
        <v>1</v>
      </c>
      <c r="AO96" s="22">
        <v>95</v>
      </c>
    </row>
    <row r="97" spans="1:41" x14ac:dyDescent="0.3">
      <c r="A97" t="s">
        <v>47</v>
      </c>
      <c r="B97" t="s">
        <v>158</v>
      </c>
      <c r="C97" t="s">
        <v>105</v>
      </c>
      <c r="D97" t="s">
        <v>106</v>
      </c>
      <c r="E97" t="s">
        <v>43</v>
      </c>
      <c r="F97" s="11">
        <v>0.77083333333333337</v>
      </c>
      <c r="G97">
        <v>3600</v>
      </c>
      <c r="H97">
        <v>7</v>
      </c>
      <c r="J97" t="s">
        <v>76</v>
      </c>
      <c r="K97" t="s">
        <v>80</v>
      </c>
      <c r="L97">
        <v>2</v>
      </c>
      <c r="M97">
        <v>1</v>
      </c>
      <c r="N97" t="s">
        <v>32</v>
      </c>
      <c r="O97" t="s">
        <v>31</v>
      </c>
      <c r="P97" s="13">
        <v>1</v>
      </c>
      <c r="Q97" s="13">
        <v>1</v>
      </c>
      <c r="R97" s="13">
        <v>1</v>
      </c>
      <c r="S97" s="13">
        <v>0</v>
      </c>
      <c r="T97" s="13">
        <v>1.4324324324324325</v>
      </c>
      <c r="U97" s="13">
        <v>1.5945945945945945</v>
      </c>
      <c r="V97" s="13">
        <v>-0.16216216216216206</v>
      </c>
      <c r="W97" s="13">
        <v>1</v>
      </c>
      <c r="X97" s="13">
        <v>1.75</v>
      </c>
      <c r="Y97" s="13">
        <v>-0.75</v>
      </c>
      <c r="Z97" s="13">
        <v>1</v>
      </c>
      <c r="AA97" s="13">
        <v>1.3333333333333333</v>
      </c>
      <c r="AB97" s="13">
        <v>-0.33333333333333326</v>
      </c>
      <c r="AC97" s="13">
        <v>1.4444444444444444</v>
      </c>
      <c r="AD97" s="13">
        <v>1.5555555555555556</v>
      </c>
      <c r="AE97" s="13">
        <v>-0.11111111111111116</v>
      </c>
      <c r="AF97" s="13">
        <v>1.4210526315789473</v>
      </c>
      <c r="AG97" s="13">
        <v>1.631578947368421</v>
      </c>
      <c r="AH97" s="13">
        <v>-0.21052631578947367</v>
      </c>
      <c r="AI97" s="13">
        <v>3</v>
      </c>
      <c r="AJ97" s="13">
        <v>0</v>
      </c>
      <c r="AK97" s="13">
        <v>5</v>
      </c>
      <c r="AL97" s="13">
        <v>46</v>
      </c>
      <c r="AM97" s="13">
        <v>0.7142857142857143</v>
      </c>
      <c r="AN97" s="13">
        <v>1.2432432432432432</v>
      </c>
      <c r="AO97" s="22">
        <v>96</v>
      </c>
    </row>
    <row r="98" spans="1:41" x14ac:dyDescent="0.3">
      <c r="A98" t="s">
        <v>47</v>
      </c>
      <c r="B98" t="s">
        <v>159</v>
      </c>
      <c r="C98" t="s">
        <v>105</v>
      </c>
      <c r="D98" t="s">
        <v>106</v>
      </c>
      <c r="E98" t="s">
        <v>43</v>
      </c>
      <c r="F98" s="11">
        <v>0.66666666666666663</v>
      </c>
      <c r="G98">
        <v>2400</v>
      </c>
      <c r="H98">
        <v>7</v>
      </c>
      <c r="J98" t="s">
        <v>56</v>
      </c>
      <c r="K98" t="s">
        <v>80</v>
      </c>
      <c r="L98">
        <v>2</v>
      </c>
      <c r="M98">
        <v>1</v>
      </c>
      <c r="N98" t="s">
        <v>32</v>
      </c>
      <c r="O98" t="s">
        <v>31</v>
      </c>
      <c r="P98" s="13">
        <v>1</v>
      </c>
      <c r="Q98" s="13">
        <v>1.5</v>
      </c>
      <c r="R98" s="13">
        <v>1.6666666666666667</v>
      </c>
      <c r="S98" s="13">
        <v>-0.16666666666666674</v>
      </c>
      <c r="T98" s="13">
        <v>1.4210526315789473</v>
      </c>
      <c r="U98" s="13">
        <v>1.6052631578947369</v>
      </c>
      <c r="V98" s="13">
        <v>-0.1842105263157896</v>
      </c>
      <c r="W98" s="13">
        <v>1.3333333333333333</v>
      </c>
      <c r="X98" s="13">
        <v>3.3333333333333335</v>
      </c>
      <c r="Y98" s="13">
        <v>-2</v>
      </c>
      <c r="Z98" s="13">
        <v>1.6666666666666667</v>
      </c>
      <c r="AA98" s="13">
        <v>3</v>
      </c>
      <c r="AB98" s="13">
        <v>-1.3333333333333333</v>
      </c>
      <c r="AC98" s="13">
        <v>1.4444444444444444</v>
      </c>
      <c r="AD98" s="13">
        <v>1.5555555555555556</v>
      </c>
      <c r="AE98" s="13">
        <v>-0.11111111111111116</v>
      </c>
      <c r="AF98" s="13">
        <v>1.4</v>
      </c>
      <c r="AG98" s="13">
        <v>1.65</v>
      </c>
      <c r="AH98" s="13">
        <v>-0.25</v>
      </c>
      <c r="AI98" s="13">
        <v>3</v>
      </c>
      <c r="AJ98" s="13">
        <v>0</v>
      </c>
      <c r="AK98" s="13">
        <v>4</v>
      </c>
      <c r="AL98" s="13">
        <v>46</v>
      </c>
      <c r="AM98" s="13">
        <v>0.66666666666666663</v>
      </c>
      <c r="AN98" s="13">
        <v>1.2105263157894737</v>
      </c>
      <c r="AO98" s="22">
        <v>97</v>
      </c>
    </row>
    <row r="99" spans="1:41" x14ac:dyDescent="0.3">
      <c r="A99" t="s">
        <v>47</v>
      </c>
      <c r="B99" t="s">
        <v>160</v>
      </c>
      <c r="C99" t="s">
        <v>105</v>
      </c>
      <c r="D99" t="s">
        <v>116</v>
      </c>
      <c r="E99" t="s">
        <v>43</v>
      </c>
      <c r="F99" s="11">
        <v>0.77083333333333337</v>
      </c>
      <c r="G99">
        <v>5012</v>
      </c>
      <c r="H99">
        <v>7</v>
      </c>
      <c r="J99" t="s">
        <v>80</v>
      </c>
      <c r="K99" t="s">
        <v>49</v>
      </c>
      <c r="L99">
        <v>2</v>
      </c>
      <c r="M99">
        <v>0</v>
      </c>
      <c r="N99" t="s">
        <v>32</v>
      </c>
      <c r="O99" t="s">
        <v>31</v>
      </c>
      <c r="P99" s="13">
        <v>2</v>
      </c>
      <c r="Q99" s="13">
        <v>1.4102564102564104</v>
      </c>
      <c r="R99" s="13">
        <v>0.71794871794871795</v>
      </c>
      <c r="S99" s="13">
        <v>0.6923076923076924</v>
      </c>
      <c r="T99" s="13">
        <v>0.66666666666666663</v>
      </c>
      <c r="U99" s="13">
        <v>1.6666666666666667</v>
      </c>
      <c r="V99" s="13">
        <v>-1</v>
      </c>
      <c r="W99" s="13">
        <v>1.4444444444444444</v>
      </c>
      <c r="X99" s="13">
        <v>1.5555555555555556</v>
      </c>
      <c r="Y99" s="13">
        <v>-0.11111111111111116</v>
      </c>
      <c r="Z99" s="13">
        <v>1.3809523809523809</v>
      </c>
      <c r="AA99" s="13">
        <v>1.6666666666666667</v>
      </c>
      <c r="AB99" s="13">
        <v>-0.28571428571428581</v>
      </c>
      <c r="AC99" s="13">
        <v>0.33333333333333331</v>
      </c>
      <c r="AD99" s="13">
        <v>1.3333333333333333</v>
      </c>
      <c r="AE99" s="13">
        <v>-1</v>
      </c>
      <c r="AF99" s="13">
        <v>1</v>
      </c>
      <c r="AG99" s="13">
        <v>2</v>
      </c>
      <c r="AH99" s="13">
        <v>-1</v>
      </c>
      <c r="AI99" s="13">
        <v>3</v>
      </c>
      <c r="AJ99" s="13">
        <v>0</v>
      </c>
      <c r="AK99" s="13">
        <v>46</v>
      </c>
      <c r="AL99" s="13">
        <v>2</v>
      </c>
      <c r="AM99" s="13">
        <v>1.1794871794871795</v>
      </c>
      <c r="AN99" s="13">
        <v>0.33333333333333331</v>
      </c>
      <c r="AO99" s="22">
        <v>98</v>
      </c>
    </row>
    <row r="100" spans="1:41" x14ac:dyDescent="0.3">
      <c r="A100" t="s">
        <v>47</v>
      </c>
      <c r="B100" t="s">
        <v>161</v>
      </c>
      <c r="C100" t="s">
        <v>105</v>
      </c>
      <c r="D100" t="s">
        <v>116</v>
      </c>
      <c r="E100" t="s">
        <v>43</v>
      </c>
      <c r="F100" s="11">
        <v>0.77083333333333337</v>
      </c>
      <c r="G100">
        <v>6055</v>
      </c>
      <c r="H100">
        <v>7</v>
      </c>
      <c r="J100" t="s">
        <v>80</v>
      </c>
      <c r="K100" t="s">
        <v>65</v>
      </c>
      <c r="L100">
        <v>4</v>
      </c>
      <c r="M100">
        <v>0</v>
      </c>
      <c r="N100" t="s">
        <v>32</v>
      </c>
      <c r="O100" t="s">
        <v>31</v>
      </c>
      <c r="P100" s="13">
        <v>4</v>
      </c>
      <c r="Q100" s="13">
        <v>1.425</v>
      </c>
      <c r="R100" s="13">
        <v>0.7</v>
      </c>
      <c r="S100" s="13">
        <v>0.72500000000000009</v>
      </c>
      <c r="T100" s="13">
        <v>0.66666666666666663</v>
      </c>
      <c r="U100" s="13">
        <v>3.1666666666666665</v>
      </c>
      <c r="V100" s="13">
        <v>-2.5</v>
      </c>
      <c r="W100" s="13">
        <v>1.4736842105263157</v>
      </c>
      <c r="X100" s="13">
        <v>1.4736842105263157</v>
      </c>
      <c r="Y100" s="13">
        <v>0</v>
      </c>
      <c r="Z100" s="13">
        <v>1.3809523809523809</v>
      </c>
      <c r="AA100" s="13">
        <v>1.6666666666666667</v>
      </c>
      <c r="AB100" s="13">
        <v>-0.28571428571428581</v>
      </c>
      <c r="AC100" s="13">
        <v>0.66666666666666663</v>
      </c>
      <c r="AD100" s="13">
        <v>1.6666666666666667</v>
      </c>
      <c r="AE100" s="13">
        <v>-1</v>
      </c>
      <c r="AF100" s="13">
        <v>0.66666666666666663</v>
      </c>
      <c r="AG100" s="13">
        <v>4.666666666666667</v>
      </c>
      <c r="AH100" s="13">
        <v>-4</v>
      </c>
      <c r="AI100" s="13">
        <v>3</v>
      </c>
      <c r="AJ100" s="13">
        <v>0</v>
      </c>
      <c r="AK100" s="13">
        <v>49</v>
      </c>
      <c r="AL100" s="13">
        <v>3</v>
      </c>
      <c r="AM100" s="13">
        <v>1.2250000000000001</v>
      </c>
      <c r="AN100" s="13">
        <v>0.5</v>
      </c>
      <c r="AO100" s="22">
        <v>99</v>
      </c>
    </row>
    <row r="101" spans="1:41" x14ac:dyDescent="0.3">
      <c r="A101" t="s">
        <v>47</v>
      </c>
      <c r="B101" t="s">
        <v>122</v>
      </c>
      <c r="C101" t="s">
        <v>105</v>
      </c>
      <c r="D101" t="s">
        <v>116</v>
      </c>
      <c r="E101" t="s">
        <v>43</v>
      </c>
      <c r="F101" s="11">
        <v>0.77083333333333337</v>
      </c>
      <c r="G101">
        <v>6089</v>
      </c>
      <c r="H101">
        <v>13</v>
      </c>
      <c r="J101" t="s">
        <v>80</v>
      </c>
      <c r="K101" t="s">
        <v>58</v>
      </c>
      <c r="L101">
        <v>2</v>
      </c>
      <c r="M101">
        <v>1</v>
      </c>
      <c r="N101" t="s">
        <v>32</v>
      </c>
      <c r="O101" t="s">
        <v>31</v>
      </c>
      <c r="P101" s="13">
        <v>1</v>
      </c>
      <c r="Q101" s="13">
        <v>1.4878048780487805</v>
      </c>
      <c r="R101" s="13">
        <v>0.68292682926829273</v>
      </c>
      <c r="S101" s="13">
        <v>0.80487804878048774</v>
      </c>
      <c r="T101" s="13">
        <v>0.7142857142857143</v>
      </c>
      <c r="U101" s="13">
        <v>1.2857142857142858</v>
      </c>
      <c r="V101" s="13">
        <v>-0.57142857142857151</v>
      </c>
      <c r="W101" s="13">
        <v>1.6</v>
      </c>
      <c r="X101" s="13">
        <v>1.4</v>
      </c>
      <c r="Y101" s="13">
        <v>0.20000000000000018</v>
      </c>
      <c r="Z101" s="13">
        <v>1.3809523809523809</v>
      </c>
      <c r="AA101" s="13">
        <v>1.6666666666666667</v>
      </c>
      <c r="AB101" s="13">
        <v>-0.28571428571428581</v>
      </c>
      <c r="AC101" s="13">
        <v>1</v>
      </c>
      <c r="AD101" s="13">
        <v>0.5</v>
      </c>
      <c r="AE101" s="13">
        <v>0.5</v>
      </c>
      <c r="AF101" s="13">
        <v>0.33333333333333331</v>
      </c>
      <c r="AG101" s="13">
        <v>2.3333333333333335</v>
      </c>
      <c r="AH101" s="13">
        <v>-2</v>
      </c>
      <c r="AI101" s="13">
        <v>3</v>
      </c>
      <c r="AJ101" s="13">
        <v>0</v>
      </c>
      <c r="AK101" s="13">
        <v>52</v>
      </c>
      <c r="AL101" s="13">
        <v>6</v>
      </c>
      <c r="AM101" s="13">
        <v>1.2682926829268293</v>
      </c>
      <c r="AN101" s="13">
        <v>0.8571428571428571</v>
      </c>
      <c r="AO101" s="22">
        <v>100</v>
      </c>
    </row>
    <row r="102" spans="1:41" x14ac:dyDescent="0.3">
      <c r="A102" t="s">
        <v>47</v>
      </c>
      <c r="B102" t="s">
        <v>162</v>
      </c>
      <c r="C102" t="s">
        <v>105</v>
      </c>
      <c r="D102" t="s">
        <v>124</v>
      </c>
      <c r="E102" t="s">
        <v>43</v>
      </c>
      <c r="F102" s="11">
        <v>0.66666666666666663</v>
      </c>
      <c r="G102">
        <v>11318</v>
      </c>
      <c r="H102">
        <v>7</v>
      </c>
      <c r="J102" t="s">
        <v>68</v>
      </c>
      <c r="K102" t="s">
        <v>80</v>
      </c>
      <c r="L102">
        <v>0</v>
      </c>
      <c r="M102">
        <v>2</v>
      </c>
      <c r="N102" t="s">
        <v>31</v>
      </c>
      <c r="O102" t="s">
        <v>32</v>
      </c>
      <c r="P102" s="13">
        <v>-2</v>
      </c>
      <c r="Q102" s="13">
        <v>1.25</v>
      </c>
      <c r="R102" s="13">
        <v>0.5</v>
      </c>
      <c r="S102" s="13">
        <v>0.75</v>
      </c>
      <c r="T102" s="13">
        <v>1.5</v>
      </c>
      <c r="U102" s="13">
        <v>1.5238095238095237</v>
      </c>
      <c r="V102" s="13">
        <v>-2.3809523809523725E-2</v>
      </c>
      <c r="W102" s="13">
        <v>1.5</v>
      </c>
      <c r="X102" s="13">
        <v>1</v>
      </c>
      <c r="Y102" s="13">
        <v>0.5</v>
      </c>
      <c r="Z102" s="13">
        <v>1</v>
      </c>
      <c r="AA102" s="13">
        <v>3</v>
      </c>
      <c r="AB102" s="13">
        <v>-2</v>
      </c>
      <c r="AC102" s="13">
        <v>1.6190476190476191</v>
      </c>
      <c r="AD102" s="13">
        <v>1.3809523809523809</v>
      </c>
      <c r="AE102" s="13">
        <v>0.23809523809523814</v>
      </c>
      <c r="AF102" s="13">
        <v>1.3809523809523809</v>
      </c>
      <c r="AG102" s="13">
        <v>1.6666666666666667</v>
      </c>
      <c r="AH102" s="13">
        <v>-0.28571428571428581</v>
      </c>
      <c r="AI102" s="13">
        <v>0</v>
      </c>
      <c r="AJ102" s="13">
        <v>3</v>
      </c>
      <c r="AK102" s="13">
        <v>10</v>
      </c>
      <c r="AL102" s="13">
        <v>55</v>
      </c>
      <c r="AM102" s="13">
        <v>1.25</v>
      </c>
      <c r="AN102" s="13">
        <v>1.3095238095238095</v>
      </c>
      <c r="AO102" s="22">
        <v>101</v>
      </c>
    </row>
    <row r="103" spans="1:41" x14ac:dyDescent="0.3">
      <c r="A103" t="s">
        <v>47</v>
      </c>
      <c r="B103" t="s">
        <v>128</v>
      </c>
      <c r="C103" t="s">
        <v>105</v>
      </c>
      <c r="D103" t="s">
        <v>124</v>
      </c>
      <c r="E103" t="s">
        <v>64</v>
      </c>
      <c r="F103" s="11">
        <v>0.6875</v>
      </c>
      <c r="G103">
        <v>11260</v>
      </c>
      <c r="H103">
        <v>8</v>
      </c>
      <c r="J103" t="s">
        <v>80</v>
      </c>
      <c r="K103" t="s">
        <v>71</v>
      </c>
      <c r="L103">
        <v>0</v>
      </c>
      <c r="M103">
        <v>4</v>
      </c>
      <c r="N103" t="s">
        <v>31</v>
      </c>
      <c r="O103" t="s">
        <v>32</v>
      </c>
      <c r="P103" s="13">
        <v>-4</v>
      </c>
      <c r="Q103" s="13">
        <v>1.5116279069767442</v>
      </c>
      <c r="R103" s="13">
        <v>0.67441860465116277</v>
      </c>
      <c r="S103" s="13">
        <v>0.83720930232558144</v>
      </c>
      <c r="T103" s="13">
        <v>1.375</v>
      </c>
      <c r="U103" s="13">
        <v>1.75</v>
      </c>
      <c r="V103" s="13">
        <v>-0.375</v>
      </c>
      <c r="W103" s="13">
        <v>1.6190476190476191</v>
      </c>
      <c r="X103" s="13">
        <v>1.3809523809523809</v>
      </c>
      <c r="Y103" s="13">
        <v>0.23809523809523814</v>
      </c>
      <c r="Z103" s="13">
        <v>1.4090909090909092</v>
      </c>
      <c r="AA103" s="13">
        <v>1.5909090909090908</v>
      </c>
      <c r="AB103" s="13">
        <v>-0.18181818181818166</v>
      </c>
      <c r="AC103" s="13">
        <v>1.5</v>
      </c>
      <c r="AD103" s="13">
        <v>2.5</v>
      </c>
      <c r="AE103" s="13">
        <v>-1</v>
      </c>
      <c r="AF103" s="13">
        <v>1.25</v>
      </c>
      <c r="AG103" s="13">
        <v>1</v>
      </c>
      <c r="AH103" s="13">
        <v>0.25</v>
      </c>
      <c r="AI103" s="13">
        <v>0</v>
      </c>
      <c r="AJ103" s="13">
        <v>3</v>
      </c>
      <c r="AK103" s="13">
        <v>58</v>
      </c>
      <c r="AL103" s="13">
        <v>9</v>
      </c>
      <c r="AM103" s="13">
        <v>1.3488372093023255</v>
      </c>
      <c r="AN103" s="13">
        <v>1.125</v>
      </c>
      <c r="AO103" s="22">
        <v>102</v>
      </c>
    </row>
    <row r="104" spans="1:41" x14ac:dyDescent="0.3">
      <c r="A104" t="s">
        <v>47</v>
      </c>
      <c r="B104" t="s">
        <v>163</v>
      </c>
      <c r="C104" t="s">
        <v>105</v>
      </c>
      <c r="D104" t="s">
        <v>124</v>
      </c>
      <c r="E104" t="s">
        <v>43</v>
      </c>
      <c r="F104" s="11">
        <v>0.77083333333333337</v>
      </c>
      <c r="G104">
        <v>5604</v>
      </c>
      <c r="H104">
        <v>6</v>
      </c>
      <c r="J104" t="s">
        <v>0</v>
      </c>
      <c r="K104" t="s">
        <v>80</v>
      </c>
      <c r="L104">
        <v>1</v>
      </c>
      <c r="M104">
        <v>0</v>
      </c>
      <c r="N104" t="s">
        <v>32</v>
      </c>
      <c r="O104" t="s">
        <v>31</v>
      </c>
      <c r="P104" s="13">
        <v>1</v>
      </c>
      <c r="Q104" s="13">
        <v>1.1428571428571428</v>
      </c>
      <c r="R104" s="13">
        <v>0.7142857142857143</v>
      </c>
      <c r="S104" s="13">
        <v>0.42857142857142849</v>
      </c>
      <c r="T104" s="13">
        <v>1.4772727272727273</v>
      </c>
      <c r="U104" s="13">
        <v>1.5454545454545454</v>
      </c>
      <c r="V104" s="13">
        <v>-6.8181818181818121E-2</v>
      </c>
      <c r="W104" s="13">
        <v>1.3333333333333333</v>
      </c>
      <c r="X104" s="13">
        <v>1.6666666666666667</v>
      </c>
      <c r="Y104" s="13">
        <v>-0.33333333333333348</v>
      </c>
      <c r="Z104" s="13">
        <v>1</v>
      </c>
      <c r="AA104" s="13">
        <v>1</v>
      </c>
      <c r="AB104" s="13">
        <v>0</v>
      </c>
      <c r="AC104" s="13">
        <v>1.5454545454545454</v>
      </c>
      <c r="AD104" s="13">
        <v>1.5</v>
      </c>
      <c r="AE104" s="13">
        <v>4.5454545454545414E-2</v>
      </c>
      <c r="AF104" s="13">
        <v>1.4090909090909092</v>
      </c>
      <c r="AG104" s="13">
        <v>1.5909090909090908</v>
      </c>
      <c r="AH104" s="13">
        <v>-0.18181818181818166</v>
      </c>
      <c r="AI104" s="13">
        <v>3</v>
      </c>
      <c r="AJ104" s="13">
        <v>0</v>
      </c>
      <c r="AK104" s="13">
        <v>9</v>
      </c>
      <c r="AL104" s="13">
        <v>58</v>
      </c>
      <c r="AM104" s="13">
        <v>1.2857142857142858</v>
      </c>
      <c r="AN104" s="13">
        <v>1.3181818181818181</v>
      </c>
      <c r="AO104" s="22">
        <v>103</v>
      </c>
    </row>
    <row r="105" spans="1:41" x14ac:dyDescent="0.3">
      <c r="A105" t="s">
        <v>47</v>
      </c>
      <c r="B105" t="s">
        <v>164</v>
      </c>
      <c r="C105" t="s">
        <v>105</v>
      </c>
      <c r="D105" t="s">
        <v>124</v>
      </c>
      <c r="E105" t="s">
        <v>43</v>
      </c>
      <c r="F105" s="11">
        <v>0.66666666666666663</v>
      </c>
      <c r="G105">
        <v>5420</v>
      </c>
      <c r="H105">
        <v>7</v>
      </c>
      <c r="J105" t="s">
        <v>80</v>
      </c>
      <c r="K105" t="s">
        <v>76</v>
      </c>
      <c r="L105">
        <v>2</v>
      </c>
      <c r="M105">
        <v>3</v>
      </c>
      <c r="N105" t="s">
        <v>31</v>
      </c>
      <c r="O105" t="s">
        <v>32</v>
      </c>
      <c r="P105" s="13">
        <v>-1</v>
      </c>
      <c r="Q105" s="13">
        <v>1.4444444444444444</v>
      </c>
      <c r="R105" s="13">
        <v>0.73333333333333328</v>
      </c>
      <c r="S105" s="13">
        <v>0.71111111111111114</v>
      </c>
      <c r="T105" s="13">
        <v>1.125</v>
      </c>
      <c r="U105" s="13">
        <v>1.5</v>
      </c>
      <c r="V105" s="13">
        <v>-0.375</v>
      </c>
      <c r="W105" s="13">
        <v>1.5454545454545454</v>
      </c>
      <c r="X105" s="13">
        <v>1.5</v>
      </c>
      <c r="Y105" s="13">
        <v>4.5454545454545414E-2</v>
      </c>
      <c r="Z105" s="13">
        <v>1.3478260869565217</v>
      </c>
      <c r="AA105" s="13">
        <v>1.5652173913043479</v>
      </c>
      <c r="AB105" s="13">
        <v>-0.21739130434782616</v>
      </c>
      <c r="AC105" s="13">
        <v>1.2</v>
      </c>
      <c r="AD105" s="13">
        <v>1.6</v>
      </c>
      <c r="AE105" s="13">
        <v>-0.40000000000000013</v>
      </c>
      <c r="AF105" s="13">
        <v>1</v>
      </c>
      <c r="AG105" s="13">
        <v>1.3333333333333333</v>
      </c>
      <c r="AH105" s="13">
        <v>-0.33333333333333326</v>
      </c>
      <c r="AI105" s="13">
        <v>0</v>
      </c>
      <c r="AJ105" s="13">
        <v>3</v>
      </c>
      <c r="AK105" s="13">
        <v>58</v>
      </c>
      <c r="AL105" s="13">
        <v>8</v>
      </c>
      <c r="AM105" s="13">
        <v>1.288888888888889</v>
      </c>
      <c r="AN105" s="13">
        <v>1</v>
      </c>
      <c r="AO105" s="22">
        <v>104</v>
      </c>
    </row>
    <row r="106" spans="1:41" x14ac:dyDescent="0.3">
      <c r="A106" t="s">
        <v>47</v>
      </c>
      <c r="B106" t="s">
        <v>165</v>
      </c>
      <c r="C106" t="s">
        <v>105</v>
      </c>
      <c r="D106" t="s">
        <v>134</v>
      </c>
      <c r="E106" t="s">
        <v>43</v>
      </c>
      <c r="F106" s="11">
        <v>0.77083333333333337</v>
      </c>
      <c r="G106">
        <v>6050</v>
      </c>
      <c r="H106">
        <v>7</v>
      </c>
      <c r="J106" t="s">
        <v>80</v>
      </c>
      <c r="K106" t="s">
        <v>56</v>
      </c>
      <c r="L106">
        <v>0</v>
      </c>
      <c r="M106">
        <v>0</v>
      </c>
      <c r="N106" t="s">
        <v>30</v>
      </c>
      <c r="O106" t="s">
        <v>30</v>
      </c>
      <c r="P106" s="13">
        <v>0</v>
      </c>
      <c r="Q106" s="13">
        <v>1.4565217391304348</v>
      </c>
      <c r="R106" s="13">
        <v>0.78260869565217395</v>
      </c>
      <c r="S106" s="13">
        <v>0.67391304347826086</v>
      </c>
      <c r="T106" s="13">
        <v>1.5714285714285714</v>
      </c>
      <c r="U106" s="13">
        <v>2.8571428571428572</v>
      </c>
      <c r="V106" s="13">
        <v>-1.2857142857142858</v>
      </c>
      <c r="W106" s="13">
        <v>1.5652173913043479</v>
      </c>
      <c r="X106" s="13">
        <v>1.5652173913043479</v>
      </c>
      <c r="Y106" s="13">
        <v>0</v>
      </c>
      <c r="Z106" s="13">
        <v>1.3478260869565217</v>
      </c>
      <c r="AA106" s="13">
        <v>1.5652173913043479</v>
      </c>
      <c r="AB106" s="13">
        <v>-0.21739130434782616</v>
      </c>
      <c r="AC106" s="13">
        <v>1.5</v>
      </c>
      <c r="AD106" s="13">
        <v>2.75</v>
      </c>
      <c r="AE106" s="13">
        <v>-1.25</v>
      </c>
      <c r="AF106" s="13">
        <v>1.6666666666666667</v>
      </c>
      <c r="AG106" s="13">
        <v>3</v>
      </c>
      <c r="AH106" s="13">
        <v>-1.3333333333333333</v>
      </c>
      <c r="AI106" s="13">
        <v>1</v>
      </c>
      <c r="AJ106" s="13">
        <v>1</v>
      </c>
      <c r="AK106" s="13">
        <v>58</v>
      </c>
      <c r="AL106" s="13">
        <v>7</v>
      </c>
      <c r="AM106" s="13">
        <v>1.2608695652173914</v>
      </c>
      <c r="AN106" s="13">
        <v>1</v>
      </c>
      <c r="AO106" s="22">
        <v>105</v>
      </c>
    </row>
    <row r="107" spans="1:41" x14ac:dyDescent="0.3">
      <c r="A107" t="s">
        <v>47</v>
      </c>
      <c r="B107" t="s">
        <v>166</v>
      </c>
      <c r="C107" t="s">
        <v>105</v>
      </c>
      <c r="D107" t="s">
        <v>134</v>
      </c>
      <c r="E107" t="s">
        <v>37</v>
      </c>
      <c r="F107" s="11">
        <v>0.79166666666666663</v>
      </c>
      <c r="G107">
        <v>2639</v>
      </c>
      <c r="H107">
        <v>10</v>
      </c>
      <c r="J107" t="s">
        <v>49</v>
      </c>
      <c r="K107" t="s">
        <v>80</v>
      </c>
      <c r="L107">
        <v>2</v>
      </c>
      <c r="M107">
        <v>1</v>
      </c>
      <c r="N107" t="s">
        <v>32</v>
      </c>
      <c r="O107" t="s">
        <v>31</v>
      </c>
      <c r="P107" s="13">
        <v>1</v>
      </c>
      <c r="Q107" s="13">
        <v>0.5714285714285714</v>
      </c>
      <c r="R107" s="13">
        <v>0.5714285714285714</v>
      </c>
      <c r="S107" s="13">
        <v>0</v>
      </c>
      <c r="T107" s="13">
        <v>1.425531914893617</v>
      </c>
      <c r="U107" s="13">
        <v>1.5319148936170213</v>
      </c>
      <c r="V107" s="13">
        <v>-0.1063829787234043</v>
      </c>
      <c r="W107" s="13">
        <v>0.33333333333333331</v>
      </c>
      <c r="X107" s="13">
        <v>1.3333333333333333</v>
      </c>
      <c r="Y107" s="13">
        <v>-1</v>
      </c>
      <c r="Z107" s="13">
        <v>0.75</v>
      </c>
      <c r="AA107" s="13">
        <v>2</v>
      </c>
      <c r="AB107" s="13">
        <v>-1.25</v>
      </c>
      <c r="AC107" s="13">
        <v>1.5</v>
      </c>
      <c r="AD107" s="13">
        <v>1.5</v>
      </c>
      <c r="AE107" s="13">
        <v>0</v>
      </c>
      <c r="AF107" s="13">
        <v>1.3478260869565217</v>
      </c>
      <c r="AG107" s="13">
        <v>1.5652173913043479</v>
      </c>
      <c r="AH107" s="13">
        <v>-0.21739130434782616</v>
      </c>
      <c r="AI107" s="13">
        <v>3</v>
      </c>
      <c r="AJ107" s="13">
        <v>0</v>
      </c>
      <c r="AK107" s="13">
        <v>2</v>
      </c>
      <c r="AL107" s="13">
        <v>59</v>
      </c>
      <c r="AM107" s="13">
        <v>0.2857142857142857</v>
      </c>
      <c r="AN107" s="13">
        <v>1.2553191489361701</v>
      </c>
      <c r="AO107" s="22">
        <v>106</v>
      </c>
    </row>
    <row r="108" spans="1:41" x14ac:dyDescent="0.3">
      <c r="A108" t="s">
        <v>47</v>
      </c>
      <c r="B108" t="s">
        <v>138</v>
      </c>
      <c r="C108" t="s">
        <v>105</v>
      </c>
      <c r="D108" t="s">
        <v>134</v>
      </c>
      <c r="E108" t="s">
        <v>64</v>
      </c>
      <c r="F108" s="11">
        <v>0.6875</v>
      </c>
      <c r="G108">
        <v>3083</v>
      </c>
      <c r="H108">
        <v>5</v>
      </c>
      <c r="J108" t="s">
        <v>65</v>
      </c>
      <c r="K108" t="s">
        <v>80</v>
      </c>
      <c r="L108">
        <v>2</v>
      </c>
      <c r="M108">
        <v>0</v>
      </c>
      <c r="N108" t="s">
        <v>32</v>
      </c>
      <c r="O108" t="s">
        <v>31</v>
      </c>
      <c r="P108" s="13">
        <v>2</v>
      </c>
      <c r="Q108" s="13">
        <v>0.5714285714285714</v>
      </c>
      <c r="R108" s="13">
        <v>0.7142857142857143</v>
      </c>
      <c r="S108" s="13">
        <v>-0.1428571428571429</v>
      </c>
      <c r="T108" s="13">
        <v>1.4166666666666667</v>
      </c>
      <c r="U108" s="13">
        <v>1.5416666666666667</v>
      </c>
      <c r="V108" s="13">
        <v>-0.125</v>
      </c>
      <c r="W108" s="13">
        <v>0.66666666666666663</v>
      </c>
      <c r="X108" s="13">
        <v>1.6666666666666667</v>
      </c>
      <c r="Y108" s="13">
        <v>-1</v>
      </c>
      <c r="Z108" s="13">
        <v>0.5</v>
      </c>
      <c r="AA108" s="13">
        <v>4.5</v>
      </c>
      <c r="AB108" s="13">
        <v>-4</v>
      </c>
      <c r="AC108" s="13">
        <v>1.5</v>
      </c>
      <c r="AD108" s="13">
        <v>1.5</v>
      </c>
      <c r="AE108" s="13">
        <v>0</v>
      </c>
      <c r="AF108" s="13">
        <v>1.3333333333333333</v>
      </c>
      <c r="AG108" s="13">
        <v>1.5833333333333333</v>
      </c>
      <c r="AH108" s="13">
        <v>-0.25</v>
      </c>
      <c r="AI108" s="13">
        <v>3</v>
      </c>
      <c r="AJ108" s="13">
        <v>0</v>
      </c>
      <c r="AK108" s="13">
        <v>3</v>
      </c>
      <c r="AL108" s="13">
        <v>59</v>
      </c>
      <c r="AM108" s="13">
        <v>0.42857142857142855</v>
      </c>
      <c r="AN108" s="13">
        <v>1.2291666666666667</v>
      </c>
      <c r="AO108" s="22">
        <v>107</v>
      </c>
    </row>
    <row r="109" spans="1:41" x14ac:dyDescent="0.3">
      <c r="A109" t="s">
        <v>59</v>
      </c>
      <c r="B109" t="s">
        <v>167</v>
      </c>
      <c r="C109" t="s">
        <v>35</v>
      </c>
      <c r="D109" t="s">
        <v>36</v>
      </c>
      <c r="E109" t="s">
        <v>61</v>
      </c>
      <c r="F109" s="11">
        <v>0.85416666666666663</v>
      </c>
      <c r="G109">
        <v>7109</v>
      </c>
      <c r="H109">
        <v>45</v>
      </c>
      <c r="J109" t="s">
        <v>68</v>
      </c>
      <c r="K109" t="s">
        <v>168</v>
      </c>
      <c r="L109">
        <v>0</v>
      </c>
      <c r="M109">
        <v>1</v>
      </c>
      <c r="N109" t="s">
        <v>31</v>
      </c>
      <c r="O109" t="s">
        <v>32</v>
      </c>
      <c r="P109" s="13">
        <v>-1</v>
      </c>
      <c r="Q109" s="13">
        <v>1.1111111111111112</v>
      </c>
      <c r="R109" s="13">
        <v>0.66666666666666663</v>
      </c>
      <c r="S109" s="13">
        <v>0.44444444444444453</v>
      </c>
      <c r="T109" s="13">
        <v>0</v>
      </c>
      <c r="U109" s="13">
        <v>0</v>
      </c>
      <c r="V109" s="13">
        <v>0</v>
      </c>
      <c r="W109" s="13">
        <v>1.2</v>
      </c>
      <c r="X109" s="13">
        <v>1.2</v>
      </c>
      <c r="Y109" s="13">
        <v>0</v>
      </c>
      <c r="Z109" s="13">
        <v>1</v>
      </c>
      <c r="AA109" s="13">
        <v>3</v>
      </c>
      <c r="AB109" s="13">
        <v>-2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3</v>
      </c>
      <c r="AK109" s="13">
        <v>10</v>
      </c>
      <c r="AL109" s="13">
        <v>0</v>
      </c>
      <c r="AM109" s="13">
        <v>1.1111111111111112</v>
      </c>
      <c r="AN109" s="13">
        <v>0</v>
      </c>
      <c r="AO109" s="22">
        <v>108</v>
      </c>
    </row>
    <row r="110" spans="1:41" x14ac:dyDescent="0.3">
      <c r="A110" t="s">
        <v>41</v>
      </c>
      <c r="B110" t="s">
        <v>169</v>
      </c>
      <c r="C110" t="s">
        <v>35</v>
      </c>
      <c r="D110" t="s">
        <v>36</v>
      </c>
      <c r="E110" t="s">
        <v>64</v>
      </c>
      <c r="F110" s="11">
        <v>0.64583333333333337</v>
      </c>
      <c r="G110">
        <v>1800</v>
      </c>
      <c r="H110">
        <v>3</v>
      </c>
      <c r="J110" t="s">
        <v>170</v>
      </c>
      <c r="K110" t="s">
        <v>68</v>
      </c>
      <c r="L110">
        <v>0</v>
      </c>
      <c r="M110">
        <v>3</v>
      </c>
      <c r="N110" t="s">
        <v>31</v>
      </c>
      <c r="O110" t="s">
        <v>32</v>
      </c>
      <c r="P110" s="13">
        <v>-3</v>
      </c>
      <c r="Q110" s="13">
        <v>0</v>
      </c>
      <c r="R110" s="13">
        <v>0</v>
      </c>
      <c r="S110" s="13">
        <v>0</v>
      </c>
      <c r="T110" s="13">
        <v>1</v>
      </c>
      <c r="U110" s="13">
        <v>1.9</v>
      </c>
      <c r="V110" s="13">
        <v>-0.89999999999999991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1</v>
      </c>
      <c r="AD110" s="13">
        <v>1.1666666666666667</v>
      </c>
      <c r="AE110" s="13">
        <v>-0.16666666666666674</v>
      </c>
      <c r="AF110" s="13">
        <v>1</v>
      </c>
      <c r="AG110" s="13">
        <v>3</v>
      </c>
      <c r="AH110" s="13">
        <v>-2</v>
      </c>
      <c r="AI110" s="13">
        <v>0</v>
      </c>
      <c r="AJ110" s="13">
        <v>3</v>
      </c>
      <c r="AK110" s="13">
        <v>0</v>
      </c>
      <c r="AL110" s="13">
        <v>10</v>
      </c>
      <c r="AM110" s="13">
        <v>0</v>
      </c>
      <c r="AN110" s="13">
        <v>1</v>
      </c>
      <c r="AO110" s="22">
        <v>109</v>
      </c>
    </row>
    <row r="111" spans="1:41" x14ac:dyDescent="0.3">
      <c r="A111" t="s">
        <v>59</v>
      </c>
      <c r="B111" t="s">
        <v>171</v>
      </c>
      <c r="C111" t="s">
        <v>35</v>
      </c>
      <c r="D111" t="s">
        <v>36</v>
      </c>
      <c r="E111" t="s">
        <v>61</v>
      </c>
      <c r="F111" s="11">
        <v>0.85416666666666663</v>
      </c>
      <c r="G111">
        <v>5500</v>
      </c>
      <c r="H111">
        <v>4</v>
      </c>
      <c r="J111" t="s">
        <v>168</v>
      </c>
      <c r="K111" t="s">
        <v>68</v>
      </c>
      <c r="L111">
        <v>0</v>
      </c>
      <c r="M111">
        <v>3</v>
      </c>
      <c r="N111" t="s">
        <v>31</v>
      </c>
      <c r="O111" t="s">
        <v>32</v>
      </c>
      <c r="P111" s="13">
        <v>-3</v>
      </c>
      <c r="Q111" s="13">
        <v>1</v>
      </c>
      <c r="R111" s="13">
        <v>0</v>
      </c>
      <c r="S111" s="13">
        <v>1</v>
      </c>
      <c r="T111" s="13">
        <v>1.1818181818181819</v>
      </c>
      <c r="U111" s="13">
        <v>1.7272727272727273</v>
      </c>
      <c r="V111" s="13">
        <v>-0.54545454545454541</v>
      </c>
      <c r="W111" s="13">
        <v>0</v>
      </c>
      <c r="X111" s="13">
        <v>0</v>
      </c>
      <c r="Y111" s="13">
        <v>0</v>
      </c>
      <c r="Z111" s="13">
        <v>1</v>
      </c>
      <c r="AA111" s="13">
        <v>0</v>
      </c>
      <c r="AB111" s="13">
        <v>1</v>
      </c>
      <c r="AC111" s="13">
        <v>1</v>
      </c>
      <c r="AD111" s="13">
        <v>1.1666666666666667</v>
      </c>
      <c r="AE111" s="13">
        <v>-0.16666666666666674</v>
      </c>
      <c r="AF111" s="13">
        <v>1.4</v>
      </c>
      <c r="AG111" s="13">
        <v>2.4</v>
      </c>
      <c r="AH111" s="13">
        <v>-1</v>
      </c>
      <c r="AI111" s="13">
        <v>0</v>
      </c>
      <c r="AJ111" s="13">
        <v>3</v>
      </c>
      <c r="AK111" s="13">
        <v>3</v>
      </c>
      <c r="AL111" s="13">
        <v>13</v>
      </c>
      <c r="AM111" s="13">
        <v>3</v>
      </c>
      <c r="AN111" s="13">
        <v>1.1818181818181819</v>
      </c>
      <c r="AO111" s="22">
        <v>110</v>
      </c>
    </row>
    <row r="112" spans="1:41" x14ac:dyDescent="0.3">
      <c r="A112" t="s">
        <v>47</v>
      </c>
      <c r="B112" t="s">
        <v>143</v>
      </c>
      <c r="C112" t="s">
        <v>35</v>
      </c>
      <c r="D112" t="s">
        <v>36</v>
      </c>
      <c r="E112" t="s">
        <v>64</v>
      </c>
      <c r="F112" s="11">
        <v>0.79166666666666663</v>
      </c>
      <c r="G112">
        <v>7281</v>
      </c>
      <c r="H112">
        <v>3</v>
      </c>
      <c r="J112" t="s">
        <v>68</v>
      </c>
      <c r="K112" t="s">
        <v>65</v>
      </c>
      <c r="L112">
        <v>3</v>
      </c>
      <c r="M112">
        <v>2</v>
      </c>
      <c r="N112" t="s">
        <v>32</v>
      </c>
      <c r="O112" t="s">
        <v>31</v>
      </c>
      <c r="P112" s="13">
        <v>1</v>
      </c>
      <c r="Q112" s="13">
        <v>1.3333333333333333</v>
      </c>
      <c r="R112" s="13">
        <v>0.58333333333333337</v>
      </c>
      <c r="S112" s="13">
        <v>0.74999999999999989</v>
      </c>
      <c r="T112" s="13">
        <v>0.75</v>
      </c>
      <c r="U112" s="13">
        <v>2.875</v>
      </c>
      <c r="V112" s="13">
        <v>-2.125</v>
      </c>
      <c r="W112" s="13">
        <v>1</v>
      </c>
      <c r="X112" s="13">
        <v>1.1666666666666667</v>
      </c>
      <c r="Y112" s="13">
        <v>-0.16666666666666674</v>
      </c>
      <c r="Z112" s="13">
        <v>1.6666666666666667</v>
      </c>
      <c r="AA112" s="13">
        <v>2</v>
      </c>
      <c r="AB112" s="13">
        <v>-0.33333333333333326</v>
      </c>
      <c r="AC112" s="13">
        <v>1</v>
      </c>
      <c r="AD112" s="13">
        <v>1.25</v>
      </c>
      <c r="AE112" s="13">
        <v>-0.25</v>
      </c>
      <c r="AF112" s="13">
        <v>0.5</v>
      </c>
      <c r="AG112" s="13">
        <v>4.5</v>
      </c>
      <c r="AH112" s="13">
        <v>-4</v>
      </c>
      <c r="AI112" s="13">
        <v>3</v>
      </c>
      <c r="AJ112" s="13">
        <v>0</v>
      </c>
      <c r="AK112" s="13">
        <v>16</v>
      </c>
      <c r="AL112" s="13">
        <v>6</v>
      </c>
      <c r="AM112" s="13">
        <v>1.3333333333333333</v>
      </c>
      <c r="AN112" s="13">
        <v>0.75</v>
      </c>
      <c r="AO112" s="22">
        <v>111</v>
      </c>
    </row>
    <row r="113" spans="1:41" x14ac:dyDescent="0.3">
      <c r="A113" t="s">
        <v>59</v>
      </c>
      <c r="B113" t="s">
        <v>144</v>
      </c>
      <c r="C113" t="s">
        <v>35</v>
      </c>
      <c r="D113" t="s">
        <v>36</v>
      </c>
      <c r="E113" t="s">
        <v>61</v>
      </c>
      <c r="F113" s="11">
        <v>0.79166666666666663</v>
      </c>
      <c r="G113">
        <v>15000</v>
      </c>
      <c r="H113">
        <v>4</v>
      </c>
      <c r="J113" t="s">
        <v>68</v>
      </c>
      <c r="K113" t="s">
        <v>172</v>
      </c>
      <c r="L113">
        <v>1</v>
      </c>
      <c r="M113">
        <v>2</v>
      </c>
      <c r="N113" t="s">
        <v>31</v>
      </c>
      <c r="O113" t="s">
        <v>32</v>
      </c>
      <c r="P113" s="13">
        <v>-1</v>
      </c>
      <c r="Q113" s="13">
        <v>1.4615384615384615</v>
      </c>
      <c r="R113" s="13">
        <v>0.69230769230769229</v>
      </c>
      <c r="S113" s="13">
        <v>0.76923076923076916</v>
      </c>
      <c r="T113" s="13">
        <v>0</v>
      </c>
      <c r="U113" s="13">
        <v>0</v>
      </c>
      <c r="V113" s="13">
        <v>0</v>
      </c>
      <c r="W113" s="13">
        <v>1.2857142857142858</v>
      </c>
      <c r="X113" s="13">
        <v>1.2857142857142858</v>
      </c>
      <c r="Y113" s="13">
        <v>0</v>
      </c>
      <c r="Z113" s="13">
        <v>1.6666666666666667</v>
      </c>
      <c r="AA113" s="13">
        <v>2</v>
      </c>
      <c r="AB113" s="13">
        <v>-0.33333333333333326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3</v>
      </c>
      <c r="AK113" s="13">
        <v>19</v>
      </c>
      <c r="AL113" s="13">
        <v>0</v>
      </c>
      <c r="AM113" s="13">
        <v>1.4615384615384615</v>
      </c>
      <c r="AN113" s="13">
        <v>0</v>
      </c>
      <c r="AO113" s="22">
        <v>112</v>
      </c>
    </row>
    <row r="114" spans="1:41" x14ac:dyDescent="0.3">
      <c r="A114" t="s">
        <v>59</v>
      </c>
      <c r="B114" t="s">
        <v>173</v>
      </c>
      <c r="C114" t="s">
        <v>35</v>
      </c>
      <c r="D114" t="s">
        <v>54</v>
      </c>
      <c r="E114" t="s">
        <v>61</v>
      </c>
      <c r="F114" s="11">
        <v>0.8125</v>
      </c>
      <c r="G114">
        <v>37701</v>
      </c>
      <c r="H114">
        <v>4</v>
      </c>
      <c r="J114" t="s">
        <v>172</v>
      </c>
      <c r="K114" t="s">
        <v>68</v>
      </c>
      <c r="L114">
        <v>1</v>
      </c>
      <c r="M114">
        <v>1</v>
      </c>
      <c r="N114" t="s">
        <v>30</v>
      </c>
      <c r="O114" t="s">
        <v>30</v>
      </c>
      <c r="P114" s="13">
        <v>0</v>
      </c>
      <c r="Q114" s="13">
        <v>2</v>
      </c>
      <c r="R114" s="13">
        <v>0</v>
      </c>
      <c r="S114" s="13">
        <v>2</v>
      </c>
      <c r="T114" s="13">
        <v>1.4285714285714286</v>
      </c>
      <c r="U114" s="13">
        <v>1.6428571428571428</v>
      </c>
      <c r="V114" s="13">
        <v>-0.21428571428571419</v>
      </c>
      <c r="W114" s="13">
        <v>0</v>
      </c>
      <c r="X114" s="13">
        <v>0</v>
      </c>
      <c r="Y114" s="13">
        <v>0</v>
      </c>
      <c r="Z114" s="13">
        <v>2</v>
      </c>
      <c r="AA114" s="13">
        <v>1</v>
      </c>
      <c r="AB114" s="13">
        <v>1</v>
      </c>
      <c r="AC114" s="13">
        <v>1.25</v>
      </c>
      <c r="AD114" s="13">
        <v>1.375</v>
      </c>
      <c r="AE114" s="13">
        <v>-0.125</v>
      </c>
      <c r="AF114" s="13">
        <v>1.6666666666666667</v>
      </c>
      <c r="AG114" s="13">
        <v>2</v>
      </c>
      <c r="AH114" s="13">
        <v>-0.33333333333333326</v>
      </c>
      <c r="AI114" s="13">
        <v>1</v>
      </c>
      <c r="AJ114" s="13">
        <v>1</v>
      </c>
      <c r="AK114" s="13">
        <v>3</v>
      </c>
      <c r="AL114" s="13">
        <v>19</v>
      </c>
      <c r="AM114" s="13">
        <v>3</v>
      </c>
      <c r="AN114" s="13">
        <v>1.3571428571428572</v>
      </c>
      <c r="AO114" s="22">
        <v>113</v>
      </c>
    </row>
    <row r="115" spans="1:41" x14ac:dyDescent="0.3">
      <c r="A115" t="s">
        <v>47</v>
      </c>
      <c r="B115" t="s">
        <v>147</v>
      </c>
      <c r="C115" t="s">
        <v>35</v>
      </c>
      <c r="D115" t="s">
        <v>54</v>
      </c>
      <c r="E115" t="s">
        <v>64</v>
      </c>
      <c r="F115" s="11">
        <v>0.79166666666666663</v>
      </c>
      <c r="G115">
        <v>3800</v>
      </c>
      <c r="H115">
        <v>3</v>
      </c>
      <c r="J115" t="s">
        <v>76</v>
      </c>
      <c r="K115" t="s">
        <v>68</v>
      </c>
      <c r="L115">
        <v>2</v>
      </c>
      <c r="M115">
        <v>3</v>
      </c>
      <c r="N115" t="s">
        <v>31</v>
      </c>
      <c r="O115" t="s">
        <v>32</v>
      </c>
      <c r="P115" s="13">
        <v>-1</v>
      </c>
      <c r="Q115" s="13">
        <v>1.3333333333333333</v>
      </c>
      <c r="R115" s="13">
        <v>0.88888888888888884</v>
      </c>
      <c r="S115" s="13">
        <v>0.44444444444444442</v>
      </c>
      <c r="T115" s="13">
        <v>1.4</v>
      </c>
      <c r="U115" s="13">
        <v>1.6</v>
      </c>
      <c r="V115" s="13">
        <v>-0.20000000000000018</v>
      </c>
      <c r="W115" s="13">
        <v>1.2</v>
      </c>
      <c r="X115" s="13">
        <v>1.6</v>
      </c>
      <c r="Y115" s="13">
        <v>-0.40000000000000013</v>
      </c>
      <c r="Z115" s="13">
        <v>1.5</v>
      </c>
      <c r="AA115" s="13">
        <v>1.5</v>
      </c>
      <c r="AB115" s="13">
        <v>0</v>
      </c>
      <c r="AC115" s="13">
        <v>1.25</v>
      </c>
      <c r="AD115" s="13">
        <v>1.375</v>
      </c>
      <c r="AE115" s="13">
        <v>-0.125</v>
      </c>
      <c r="AF115" s="13">
        <v>1.5714285714285714</v>
      </c>
      <c r="AG115" s="13">
        <v>1.8571428571428572</v>
      </c>
      <c r="AH115" s="13">
        <v>-0.28571428571428581</v>
      </c>
      <c r="AI115" s="13">
        <v>0</v>
      </c>
      <c r="AJ115" s="13">
        <v>3</v>
      </c>
      <c r="AK115" s="13">
        <v>11</v>
      </c>
      <c r="AL115" s="13">
        <v>20</v>
      </c>
      <c r="AM115" s="13">
        <v>1.2222222222222223</v>
      </c>
      <c r="AN115" s="13">
        <v>1.3333333333333333</v>
      </c>
      <c r="AO115" s="22">
        <v>114</v>
      </c>
    </row>
    <row r="116" spans="1:41" x14ac:dyDescent="0.3">
      <c r="A116" t="s">
        <v>47</v>
      </c>
      <c r="B116" t="s">
        <v>57</v>
      </c>
      <c r="C116" t="s">
        <v>35</v>
      </c>
      <c r="D116" t="s">
        <v>54</v>
      </c>
      <c r="E116" t="s">
        <v>43</v>
      </c>
      <c r="F116" s="11">
        <v>0.77083333333333337</v>
      </c>
      <c r="G116">
        <v>9478</v>
      </c>
      <c r="H116">
        <v>6</v>
      </c>
      <c r="J116" t="s">
        <v>68</v>
      </c>
      <c r="K116" t="s">
        <v>49</v>
      </c>
      <c r="L116">
        <v>2</v>
      </c>
      <c r="M116">
        <v>1</v>
      </c>
      <c r="N116" t="s">
        <v>32</v>
      </c>
      <c r="O116" t="s">
        <v>31</v>
      </c>
      <c r="P116" s="13">
        <v>1</v>
      </c>
      <c r="Q116" s="13">
        <v>1.5</v>
      </c>
      <c r="R116" s="13">
        <v>0.6875</v>
      </c>
      <c r="S116" s="13">
        <v>0.8125</v>
      </c>
      <c r="T116" s="13">
        <v>0.75</v>
      </c>
      <c r="U116" s="13">
        <v>1.625</v>
      </c>
      <c r="V116" s="13">
        <v>-0.875</v>
      </c>
      <c r="W116" s="13">
        <v>1.25</v>
      </c>
      <c r="X116" s="13">
        <v>1.375</v>
      </c>
      <c r="Y116" s="13">
        <v>-0.125</v>
      </c>
      <c r="Z116" s="13">
        <v>1.75</v>
      </c>
      <c r="AA116" s="13">
        <v>1.875</v>
      </c>
      <c r="AB116" s="13">
        <v>-0.125</v>
      </c>
      <c r="AC116" s="13">
        <v>0.75</v>
      </c>
      <c r="AD116" s="13">
        <v>1.25</v>
      </c>
      <c r="AE116" s="13">
        <v>-0.5</v>
      </c>
      <c r="AF116" s="13">
        <v>0.75</v>
      </c>
      <c r="AG116" s="13">
        <v>2</v>
      </c>
      <c r="AH116" s="13">
        <v>-1.25</v>
      </c>
      <c r="AI116" s="13">
        <v>3</v>
      </c>
      <c r="AJ116" s="13">
        <v>0</v>
      </c>
      <c r="AK116" s="13">
        <v>23</v>
      </c>
      <c r="AL116" s="13">
        <v>5</v>
      </c>
      <c r="AM116" s="13">
        <v>1.4375</v>
      </c>
      <c r="AN116" s="13">
        <v>0.625</v>
      </c>
      <c r="AO116" s="22">
        <v>115</v>
      </c>
    </row>
    <row r="117" spans="1:41" x14ac:dyDescent="0.3">
      <c r="A117" t="s">
        <v>47</v>
      </c>
      <c r="B117" t="s">
        <v>174</v>
      </c>
      <c r="C117" t="s">
        <v>35</v>
      </c>
      <c r="D117" t="s">
        <v>54</v>
      </c>
      <c r="E117" t="s">
        <v>43</v>
      </c>
      <c r="F117" s="11">
        <v>0.66666666666666663</v>
      </c>
      <c r="G117">
        <v>21000</v>
      </c>
      <c r="H117">
        <v>7</v>
      </c>
      <c r="J117" t="s">
        <v>71</v>
      </c>
      <c r="K117" t="s">
        <v>68</v>
      </c>
      <c r="L117">
        <v>1</v>
      </c>
      <c r="M117">
        <v>2</v>
      </c>
      <c r="N117" t="s">
        <v>31</v>
      </c>
      <c r="O117" t="s">
        <v>32</v>
      </c>
      <c r="P117" s="13">
        <v>-1</v>
      </c>
      <c r="Q117" s="13">
        <v>1.6666666666666667</v>
      </c>
      <c r="R117" s="13">
        <v>1.1111111111111112</v>
      </c>
      <c r="S117" s="13">
        <v>0.55555555555555558</v>
      </c>
      <c r="T117" s="13">
        <v>1.5294117647058822</v>
      </c>
      <c r="U117" s="13">
        <v>1.588235294117647</v>
      </c>
      <c r="V117" s="13">
        <v>-5.8823529411764719E-2</v>
      </c>
      <c r="W117" s="13">
        <v>1.5</v>
      </c>
      <c r="X117" s="13">
        <v>2.5</v>
      </c>
      <c r="Y117" s="13">
        <v>-1</v>
      </c>
      <c r="Z117" s="13">
        <v>1.8</v>
      </c>
      <c r="AA117" s="13">
        <v>0.8</v>
      </c>
      <c r="AB117" s="13">
        <v>1</v>
      </c>
      <c r="AC117" s="13">
        <v>1.3333333333333333</v>
      </c>
      <c r="AD117" s="13">
        <v>1.3333333333333333</v>
      </c>
      <c r="AE117" s="13">
        <v>0</v>
      </c>
      <c r="AF117" s="13">
        <v>1.75</v>
      </c>
      <c r="AG117" s="13">
        <v>1.875</v>
      </c>
      <c r="AH117" s="13">
        <v>-0.125</v>
      </c>
      <c r="AI117" s="13">
        <v>0</v>
      </c>
      <c r="AJ117" s="13">
        <v>3</v>
      </c>
      <c r="AK117" s="13">
        <v>12</v>
      </c>
      <c r="AL117" s="13">
        <v>26</v>
      </c>
      <c r="AM117" s="13">
        <v>1.3333333333333333</v>
      </c>
      <c r="AN117" s="13">
        <v>1.5294117647058822</v>
      </c>
      <c r="AO117" s="22">
        <v>116</v>
      </c>
    </row>
    <row r="118" spans="1:41" x14ac:dyDescent="0.3">
      <c r="A118" t="s">
        <v>47</v>
      </c>
      <c r="B118" t="s">
        <v>149</v>
      </c>
      <c r="C118" t="s">
        <v>35</v>
      </c>
      <c r="D118" t="s">
        <v>70</v>
      </c>
      <c r="E118" t="s">
        <v>43</v>
      </c>
      <c r="F118" s="11">
        <v>0.66666666666666663</v>
      </c>
      <c r="G118">
        <v>6009</v>
      </c>
      <c r="H118">
        <v>13</v>
      </c>
      <c r="J118" t="s">
        <v>0</v>
      </c>
      <c r="K118" t="s">
        <v>68</v>
      </c>
      <c r="L118">
        <v>2</v>
      </c>
      <c r="M118">
        <v>1</v>
      </c>
      <c r="N118" t="s">
        <v>32</v>
      </c>
      <c r="O118" t="s">
        <v>31</v>
      </c>
      <c r="P118" s="13">
        <v>1</v>
      </c>
      <c r="Q118" s="13">
        <v>1.125</v>
      </c>
      <c r="R118" s="13">
        <v>0.625</v>
      </c>
      <c r="S118" s="13">
        <v>0.5</v>
      </c>
      <c r="T118" s="13">
        <v>1.5555555555555556</v>
      </c>
      <c r="U118" s="13">
        <v>1.5555555555555556</v>
      </c>
      <c r="V118" s="13">
        <v>0</v>
      </c>
      <c r="W118" s="13">
        <v>1.25</v>
      </c>
      <c r="X118" s="13">
        <v>1.25</v>
      </c>
      <c r="Y118" s="13">
        <v>0</v>
      </c>
      <c r="Z118" s="13">
        <v>1</v>
      </c>
      <c r="AA118" s="13">
        <v>1</v>
      </c>
      <c r="AB118" s="13">
        <v>0</v>
      </c>
      <c r="AC118" s="13">
        <v>1.3333333333333333</v>
      </c>
      <c r="AD118" s="13">
        <v>1.3333333333333333</v>
      </c>
      <c r="AE118" s="13">
        <v>0</v>
      </c>
      <c r="AF118" s="13">
        <v>1.7777777777777777</v>
      </c>
      <c r="AG118" s="13">
        <v>1.7777777777777777</v>
      </c>
      <c r="AH118" s="13">
        <v>0</v>
      </c>
      <c r="AI118" s="13">
        <v>3</v>
      </c>
      <c r="AJ118" s="13">
        <v>0</v>
      </c>
      <c r="AK118" s="13">
        <v>12</v>
      </c>
      <c r="AL118" s="13">
        <v>29</v>
      </c>
      <c r="AM118" s="13">
        <v>1.5</v>
      </c>
      <c r="AN118" s="13">
        <v>1.6111111111111112</v>
      </c>
      <c r="AO118" s="22">
        <v>117</v>
      </c>
    </row>
    <row r="119" spans="1:41" x14ac:dyDescent="0.3">
      <c r="A119" t="s">
        <v>47</v>
      </c>
      <c r="B119" t="s">
        <v>175</v>
      </c>
      <c r="C119" t="s">
        <v>35</v>
      </c>
      <c r="D119" t="s">
        <v>70</v>
      </c>
      <c r="E119" t="s">
        <v>43</v>
      </c>
      <c r="F119" s="11">
        <v>0.77083333333333337</v>
      </c>
      <c r="G119">
        <v>2888</v>
      </c>
      <c r="H119">
        <v>7</v>
      </c>
      <c r="J119" t="s">
        <v>56</v>
      </c>
      <c r="K119" t="s">
        <v>68</v>
      </c>
      <c r="L119">
        <v>2</v>
      </c>
      <c r="M119">
        <v>1</v>
      </c>
      <c r="N119" t="s">
        <v>32</v>
      </c>
      <c r="O119" t="s">
        <v>31</v>
      </c>
      <c r="P119" s="13">
        <v>1</v>
      </c>
      <c r="Q119" s="13">
        <v>1.375</v>
      </c>
      <c r="R119" s="13">
        <v>1.375</v>
      </c>
      <c r="S119" s="13">
        <v>0</v>
      </c>
      <c r="T119" s="13">
        <v>1.5263157894736843</v>
      </c>
      <c r="U119" s="13">
        <v>1.5789473684210527</v>
      </c>
      <c r="V119" s="13">
        <v>-5.2631578947368363E-2</v>
      </c>
      <c r="W119" s="13">
        <v>1.5</v>
      </c>
      <c r="X119" s="13">
        <v>2.75</v>
      </c>
      <c r="Y119" s="13">
        <v>-1.25</v>
      </c>
      <c r="Z119" s="13">
        <v>1.25</v>
      </c>
      <c r="AA119" s="13">
        <v>2.25</v>
      </c>
      <c r="AB119" s="13">
        <v>-1</v>
      </c>
      <c r="AC119" s="13">
        <v>1.3333333333333333</v>
      </c>
      <c r="AD119" s="13">
        <v>1.3333333333333333</v>
      </c>
      <c r="AE119" s="13">
        <v>0</v>
      </c>
      <c r="AF119" s="13">
        <v>1.7</v>
      </c>
      <c r="AG119" s="13">
        <v>1.8</v>
      </c>
      <c r="AH119" s="13">
        <v>-0.10000000000000009</v>
      </c>
      <c r="AI119" s="13">
        <v>3</v>
      </c>
      <c r="AJ119" s="13">
        <v>0</v>
      </c>
      <c r="AK119" s="13">
        <v>8</v>
      </c>
      <c r="AL119" s="13">
        <v>29</v>
      </c>
      <c r="AM119" s="13">
        <v>1</v>
      </c>
      <c r="AN119" s="13">
        <v>1.5263157894736843</v>
      </c>
      <c r="AO119" s="22">
        <v>118</v>
      </c>
    </row>
    <row r="120" spans="1:41" x14ac:dyDescent="0.3">
      <c r="A120" t="s">
        <v>41</v>
      </c>
      <c r="B120" t="s">
        <v>151</v>
      </c>
      <c r="C120" t="s">
        <v>35</v>
      </c>
      <c r="D120" t="s">
        <v>70</v>
      </c>
      <c r="E120" t="s">
        <v>46</v>
      </c>
      <c r="F120" s="11">
        <v>0.75</v>
      </c>
      <c r="G120">
        <v>1123</v>
      </c>
      <c r="H120">
        <v>4</v>
      </c>
      <c r="J120" t="s">
        <v>176</v>
      </c>
      <c r="K120" t="s">
        <v>68</v>
      </c>
      <c r="L120">
        <v>1</v>
      </c>
      <c r="M120">
        <v>2</v>
      </c>
      <c r="N120" t="s">
        <v>31</v>
      </c>
      <c r="O120" t="s">
        <v>32</v>
      </c>
      <c r="P120" s="13">
        <v>-1</v>
      </c>
      <c r="Q120" s="13">
        <v>0</v>
      </c>
      <c r="R120" s="13">
        <v>0</v>
      </c>
      <c r="S120" s="13">
        <v>0</v>
      </c>
      <c r="T120" s="13">
        <v>1.5</v>
      </c>
      <c r="U120" s="13">
        <v>1.6</v>
      </c>
      <c r="V120" s="13">
        <v>-0.10000000000000009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1.3333333333333333</v>
      </c>
      <c r="AD120" s="13">
        <v>1.3333333333333333</v>
      </c>
      <c r="AE120" s="13">
        <v>0</v>
      </c>
      <c r="AF120" s="13">
        <v>1.6363636363636365</v>
      </c>
      <c r="AG120" s="13">
        <v>1.8181818181818181</v>
      </c>
      <c r="AH120" s="13">
        <v>-0.18181818181818166</v>
      </c>
      <c r="AI120" s="13">
        <v>0</v>
      </c>
      <c r="AJ120" s="13">
        <v>3</v>
      </c>
      <c r="AK120" s="13">
        <v>0</v>
      </c>
      <c r="AL120" s="13">
        <v>29</v>
      </c>
      <c r="AM120" s="13">
        <v>0</v>
      </c>
      <c r="AN120" s="13">
        <v>1.45</v>
      </c>
      <c r="AO120" s="22">
        <v>119</v>
      </c>
    </row>
    <row r="121" spans="1:41" x14ac:dyDescent="0.3">
      <c r="A121" t="s">
        <v>47</v>
      </c>
      <c r="B121" t="s">
        <v>177</v>
      </c>
      <c r="C121" t="s">
        <v>35</v>
      </c>
      <c r="D121" t="s">
        <v>70</v>
      </c>
      <c r="E121" t="s">
        <v>43</v>
      </c>
      <c r="F121" s="11">
        <v>0.77083333333333337</v>
      </c>
      <c r="G121">
        <v>9312</v>
      </c>
      <c r="H121">
        <v>3</v>
      </c>
      <c r="J121" t="s">
        <v>68</v>
      </c>
      <c r="K121" t="s">
        <v>58</v>
      </c>
      <c r="L121">
        <v>0</v>
      </c>
      <c r="M121">
        <v>0</v>
      </c>
      <c r="N121" t="s">
        <v>30</v>
      </c>
      <c r="O121" t="s">
        <v>30</v>
      </c>
      <c r="P121" s="13">
        <v>0</v>
      </c>
      <c r="Q121" s="13">
        <v>1.5238095238095237</v>
      </c>
      <c r="R121" s="13">
        <v>0.5714285714285714</v>
      </c>
      <c r="S121" s="13">
        <v>0.95238095238095233</v>
      </c>
      <c r="T121" s="13">
        <v>0.75</v>
      </c>
      <c r="U121" s="13">
        <v>1.375</v>
      </c>
      <c r="V121" s="13">
        <v>-0.625</v>
      </c>
      <c r="W121" s="13">
        <v>1.3333333333333333</v>
      </c>
      <c r="X121" s="13">
        <v>1.3333333333333333</v>
      </c>
      <c r="Y121" s="13">
        <v>0</v>
      </c>
      <c r="Z121" s="13">
        <v>1.6666666666666667</v>
      </c>
      <c r="AA121" s="13">
        <v>1.75</v>
      </c>
      <c r="AB121" s="13">
        <v>-8.3333333333333259E-2</v>
      </c>
      <c r="AC121" s="13">
        <v>1</v>
      </c>
      <c r="AD121" s="13">
        <v>0.5</v>
      </c>
      <c r="AE121" s="13">
        <v>0.5</v>
      </c>
      <c r="AF121" s="13">
        <v>0.5</v>
      </c>
      <c r="AG121" s="13">
        <v>2.25</v>
      </c>
      <c r="AH121" s="13">
        <v>-1.75</v>
      </c>
      <c r="AI121" s="13">
        <v>1</v>
      </c>
      <c r="AJ121" s="13">
        <v>1</v>
      </c>
      <c r="AK121" s="13">
        <v>32</v>
      </c>
      <c r="AL121" s="13">
        <v>6</v>
      </c>
      <c r="AM121" s="13">
        <v>1.5238095238095237</v>
      </c>
      <c r="AN121" s="13">
        <v>0.75</v>
      </c>
      <c r="AO121" s="22">
        <v>120</v>
      </c>
    </row>
    <row r="122" spans="1:41" x14ac:dyDescent="0.3">
      <c r="A122" t="s">
        <v>47</v>
      </c>
      <c r="B122" t="s">
        <v>178</v>
      </c>
      <c r="C122" t="s">
        <v>35</v>
      </c>
      <c r="D122" t="s">
        <v>70</v>
      </c>
      <c r="E122" t="s">
        <v>43</v>
      </c>
      <c r="F122" s="11">
        <v>0.66666666666666663</v>
      </c>
      <c r="G122">
        <v>3463</v>
      </c>
      <c r="H122">
        <v>7</v>
      </c>
      <c r="J122" t="s">
        <v>65</v>
      </c>
      <c r="K122" t="s">
        <v>68</v>
      </c>
      <c r="L122">
        <v>0</v>
      </c>
      <c r="M122">
        <v>3</v>
      </c>
      <c r="N122" t="s">
        <v>31</v>
      </c>
      <c r="O122" t="s">
        <v>32</v>
      </c>
      <c r="P122" s="13">
        <v>-3</v>
      </c>
      <c r="Q122" s="13">
        <v>0.88888888888888884</v>
      </c>
      <c r="R122" s="13">
        <v>0.55555555555555558</v>
      </c>
      <c r="S122" s="13">
        <v>0.33333333333333326</v>
      </c>
      <c r="T122" s="13">
        <v>1.4545454545454546</v>
      </c>
      <c r="U122" s="13">
        <v>1.5</v>
      </c>
      <c r="V122" s="13">
        <v>-4.5454545454545414E-2</v>
      </c>
      <c r="W122" s="13">
        <v>1</v>
      </c>
      <c r="X122" s="13">
        <v>1.25</v>
      </c>
      <c r="Y122" s="13">
        <v>-0.25</v>
      </c>
      <c r="Z122" s="13">
        <v>0.8</v>
      </c>
      <c r="AA122" s="13">
        <v>4.2</v>
      </c>
      <c r="AB122" s="13">
        <v>-3.4000000000000004</v>
      </c>
      <c r="AC122" s="13">
        <v>1.2</v>
      </c>
      <c r="AD122" s="13">
        <v>1.2</v>
      </c>
      <c r="AE122" s="13">
        <v>0</v>
      </c>
      <c r="AF122" s="13">
        <v>1.6666666666666667</v>
      </c>
      <c r="AG122" s="13">
        <v>1.75</v>
      </c>
      <c r="AH122" s="13">
        <v>-8.3333333333333259E-2</v>
      </c>
      <c r="AI122" s="13">
        <v>0</v>
      </c>
      <c r="AJ122" s="13">
        <v>3</v>
      </c>
      <c r="AK122" s="13">
        <v>6</v>
      </c>
      <c r="AL122" s="13">
        <v>33</v>
      </c>
      <c r="AM122" s="13">
        <v>0.66666666666666663</v>
      </c>
      <c r="AN122" s="13">
        <v>1.5</v>
      </c>
      <c r="AO122" s="22">
        <v>121</v>
      </c>
    </row>
    <row r="123" spans="1:41" x14ac:dyDescent="0.3">
      <c r="A123" t="s">
        <v>47</v>
      </c>
      <c r="B123" t="s">
        <v>179</v>
      </c>
      <c r="C123" t="s">
        <v>35</v>
      </c>
      <c r="D123" t="s">
        <v>84</v>
      </c>
      <c r="E123" t="s">
        <v>43</v>
      </c>
      <c r="F123" s="11">
        <v>0.66666666666666663</v>
      </c>
      <c r="G123">
        <v>9387</v>
      </c>
      <c r="H123">
        <v>6</v>
      </c>
      <c r="J123" t="s">
        <v>68</v>
      </c>
      <c r="K123" t="s">
        <v>76</v>
      </c>
      <c r="L123">
        <v>3</v>
      </c>
      <c r="M123">
        <v>2</v>
      </c>
      <c r="N123" t="s">
        <v>32</v>
      </c>
      <c r="O123" t="s">
        <v>31</v>
      </c>
      <c r="P123" s="13">
        <v>1</v>
      </c>
      <c r="Q123" s="13">
        <v>1.5217391304347827</v>
      </c>
      <c r="R123" s="13">
        <v>0.52173913043478259</v>
      </c>
      <c r="S123" s="13">
        <v>1</v>
      </c>
      <c r="T123" s="13">
        <v>1.4</v>
      </c>
      <c r="U123" s="13">
        <v>1.7</v>
      </c>
      <c r="V123" s="13">
        <v>-0.30000000000000004</v>
      </c>
      <c r="W123" s="13">
        <v>1.2</v>
      </c>
      <c r="X123" s="13">
        <v>1.2</v>
      </c>
      <c r="Y123" s="13">
        <v>0</v>
      </c>
      <c r="Z123" s="13">
        <v>1.7692307692307692</v>
      </c>
      <c r="AA123" s="13">
        <v>1.6153846153846154</v>
      </c>
      <c r="AB123" s="13">
        <v>0.15384615384615374</v>
      </c>
      <c r="AC123" s="13">
        <v>1.3333333333333333</v>
      </c>
      <c r="AD123" s="13">
        <v>1.8333333333333333</v>
      </c>
      <c r="AE123" s="13">
        <v>-0.5</v>
      </c>
      <c r="AF123" s="13">
        <v>1.5</v>
      </c>
      <c r="AG123" s="13">
        <v>1.5</v>
      </c>
      <c r="AH123" s="13">
        <v>0</v>
      </c>
      <c r="AI123" s="13">
        <v>3</v>
      </c>
      <c r="AJ123" s="13">
        <v>0</v>
      </c>
      <c r="AK123" s="13">
        <v>36</v>
      </c>
      <c r="AL123" s="13">
        <v>11</v>
      </c>
      <c r="AM123" s="13">
        <v>1.5652173913043479</v>
      </c>
      <c r="AN123" s="13">
        <v>1.1000000000000001</v>
      </c>
      <c r="AO123" s="22">
        <v>122</v>
      </c>
    </row>
    <row r="124" spans="1:41" x14ac:dyDescent="0.3">
      <c r="A124" t="s">
        <v>41</v>
      </c>
      <c r="B124" t="s">
        <v>89</v>
      </c>
      <c r="C124" t="s">
        <v>35</v>
      </c>
      <c r="D124" t="s">
        <v>84</v>
      </c>
      <c r="E124" t="s">
        <v>46</v>
      </c>
      <c r="F124" s="11">
        <v>0.75</v>
      </c>
      <c r="G124">
        <v>6770</v>
      </c>
      <c r="H124">
        <v>4</v>
      </c>
      <c r="J124" t="s">
        <v>68</v>
      </c>
      <c r="K124" t="s">
        <v>58</v>
      </c>
      <c r="L124">
        <v>4</v>
      </c>
      <c r="M124">
        <v>1</v>
      </c>
      <c r="N124" t="s">
        <v>32</v>
      </c>
      <c r="O124" t="s">
        <v>31</v>
      </c>
      <c r="P124" s="13">
        <v>3</v>
      </c>
      <c r="Q124" s="13">
        <v>1.5833333333333333</v>
      </c>
      <c r="R124" s="13">
        <v>0.58333333333333337</v>
      </c>
      <c r="S124" s="13">
        <v>0.99999999999999989</v>
      </c>
      <c r="T124" s="13">
        <v>0.66666666666666663</v>
      </c>
      <c r="U124" s="13">
        <v>1.2222222222222223</v>
      </c>
      <c r="V124" s="13">
        <v>-0.55555555555555569</v>
      </c>
      <c r="W124" s="13">
        <v>1.3636363636363635</v>
      </c>
      <c r="X124" s="13">
        <v>1.2727272727272727</v>
      </c>
      <c r="Y124" s="13">
        <v>9.0909090909090828E-2</v>
      </c>
      <c r="Z124" s="13">
        <v>1.7692307692307692</v>
      </c>
      <c r="AA124" s="13">
        <v>1.6153846153846154</v>
      </c>
      <c r="AB124" s="13">
        <v>0.15384615384615374</v>
      </c>
      <c r="AC124" s="13">
        <v>1</v>
      </c>
      <c r="AD124" s="13">
        <v>0.5</v>
      </c>
      <c r="AE124" s="13">
        <v>0.5</v>
      </c>
      <c r="AF124" s="13">
        <v>0.4</v>
      </c>
      <c r="AG124" s="13">
        <v>1.8</v>
      </c>
      <c r="AH124" s="13">
        <v>-1.4</v>
      </c>
      <c r="AI124" s="13">
        <v>3</v>
      </c>
      <c r="AJ124" s="13">
        <v>0</v>
      </c>
      <c r="AK124" s="13">
        <v>39</v>
      </c>
      <c r="AL124" s="13">
        <v>7</v>
      </c>
      <c r="AM124" s="13">
        <v>1.625</v>
      </c>
      <c r="AN124" s="13">
        <v>0.77777777777777779</v>
      </c>
      <c r="AO124" s="22">
        <v>123</v>
      </c>
    </row>
    <row r="125" spans="1:41" x14ac:dyDescent="0.3">
      <c r="A125" t="s">
        <v>47</v>
      </c>
      <c r="B125" t="s">
        <v>180</v>
      </c>
      <c r="C125" t="s">
        <v>35</v>
      </c>
      <c r="D125" t="s">
        <v>84</v>
      </c>
      <c r="E125" t="s">
        <v>64</v>
      </c>
      <c r="F125" s="11">
        <v>0.6875</v>
      </c>
      <c r="G125">
        <v>4475</v>
      </c>
      <c r="H125">
        <v>4</v>
      </c>
      <c r="J125" t="s">
        <v>49</v>
      </c>
      <c r="K125" t="s">
        <v>68</v>
      </c>
      <c r="L125">
        <v>0</v>
      </c>
      <c r="M125">
        <v>2</v>
      </c>
      <c r="N125" t="s">
        <v>31</v>
      </c>
      <c r="O125" t="s">
        <v>32</v>
      </c>
      <c r="P125" s="13">
        <v>-2</v>
      </c>
      <c r="Q125" s="13">
        <v>0.77777777777777779</v>
      </c>
      <c r="R125" s="13">
        <v>0.55555555555555558</v>
      </c>
      <c r="S125" s="13">
        <v>0.22222222222222221</v>
      </c>
      <c r="T125" s="13">
        <v>1.68</v>
      </c>
      <c r="U125" s="13">
        <v>1.44</v>
      </c>
      <c r="V125" s="13">
        <v>0.24</v>
      </c>
      <c r="W125" s="13">
        <v>0.75</v>
      </c>
      <c r="X125" s="13">
        <v>1.25</v>
      </c>
      <c r="Y125" s="13">
        <v>-0.5</v>
      </c>
      <c r="Z125" s="13">
        <v>0.8</v>
      </c>
      <c r="AA125" s="13">
        <v>2</v>
      </c>
      <c r="AB125" s="13">
        <v>-1.2</v>
      </c>
      <c r="AC125" s="13">
        <v>1.5833333333333333</v>
      </c>
      <c r="AD125" s="13">
        <v>1.25</v>
      </c>
      <c r="AE125" s="13">
        <v>0.33333333333333326</v>
      </c>
      <c r="AF125" s="13">
        <v>1.7692307692307692</v>
      </c>
      <c r="AG125" s="13">
        <v>1.6153846153846154</v>
      </c>
      <c r="AH125" s="13">
        <v>0.15384615384615374</v>
      </c>
      <c r="AI125" s="13">
        <v>0</v>
      </c>
      <c r="AJ125" s="13">
        <v>3</v>
      </c>
      <c r="AK125" s="13">
        <v>5</v>
      </c>
      <c r="AL125" s="13">
        <v>42</v>
      </c>
      <c r="AM125" s="13">
        <v>0.55555555555555558</v>
      </c>
      <c r="AN125" s="13">
        <v>1.68</v>
      </c>
      <c r="AO125" s="22">
        <v>124</v>
      </c>
    </row>
    <row r="126" spans="1:41" x14ac:dyDescent="0.3">
      <c r="A126" t="s">
        <v>47</v>
      </c>
      <c r="B126" t="s">
        <v>181</v>
      </c>
      <c r="C126" t="s">
        <v>35</v>
      </c>
      <c r="D126" t="s">
        <v>93</v>
      </c>
      <c r="E126" t="s">
        <v>43</v>
      </c>
      <c r="F126" s="11">
        <v>0.66666666666666663</v>
      </c>
      <c r="G126">
        <v>15549</v>
      </c>
      <c r="H126">
        <v>6</v>
      </c>
      <c r="J126" t="s">
        <v>68</v>
      </c>
      <c r="K126" t="s">
        <v>71</v>
      </c>
      <c r="L126">
        <v>0</v>
      </c>
      <c r="M126">
        <v>0</v>
      </c>
      <c r="N126" t="s">
        <v>30</v>
      </c>
      <c r="O126" t="s">
        <v>30</v>
      </c>
      <c r="P126" s="13">
        <v>0</v>
      </c>
      <c r="Q126" s="13">
        <v>1.6923076923076923</v>
      </c>
      <c r="R126" s="13">
        <v>0.57692307692307687</v>
      </c>
      <c r="S126" s="13">
        <v>1.1153846153846154</v>
      </c>
      <c r="T126" s="13">
        <v>1.6</v>
      </c>
      <c r="U126" s="13">
        <v>1.6</v>
      </c>
      <c r="V126" s="13">
        <v>0</v>
      </c>
      <c r="W126" s="13">
        <v>1.5833333333333333</v>
      </c>
      <c r="X126" s="13">
        <v>1.25</v>
      </c>
      <c r="Y126" s="13">
        <v>0.33333333333333326</v>
      </c>
      <c r="Z126" s="13">
        <v>1.7857142857142858</v>
      </c>
      <c r="AA126" s="13">
        <v>1.5</v>
      </c>
      <c r="AB126" s="13">
        <v>0.28571428571428581</v>
      </c>
      <c r="AC126" s="13">
        <v>1.4</v>
      </c>
      <c r="AD126" s="13">
        <v>2.4</v>
      </c>
      <c r="AE126" s="13">
        <v>-1</v>
      </c>
      <c r="AF126" s="13">
        <v>1.8</v>
      </c>
      <c r="AG126" s="13">
        <v>0.8</v>
      </c>
      <c r="AH126" s="13">
        <v>1</v>
      </c>
      <c r="AI126" s="13">
        <v>1</v>
      </c>
      <c r="AJ126" s="13">
        <v>1</v>
      </c>
      <c r="AK126" s="13">
        <v>45</v>
      </c>
      <c r="AL126" s="13">
        <v>12</v>
      </c>
      <c r="AM126" s="13">
        <v>1.7307692307692308</v>
      </c>
      <c r="AN126" s="13">
        <v>1.2</v>
      </c>
      <c r="AO126" s="22">
        <v>125</v>
      </c>
    </row>
    <row r="127" spans="1:41" x14ac:dyDescent="0.3">
      <c r="A127" t="s">
        <v>47</v>
      </c>
      <c r="B127" t="s">
        <v>182</v>
      </c>
      <c r="C127" t="s">
        <v>35</v>
      </c>
      <c r="D127" t="s">
        <v>93</v>
      </c>
      <c r="E127" t="s">
        <v>43</v>
      </c>
      <c r="F127" s="11">
        <v>0.66666666666666663</v>
      </c>
      <c r="G127">
        <v>10536</v>
      </c>
      <c r="H127">
        <v>6</v>
      </c>
      <c r="J127" t="s">
        <v>68</v>
      </c>
      <c r="K127" t="s">
        <v>0</v>
      </c>
      <c r="L127">
        <v>1</v>
      </c>
      <c r="M127">
        <v>0</v>
      </c>
      <c r="N127" t="s">
        <v>32</v>
      </c>
      <c r="O127" t="s">
        <v>31</v>
      </c>
      <c r="P127" s="13">
        <v>1</v>
      </c>
      <c r="Q127" s="13">
        <v>1.6296296296296295</v>
      </c>
      <c r="R127" s="13">
        <v>0.55555555555555558</v>
      </c>
      <c r="S127" s="13">
        <v>1.074074074074074</v>
      </c>
      <c r="T127" s="13">
        <v>1.2222222222222223</v>
      </c>
      <c r="U127" s="13">
        <v>1.1111111111111112</v>
      </c>
      <c r="V127" s="13">
        <v>0.11111111111111116</v>
      </c>
      <c r="W127" s="13">
        <v>1.4615384615384615</v>
      </c>
      <c r="X127" s="13">
        <v>1.1538461538461537</v>
      </c>
      <c r="Y127" s="13">
        <v>0.30769230769230771</v>
      </c>
      <c r="Z127" s="13">
        <v>1.7857142857142858</v>
      </c>
      <c r="AA127" s="13">
        <v>1.5</v>
      </c>
      <c r="AB127" s="13">
        <v>0.28571428571428581</v>
      </c>
      <c r="AC127" s="13">
        <v>1.4</v>
      </c>
      <c r="AD127" s="13">
        <v>1.2</v>
      </c>
      <c r="AE127" s="13">
        <v>0.19999999999999996</v>
      </c>
      <c r="AF127" s="13">
        <v>1</v>
      </c>
      <c r="AG127" s="13">
        <v>1</v>
      </c>
      <c r="AH127" s="13">
        <v>0</v>
      </c>
      <c r="AI127" s="13">
        <v>3</v>
      </c>
      <c r="AJ127" s="13">
        <v>0</v>
      </c>
      <c r="AK127" s="13">
        <v>46</v>
      </c>
      <c r="AL127" s="13">
        <v>15</v>
      </c>
      <c r="AM127" s="13">
        <v>1.7037037037037037</v>
      </c>
      <c r="AN127" s="13">
        <v>1.6666666666666667</v>
      </c>
      <c r="AO127" s="22">
        <v>126</v>
      </c>
    </row>
    <row r="128" spans="1:41" x14ac:dyDescent="0.3">
      <c r="A128" t="s">
        <v>47</v>
      </c>
      <c r="B128" t="s">
        <v>183</v>
      </c>
      <c r="C128" t="s">
        <v>35</v>
      </c>
      <c r="D128" t="s">
        <v>93</v>
      </c>
      <c r="E128" t="s">
        <v>37</v>
      </c>
      <c r="F128" s="11">
        <v>0.79166666666666663</v>
      </c>
      <c r="G128">
        <v>6527</v>
      </c>
      <c r="H128">
        <v>3</v>
      </c>
      <c r="J128" t="s">
        <v>68</v>
      </c>
      <c r="K128" t="s">
        <v>56</v>
      </c>
      <c r="L128">
        <v>6</v>
      </c>
      <c r="M128">
        <v>1</v>
      </c>
      <c r="N128" t="s">
        <v>32</v>
      </c>
      <c r="O128" t="s">
        <v>31</v>
      </c>
      <c r="P128" s="13">
        <v>5</v>
      </c>
      <c r="Q128" s="13">
        <v>1.6071428571428572</v>
      </c>
      <c r="R128" s="13">
        <v>0.5357142857142857</v>
      </c>
      <c r="S128" s="13">
        <v>1.0714285714285716</v>
      </c>
      <c r="T128" s="13">
        <v>1.4444444444444444</v>
      </c>
      <c r="U128" s="13">
        <v>2.3333333333333335</v>
      </c>
      <c r="V128" s="13">
        <v>-0.88888888888888906</v>
      </c>
      <c r="W128" s="13">
        <v>1.4285714285714286</v>
      </c>
      <c r="X128" s="13">
        <v>1.0714285714285714</v>
      </c>
      <c r="Y128" s="13">
        <v>0.35714285714285721</v>
      </c>
      <c r="Z128" s="13">
        <v>1.7857142857142858</v>
      </c>
      <c r="AA128" s="13">
        <v>1.5</v>
      </c>
      <c r="AB128" s="13">
        <v>0.28571428571428581</v>
      </c>
      <c r="AC128" s="13">
        <v>1.6</v>
      </c>
      <c r="AD128" s="13">
        <v>2.4</v>
      </c>
      <c r="AE128" s="13">
        <v>-0.79999999999999982</v>
      </c>
      <c r="AF128" s="13">
        <v>1.25</v>
      </c>
      <c r="AG128" s="13">
        <v>2.25</v>
      </c>
      <c r="AH128" s="13">
        <v>-1</v>
      </c>
      <c r="AI128" s="13">
        <v>3</v>
      </c>
      <c r="AJ128" s="13">
        <v>0</v>
      </c>
      <c r="AK128" s="13">
        <v>49</v>
      </c>
      <c r="AL128" s="13">
        <v>11</v>
      </c>
      <c r="AM128" s="13">
        <v>1.75</v>
      </c>
      <c r="AN128" s="13">
        <v>1.2222222222222223</v>
      </c>
      <c r="AO128" s="22">
        <v>127</v>
      </c>
    </row>
    <row r="129" spans="1:41" x14ac:dyDescent="0.3">
      <c r="A129" t="s">
        <v>47</v>
      </c>
      <c r="B129" t="s">
        <v>184</v>
      </c>
      <c r="C129" t="s">
        <v>35</v>
      </c>
      <c r="D129" t="s">
        <v>100</v>
      </c>
      <c r="E129" t="s">
        <v>43</v>
      </c>
      <c r="F129" s="11">
        <v>0.77083333333333337</v>
      </c>
      <c r="G129">
        <v>3872</v>
      </c>
      <c r="H129">
        <v>4</v>
      </c>
      <c r="J129" t="s">
        <v>58</v>
      </c>
      <c r="K129" t="s">
        <v>68</v>
      </c>
      <c r="L129">
        <v>1</v>
      </c>
      <c r="M129">
        <v>2</v>
      </c>
      <c r="N129" t="s">
        <v>31</v>
      </c>
      <c r="O129" t="s">
        <v>32</v>
      </c>
      <c r="P129" s="13">
        <v>-1</v>
      </c>
      <c r="Q129" s="13">
        <v>0.7</v>
      </c>
      <c r="R129" s="13">
        <v>0.2</v>
      </c>
      <c r="S129" s="13">
        <v>0.49999999999999994</v>
      </c>
      <c r="T129" s="13">
        <v>1.7586206896551724</v>
      </c>
      <c r="U129" s="13">
        <v>1.2758620689655173</v>
      </c>
      <c r="V129" s="13">
        <v>0.48275862068965503</v>
      </c>
      <c r="W129" s="13">
        <v>1</v>
      </c>
      <c r="X129" s="13">
        <v>0.5</v>
      </c>
      <c r="Y129" s="13">
        <v>0.5</v>
      </c>
      <c r="Z129" s="13">
        <v>0.5</v>
      </c>
      <c r="AA129" s="13">
        <v>2.1666666666666665</v>
      </c>
      <c r="AB129" s="13">
        <v>-1.6666666666666665</v>
      </c>
      <c r="AC129" s="13">
        <v>1.7333333333333334</v>
      </c>
      <c r="AD129" s="13">
        <v>1.0666666666666667</v>
      </c>
      <c r="AE129" s="13">
        <v>0.66666666666666674</v>
      </c>
      <c r="AF129" s="13">
        <v>1.7857142857142858</v>
      </c>
      <c r="AG129" s="13">
        <v>1.5</v>
      </c>
      <c r="AH129" s="13">
        <v>0.28571428571428581</v>
      </c>
      <c r="AI129" s="13">
        <v>0</v>
      </c>
      <c r="AJ129" s="13">
        <v>3</v>
      </c>
      <c r="AK129" s="13">
        <v>7</v>
      </c>
      <c r="AL129" s="13">
        <v>52</v>
      </c>
      <c r="AM129" s="13">
        <v>0.7</v>
      </c>
      <c r="AN129" s="13">
        <v>1.7931034482758621</v>
      </c>
      <c r="AO129" s="22">
        <v>128</v>
      </c>
    </row>
    <row r="130" spans="1:41" x14ac:dyDescent="0.3">
      <c r="A130" t="s">
        <v>47</v>
      </c>
      <c r="B130" t="s">
        <v>185</v>
      </c>
      <c r="C130" t="s">
        <v>35</v>
      </c>
      <c r="D130" t="s">
        <v>100</v>
      </c>
      <c r="E130" t="s">
        <v>43</v>
      </c>
      <c r="F130" s="11">
        <v>0.77083333333333337</v>
      </c>
      <c r="G130">
        <v>8778</v>
      </c>
      <c r="H130">
        <v>7</v>
      </c>
      <c r="J130" t="s">
        <v>68</v>
      </c>
      <c r="K130" t="s">
        <v>65</v>
      </c>
      <c r="L130">
        <v>3</v>
      </c>
      <c r="M130">
        <v>2</v>
      </c>
      <c r="N130" t="s">
        <v>32</v>
      </c>
      <c r="O130" t="s">
        <v>31</v>
      </c>
      <c r="P130" s="13">
        <v>1</v>
      </c>
      <c r="Q130" s="13">
        <v>1.7666666666666666</v>
      </c>
      <c r="R130" s="13">
        <v>0.53333333333333333</v>
      </c>
      <c r="S130" s="13">
        <v>1.2333333333333334</v>
      </c>
      <c r="T130" s="13">
        <v>0.8</v>
      </c>
      <c r="U130" s="13">
        <v>2.9</v>
      </c>
      <c r="V130" s="13">
        <v>-2.0999999999999996</v>
      </c>
      <c r="W130" s="13">
        <v>1.7333333333333334</v>
      </c>
      <c r="X130" s="13">
        <v>1.0666666666666667</v>
      </c>
      <c r="Y130" s="13">
        <v>0.66666666666666674</v>
      </c>
      <c r="Z130" s="13">
        <v>1.8</v>
      </c>
      <c r="AA130" s="13">
        <v>1.4666666666666666</v>
      </c>
      <c r="AB130" s="13">
        <v>0.33333333333333348</v>
      </c>
      <c r="AC130" s="13">
        <v>0.8</v>
      </c>
      <c r="AD130" s="13">
        <v>1.6</v>
      </c>
      <c r="AE130" s="13">
        <v>-0.8</v>
      </c>
      <c r="AF130" s="13">
        <v>0.8</v>
      </c>
      <c r="AG130" s="13">
        <v>4.2</v>
      </c>
      <c r="AH130" s="13">
        <v>-3.4000000000000004</v>
      </c>
      <c r="AI130" s="13">
        <v>3</v>
      </c>
      <c r="AJ130" s="13">
        <v>0</v>
      </c>
      <c r="AK130" s="13">
        <v>55</v>
      </c>
      <c r="AL130" s="13">
        <v>6</v>
      </c>
      <c r="AM130" s="13">
        <v>1.8333333333333333</v>
      </c>
      <c r="AN130" s="13">
        <v>0.6</v>
      </c>
      <c r="AO130" s="22">
        <v>129</v>
      </c>
    </row>
    <row r="131" spans="1:41" x14ac:dyDescent="0.3">
      <c r="A131" t="s">
        <v>47</v>
      </c>
      <c r="B131" t="s">
        <v>104</v>
      </c>
      <c r="C131" t="s">
        <v>105</v>
      </c>
      <c r="D131" t="s">
        <v>106</v>
      </c>
      <c r="E131" t="s">
        <v>43</v>
      </c>
      <c r="F131" s="11">
        <v>0.66666666666666663</v>
      </c>
      <c r="G131">
        <v>3400</v>
      </c>
      <c r="H131">
        <v>48</v>
      </c>
      <c r="J131" t="s">
        <v>76</v>
      </c>
      <c r="K131" t="s">
        <v>68</v>
      </c>
      <c r="L131">
        <v>1</v>
      </c>
      <c r="M131">
        <v>0</v>
      </c>
      <c r="N131" t="s">
        <v>32</v>
      </c>
      <c r="O131" t="s">
        <v>31</v>
      </c>
      <c r="P131" s="13">
        <v>1</v>
      </c>
      <c r="Q131" s="13">
        <v>1.4545454545454546</v>
      </c>
      <c r="R131" s="13">
        <v>1</v>
      </c>
      <c r="S131" s="13">
        <v>0.45454545454545459</v>
      </c>
      <c r="T131" s="13">
        <v>1.8064516129032258</v>
      </c>
      <c r="U131" s="13">
        <v>1.2903225806451613</v>
      </c>
      <c r="V131" s="13">
        <v>0.5161290322580645</v>
      </c>
      <c r="W131" s="13">
        <v>1.3333333333333333</v>
      </c>
      <c r="X131" s="13">
        <v>1.8333333333333333</v>
      </c>
      <c r="Y131" s="13">
        <v>-0.5</v>
      </c>
      <c r="Z131" s="13">
        <v>1.6</v>
      </c>
      <c r="AA131" s="13">
        <v>1.8</v>
      </c>
      <c r="AB131" s="13">
        <v>-0.19999999999999996</v>
      </c>
      <c r="AC131" s="13">
        <v>1.8125</v>
      </c>
      <c r="AD131" s="13">
        <v>1.125</v>
      </c>
      <c r="AE131" s="13">
        <v>0.6875</v>
      </c>
      <c r="AF131" s="13">
        <v>1.8</v>
      </c>
      <c r="AG131" s="13">
        <v>1.4666666666666666</v>
      </c>
      <c r="AH131" s="13">
        <v>0.33333333333333348</v>
      </c>
      <c r="AI131" s="13">
        <v>3</v>
      </c>
      <c r="AJ131" s="13">
        <v>0</v>
      </c>
      <c r="AK131" s="13">
        <v>11</v>
      </c>
      <c r="AL131" s="13">
        <v>58</v>
      </c>
      <c r="AM131" s="13">
        <v>1</v>
      </c>
      <c r="AN131" s="13">
        <v>1.8709677419354838</v>
      </c>
      <c r="AO131" s="22">
        <v>130</v>
      </c>
    </row>
    <row r="132" spans="1:41" x14ac:dyDescent="0.3">
      <c r="A132" t="s">
        <v>47</v>
      </c>
      <c r="B132" t="s">
        <v>107</v>
      </c>
      <c r="C132" t="s">
        <v>105</v>
      </c>
      <c r="D132" t="s">
        <v>106</v>
      </c>
      <c r="E132" t="s">
        <v>43</v>
      </c>
      <c r="F132" s="11">
        <v>0.77083333333333337</v>
      </c>
      <c r="G132">
        <v>7183</v>
      </c>
      <c r="H132">
        <v>7</v>
      </c>
      <c r="J132" t="s">
        <v>68</v>
      </c>
      <c r="K132" t="s">
        <v>49</v>
      </c>
      <c r="L132">
        <v>0</v>
      </c>
      <c r="M132">
        <v>1</v>
      </c>
      <c r="N132" t="s">
        <v>31</v>
      </c>
      <c r="O132" t="s">
        <v>32</v>
      </c>
      <c r="P132" s="13">
        <v>-1</v>
      </c>
      <c r="Q132" s="13">
        <v>1.75</v>
      </c>
      <c r="R132" s="13">
        <v>0.5625</v>
      </c>
      <c r="S132" s="13">
        <v>1.1875</v>
      </c>
      <c r="T132" s="13">
        <v>0.7</v>
      </c>
      <c r="U132" s="13">
        <v>1.7</v>
      </c>
      <c r="V132" s="13">
        <v>-1</v>
      </c>
      <c r="W132" s="13">
        <v>1.8125</v>
      </c>
      <c r="X132" s="13">
        <v>1.125</v>
      </c>
      <c r="Y132" s="13">
        <v>0.6875</v>
      </c>
      <c r="Z132" s="13">
        <v>1.6875</v>
      </c>
      <c r="AA132" s="13">
        <v>1.4375</v>
      </c>
      <c r="AB132" s="13">
        <v>0.25</v>
      </c>
      <c r="AC132" s="13">
        <v>0.6</v>
      </c>
      <c r="AD132" s="13">
        <v>1.4</v>
      </c>
      <c r="AE132" s="13">
        <v>-0.79999999999999993</v>
      </c>
      <c r="AF132" s="13">
        <v>0.8</v>
      </c>
      <c r="AG132" s="13">
        <v>2</v>
      </c>
      <c r="AH132" s="13">
        <v>-1.2</v>
      </c>
      <c r="AI132" s="13">
        <v>0</v>
      </c>
      <c r="AJ132" s="13">
        <v>3</v>
      </c>
      <c r="AK132" s="13">
        <v>58</v>
      </c>
      <c r="AL132" s="13">
        <v>5</v>
      </c>
      <c r="AM132" s="13">
        <v>1.8125</v>
      </c>
      <c r="AN132" s="13">
        <v>0.5</v>
      </c>
      <c r="AO132" s="22">
        <v>131</v>
      </c>
    </row>
    <row r="133" spans="1:41" x14ac:dyDescent="0.3">
      <c r="A133" t="s">
        <v>47</v>
      </c>
      <c r="B133" t="s">
        <v>158</v>
      </c>
      <c r="C133" t="s">
        <v>105</v>
      </c>
      <c r="D133" t="s">
        <v>106</v>
      </c>
      <c r="E133" t="s">
        <v>43</v>
      </c>
      <c r="F133" s="11">
        <v>0.66666666666666663</v>
      </c>
      <c r="G133">
        <v>20200</v>
      </c>
      <c r="H133">
        <v>7</v>
      </c>
      <c r="J133" t="s">
        <v>71</v>
      </c>
      <c r="K133" t="s">
        <v>68</v>
      </c>
      <c r="L133">
        <v>1</v>
      </c>
      <c r="M133">
        <v>1</v>
      </c>
      <c r="N133" t="s">
        <v>30</v>
      </c>
      <c r="O133" t="s">
        <v>30</v>
      </c>
      <c r="P133" s="13">
        <v>0</v>
      </c>
      <c r="Q133" s="13">
        <v>1.4545454545454546</v>
      </c>
      <c r="R133" s="13">
        <v>1.0909090909090908</v>
      </c>
      <c r="S133" s="13">
        <v>0.36363636363636376</v>
      </c>
      <c r="T133" s="13">
        <v>1.696969696969697</v>
      </c>
      <c r="U133" s="13">
        <v>1.2727272727272727</v>
      </c>
      <c r="V133" s="13">
        <v>0.42424242424242431</v>
      </c>
      <c r="W133" s="13">
        <v>1.4</v>
      </c>
      <c r="X133" s="13">
        <v>2.4</v>
      </c>
      <c r="Y133" s="13">
        <v>-1</v>
      </c>
      <c r="Z133" s="13">
        <v>1.5</v>
      </c>
      <c r="AA133" s="13">
        <v>0.66666666666666663</v>
      </c>
      <c r="AB133" s="13">
        <v>0.83333333333333337</v>
      </c>
      <c r="AC133" s="13">
        <v>1.7058823529411764</v>
      </c>
      <c r="AD133" s="13">
        <v>1.1176470588235294</v>
      </c>
      <c r="AE133" s="13">
        <v>0.58823529411764697</v>
      </c>
      <c r="AF133" s="13">
        <v>1.6875</v>
      </c>
      <c r="AG133" s="13">
        <v>1.4375</v>
      </c>
      <c r="AH133" s="13">
        <v>0.25</v>
      </c>
      <c r="AI133" s="13">
        <v>1</v>
      </c>
      <c r="AJ133" s="13">
        <v>1</v>
      </c>
      <c r="AK133" s="13">
        <v>13</v>
      </c>
      <c r="AL133" s="13">
        <v>58</v>
      </c>
      <c r="AM133" s="13">
        <v>1.1818181818181819</v>
      </c>
      <c r="AN133" s="13">
        <v>1.7575757575757576</v>
      </c>
      <c r="AO133" s="22">
        <v>132</v>
      </c>
    </row>
    <row r="134" spans="1:41" x14ac:dyDescent="0.3">
      <c r="A134" t="s">
        <v>41</v>
      </c>
      <c r="B134" t="s">
        <v>113</v>
      </c>
      <c r="C134" t="s">
        <v>105</v>
      </c>
      <c r="D134" t="s">
        <v>106</v>
      </c>
      <c r="E134" t="s">
        <v>46</v>
      </c>
      <c r="F134" s="11">
        <v>0.75</v>
      </c>
      <c r="G134">
        <v>2811</v>
      </c>
      <c r="H134">
        <v>3</v>
      </c>
      <c r="J134" t="s">
        <v>68</v>
      </c>
      <c r="K134" t="s">
        <v>186</v>
      </c>
      <c r="L134">
        <v>3</v>
      </c>
      <c r="M134">
        <v>0</v>
      </c>
      <c r="N134" t="s">
        <v>32</v>
      </c>
      <c r="O134" t="s">
        <v>31</v>
      </c>
      <c r="P134" s="13">
        <v>3</v>
      </c>
      <c r="Q134" s="13">
        <v>1.6764705882352942</v>
      </c>
      <c r="R134" s="13">
        <v>0.55882352941176472</v>
      </c>
      <c r="S134" s="13">
        <v>1.1176470588235294</v>
      </c>
      <c r="T134" s="13">
        <v>0</v>
      </c>
      <c r="U134" s="13">
        <v>0</v>
      </c>
      <c r="V134" s="13">
        <v>0</v>
      </c>
      <c r="W134" s="13">
        <v>1.7058823529411764</v>
      </c>
      <c r="X134" s="13">
        <v>1.1176470588235294</v>
      </c>
      <c r="Y134" s="13">
        <v>0.58823529411764697</v>
      </c>
      <c r="Z134" s="13">
        <v>1.6470588235294117</v>
      </c>
      <c r="AA134" s="13">
        <v>1.411764705882353</v>
      </c>
      <c r="AB134" s="13">
        <v>0.23529411764705865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3</v>
      </c>
      <c r="AJ134" s="13">
        <v>0</v>
      </c>
      <c r="AK134" s="13">
        <v>59</v>
      </c>
      <c r="AL134" s="13">
        <v>0</v>
      </c>
      <c r="AM134" s="13">
        <v>1.7352941176470589</v>
      </c>
      <c r="AN134" s="13">
        <v>0</v>
      </c>
      <c r="AO134" s="22">
        <v>133</v>
      </c>
    </row>
    <row r="135" spans="1:41" x14ac:dyDescent="0.3">
      <c r="A135" t="s">
        <v>47</v>
      </c>
      <c r="B135" t="s">
        <v>160</v>
      </c>
      <c r="C135" t="s">
        <v>105</v>
      </c>
      <c r="D135" t="s">
        <v>116</v>
      </c>
      <c r="E135" t="s">
        <v>43</v>
      </c>
      <c r="F135" s="11">
        <v>0.66666666666666663</v>
      </c>
      <c r="G135">
        <v>5468</v>
      </c>
      <c r="H135">
        <v>3</v>
      </c>
      <c r="J135" t="s">
        <v>0</v>
      </c>
      <c r="K135" t="s">
        <v>68</v>
      </c>
      <c r="L135">
        <v>0</v>
      </c>
      <c r="M135">
        <v>2</v>
      </c>
      <c r="N135" t="s">
        <v>31</v>
      </c>
      <c r="O135" t="s">
        <v>32</v>
      </c>
      <c r="P135" s="13">
        <v>-2</v>
      </c>
      <c r="Q135" s="13">
        <v>1.1000000000000001</v>
      </c>
      <c r="R135" s="13">
        <v>0.6</v>
      </c>
      <c r="S135" s="13">
        <v>0.50000000000000011</v>
      </c>
      <c r="T135" s="13">
        <v>1.7142857142857142</v>
      </c>
      <c r="U135" s="13">
        <v>1.2285714285714286</v>
      </c>
      <c r="V135" s="13">
        <v>0.48571428571428554</v>
      </c>
      <c r="W135" s="13">
        <v>1.4</v>
      </c>
      <c r="X135" s="13">
        <v>1.2</v>
      </c>
      <c r="Y135" s="13">
        <v>0.19999999999999996</v>
      </c>
      <c r="Z135" s="13">
        <v>0.8</v>
      </c>
      <c r="AA135" s="13">
        <v>1</v>
      </c>
      <c r="AB135" s="13">
        <v>-0.19999999999999996</v>
      </c>
      <c r="AC135" s="13">
        <v>1.7777777777777777</v>
      </c>
      <c r="AD135" s="13">
        <v>1.0555555555555556</v>
      </c>
      <c r="AE135" s="13">
        <v>0.7222222222222221</v>
      </c>
      <c r="AF135" s="13">
        <v>1.6470588235294117</v>
      </c>
      <c r="AG135" s="13">
        <v>1.411764705882353</v>
      </c>
      <c r="AH135" s="13">
        <v>0.23529411764705865</v>
      </c>
      <c r="AI135" s="13">
        <v>0</v>
      </c>
      <c r="AJ135" s="13">
        <v>3</v>
      </c>
      <c r="AK135" s="13">
        <v>15</v>
      </c>
      <c r="AL135" s="13">
        <v>62</v>
      </c>
      <c r="AM135" s="13">
        <v>1.5</v>
      </c>
      <c r="AN135" s="13">
        <v>1.7714285714285714</v>
      </c>
      <c r="AO135" s="22">
        <v>134</v>
      </c>
    </row>
    <row r="136" spans="1:41" x14ac:dyDescent="0.3">
      <c r="A136" t="s">
        <v>47</v>
      </c>
      <c r="B136" t="s">
        <v>161</v>
      </c>
      <c r="C136" t="s">
        <v>105</v>
      </c>
      <c r="D136" t="s">
        <v>116</v>
      </c>
      <c r="E136" t="s">
        <v>43</v>
      </c>
      <c r="F136" s="11">
        <v>0.77083333333333337</v>
      </c>
      <c r="G136">
        <v>2950</v>
      </c>
      <c r="H136">
        <v>7</v>
      </c>
      <c r="J136" t="s">
        <v>56</v>
      </c>
      <c r="K136" t="s">
        <v>68</v>
      </c>
      <c r="L136">
        <v>2</v>
      </c>
      <c r="M136">
        <v>4</v>
      </c>
      <c r="N136" t="s">
        <v>31</v>
      </c>
      <c r="O136" t="s">
        <v>32</v>
      </c>
      <c r="P136" s="13">
        <v>-2</v>
      </c>
      <c r="Q136" s="13">
        <v>1.4</v>
      </c>
      <c r="R136" s="13">
        <v>1.2</v>
      </c>
      <c r="S136" s="13">
        <v>0.19999999999999996</v>
      </c>
      <c r="T136" s="13">
        <v>1.7222222222222223</v>
      </c>
      <c r="U136" s="13">
        <v>1.1944444444444444</v>
      </c>
      <c r="V136" s="13">
        <v>0.5277777777777779</v>
      </c>
      <c r="W136" s="13">
        <v>1.6</v>
      </c>
      <c r="X136" s="13">
        <v>2.4</v>
      </c>
      <c r="Y136" s="13">
        <v>-0.79999999999999982</v>
      </c>
      <c r="Z136" s="13">
        <v>1.2</v>
      </c>
      <c r="AA136" s="13">
        <v>3</v>
      </c>
      <c r="AB136" s="13">
        <v>-1.8</v>
      </c>
      <c r="AC136" s="13">
        <v>1.7777777777777777</v>
      </c>
      <c r="AD136" s="13">
        <v>1.0555555555555556</v>
      </c>
      <c r="AE136" s="13">
        <v>0.7222222222222221</v>
      </c>
      <c r="AF136" s="13">
        <v>1.6666666666666667</v>
      </c>
      <c r="AG136" s="13">
        <v>1.3333333333333333</v>
      </c>
      <c r="AH136" s="13">
        <v>0.33333333333333348</v>
      </c>
      <c r="AI136" s="13">
        <v>0</v>
      </c>
      <c r="AJ136" s="13">
        <v>3</v>
      </c>
      <c r="AK136" s="13">
        <v>11</v>
      </c>
      <c r="AL136" s="13">
        <v>65</v>
      </c>
      <c r="AM136" s="13">
        <v>1.1000000000000001</v>
      </c>
      <c r="AN136" s="13">
        <v>1.8055555555555556</v>
      </c>
      <c r="AO136" s="22">
        <v>135</v>
      </c>
    </row>
    <row r="137" spans="1:41" x14ac:dyDescent="0.3">
      <c r="A137" t="s">
        <v>47</v>
      </c>
      <c r="B137" t="s">
        <v>187</v>
      </c>
      <c r="C137" t="s">
        <v>105</v>
      </c>
      <c r="D137" t="s">
        <v>116</v>
      </c>
      <c r="E137" t="s">
        <v>43</v>
      </c>
      <c r="F137" s="11">
        <v>0.77083333333333337</v>
      </c>
      <c r="G137">
        <v>7154</v>
      </c>
      <c r="H137">
        <v>7</v>
      </c>
      <c r="J137" t="s">
        <v>68</v>
      </c>
      <c r="K137" t="s">
        <v>58</v>
      </c>
      <c r="L137">
        <v>1</v>
      </c>
      <c r="M137">
        <v>0</v>
      </c>
      <c r="N137" t="s">
        <v>32</v>
      </c>
      <c r="O137" t="s">
        <v>31</v>
      </c>
      <c r="P137" s="13">
        <v>1</v>
      </c>
      <c r="Q137" s="13">
        <v>1.7837837837837838</v>
      </c>
      <c r="R137" s="13">
        <v>0.51351351351351349</v>
      </c>
      <c r="S137" s="13">
        <v>1.2702702702702702</v>
      </c>
      <c r="T137" s="13">
        <v>0.72727272727272729</v>
      </c>
      <c r="U137" s="13">
        <v>1.5454545454545454</v>
      </c>
      <c r="V137" s="13">
        <v>-0.81818181818181812</v>
      </c>
      <c r="W137" s="13">
        <v>1.7777777777777777</v>
      </c>
      <c r="X137" s="13">
        <v>1.0555555555555556</v>
      </c>
      <c r="Y137" s="13">
        <v>0.7222222222222221</v>
      </c>
      <c r="Z137" s="13">
        <v>1.7894736842105263</v>
      </c>
      <c r="AA137" s="13">
        <v>1.368421052631579</v>
      </c>
      <c r="AB137" s="13">
        <v>0.42105263157894735</v>
      </c>
      <c r="AC137" s="13">
        <v>1</v>
      </c>
      <c r="AD137" s="13">
        <v>0.8</v>
      </c>
      <c r="AE137" s="13">
        <v>0.19999999999999996</v>
      </c>
      <c r="AF137" s="13">
        <v>0.5</v>
      </c>
      <c r="AG137" s="13">
        <v>2.1666666666666665</v>
      </c>
      <c r="AH137" s="13">
        <v>-1.6666666666666665</v>
      </c>
      <c r="AI137" s="13">
        <v>3</v>
      </c>
      <c r="AJ137" s="13">
        <v>0</v>
      </c>
      <c r="AK137" s="13">
        <v>68</v>
      </c>
      <c r="AL137" s="13">
        <v>7</v>
      </c>
      <c r="AM137" s="13">
        <v>1.8378378378378379</v>
      </c>
      <c r="AN137" s="13">
        <v>0.63636363636363635</v>
      </c>
      <c r="AO137" s="22">
        <v>136</v>
      </c>
    </row>
    <row r="138" spans="1:41" x14ac:dyDescent="0.3">
      <c r="A138" t="s">
        <v>47</v>
      </c>
      <c r="B138" t="s">
        <v>122</v>
      </c>
      <c r="C138" t="s">
        <v>105</v>
      </c>
      <c r="D138" t="s">
        <v>116</v>
      </c>
      <c r="E138" t="s">
        <v>43</v>
      </c>
      <c r="F138" s="11">
        <v>0.77083333333333337</v>
      </c>
      <c r="G138">
        <v>2248</v>
      </c>
      <c r="H138">
        <v>14</v>
      </c>
      <c r="J138" t="s">
        <v>65</v>
      </c>
      <c r="K138" t="s">
        <v>68</v>
      </c>
      <c r="L138">
        <v>1</v>
      </c>
      <c r="M138">
        <v>5</v>
      </c>
      <c r="N138" t="s">
        <v>31</v>
      </c>
      <c r="O138" t="s">
        <v>32</v>
      </c>
      <c r="P138" s="13">
        <v>-4</v>
      </c>
      <c r="Q138" s="13">
        <v>0.90909090909090906</v>
      </c>
      <c r="R138" s="13">
        <v>0.72727272727272729</v>
      </c>
      <c r="S138" s="13">
        <v>0.18181818181818177</v>
      </c>
      <c r="T138" s="13">
        <v>1.763157894736842</v>
      </c>
      <c r="U138" s="13">
        <v>1.1842105263157894</v>
      </c>
      <c r="V138" s="13">
        <v>0.57894736842105265</v>
      </c>
      <c r="W138" s="13">
        <v>0.8</v>
      </c>
      <c r="X138" s="13">
        <v>1.6</v>
      </c>
      <c r="Y138" s="13">
        <v>-0.8</v>
      </c>
      <c r="Z138" s="13">
        <v>1</v>
      </c>
      <c r="AA138" s="13">
        <v>4</v>
      </c>
      <c r="AB138" s="13">
        <v>-3</v>
      </c>
      <c r="AC138" s="13">
        <v>1.736842105263158</v>
      </c>
      <c r="AD138" s="13">
        <v>1</v>
      </c>
      <c r="AE138" s="13">
        <v>0.73684210526315796</v>
      </c>
      <c r="AF138" s="13">
        <v>1.7894736842105263</v>
      </c>
      <c r="AG138" s="13">
        <v>1.368421052631579</v>
      </c>
      <c r="AH138" s="13">
        <v>0.42105263157894735</v>
      </c>
      <c r="AI138" s="13">
        <v>0</v>
      </c>
      <c r="AJ138" s="13">
        <v>3</v>
      </c>
      <c r="AK138" s="13">
        <v>6</v>
      </c>
      <c r="AL138" s="13">
        <v>71</v>
      </c>
      <c r="AM138" s="13">
        <v>0.54545454545454541</v>
      </c>
      <c r="AN138" s="13">
        <v>1.868421052631579</v>
      </c>
      <c r="AO138" s="22">
        <v>137</v>
      </c>
    </row>
    <row r="139" spans="1:41" x14ac:dyDescent="0.3">
      <c r="A139" t="s">
        <v>47</v>
      </c>
      <c r="B139" t="s">
        <v>188</v>
      </c>
      <c r="C139" t="s">
        <v>105</v>
      </c>
      <c r="D139" t="s">
        <v>124</v>
      </c>
      <c r="E139" t="s">
        <v>43</v>
      </c>
      <c r="F139" s="11">
        <v>0.66666666666666663</v>
      </c>
      <c r="G139">
        <v>8378</v>
      </c>
      <c r="H139">
        <v>7</v>
      </c>
      <c r="J139" t="s">
        <v>68</v>
      </c>
      <c r="K139" t="s">
        <v>76</v>
      </c>
      <c r="L139">
        <v>3</v>
      </c>
      <c r="M139">
        <v>0</v>
      </c>
      <c r="N139" t="s">
        <v>32</v>
      </c>
      <c r="O139" t="s">
        <v>31</v>
      </c>
      <c r="P139" s="13">
        <v>3</v>
      </c>
      <c r="Q139" s="13">
        <v>1.8461538461538463</v>
      </c>
      <c r="R139" s="13">
        <v>0.48717948717948717</v>
      </c>
      <c r="S139" s="13">
        <v>1.358974358974359</v>
      </c>
      <c r="T139" s="13">
        <v>1.4166666666666667</v>
      </c>
      <c r="U139" s="13">
        <v>1.6666666666666667</v>
      </c>
      <c r="V139" s="13">
        <v>-0.25</v>
      </c>
      <c r="W139" s="13">
        <v>1.736842105263158</v>
      </c>
      <c r="X139" s="13">
        <v>1</v>
      </c>
      <c r="Y139" s="13">
        <v>0.73684210526315796</v>
      </c>
      <c r="Z139" s="13">
        <v>1.95</v>
      </c>
      <c r="AA139" s="13">
        <v>1.35</v>
      </c>
      <c r="AB139" s="13">
        <v>0.59999999999999987</v>
      </c>
      <c r="AC139" s="13">
        <v>1.2857142857142858</v>
      </c>
      <c r="AD139" s="13">
        <v>1.5714285714285714</v>
      </c>
      <c r="AE139" s="13">
        <v>-0.28571428571428559</v>
      </c>
      <c r="AF139" s="13">
        <v>1.6</v>
      </c>
      <c r="AG139" s="13">
        <v>1.8</v>
      </c>
      <c r="AH139" s="13">
        <v>-0.19999999999999996</v>
      </c>
      <c r="AI139" s="13">
        <v>3</v>
      </c>
      <c r="AJ139" s="13">
        <v>0</v>
      </c>
      <c r="AK139" s="13">
        <v>74</v>
      </c>
      <c r="AL139" s="13">
        <v>14</v>
      </c>
      <c r="AM139" s="13">
        <v>1.8974358974358974</v>
      </c>
      <c r="AN139" s="13">
        <v>1.1666666666666667</v>
      </c>
      <c r="AO139" s="22">
        <v>138</v>
      </c>
    </row>
    <row r="140" spans="1:41" x14ac:dyDescent="0.3">
      <c r="A140" t="s">
        <v>41</v>
      </c>
      <c r="B140" t="s">
        <v>129</v>
      </c>
      <c r="C140" t="s">
        <v>105</v>
      </c>
      <c r="D140" t="s">
        <v>124</v>
      </c>
      <c r="E140" t="s">
        <v>46</v>
      </c>
      <c r="F140" s="11">
        <v>0.85416666666666663</v>
      </c>
      <c r="G140">
        <v>15700</v>
      </c>
      <c r="H140">
        <v>4</v>
      </c>
      <c r="J140" t="s">
        <v>68</v>
      </c>
      <c r="K140" t="s">
        <v>71</v>
      </c>
      <c r="L140">
        <v>2</v>
      </c>
      <c r="M140">
        <v>2</v>
      </c>
      <c r="N140" t="s">
        <v>30</v>
      </c>
      <c r="O140" t="s">
        <v>30</v>
      </c>
      <c r="P140" s="13">
        <v>0</v>
      </c>
      <c r="Q140" s="13">
        <v>1.875</v>
      </c>
      <c r="R140" s="13">
        <v>0.47499999999999998</v>
      </c>
      <c r="S140" s="13">
        <v>1.4</v>
      </c>
      <c r="T140" s="13">
        <v>1.4166666666666667</v>
      </c>
      <c r="U140" s="13">
        <v>1.4166666666666667</v>
      </c>
      <c r="V140" s="13">
        <v>0</v>
      </c>
      <c r="W140" s="13">
        <v>1.8</v>
      </c>
      <c r="X140" s="13">
        <v>0.95</v>
      </c>
      <c r="Y140" s="13">
        <v>0.85000000000000009</v>
      </c>
      <c r="Z140" s="13">
        <v>1.95</v>
      </c>
      <c r="AA140" s="13">
        <v>1.35</v>
      </c>
      <c r="AB140" s="13">
        <v>0.59999999999999987</v>
      </c>
      <c r="AC140" s="13">
        <v>1.3333333333333333</v>
      </c>
      <c r="AD140" s="13">
        <v>2.1666666666666665</v>
      </c>
      <c r="AE140" s="13">
        <v>-0.83333333333333326</v>
      </c>
      <c r="AF140" s="13">
        <v>1.5</v>
      </c>
      <c r="AG140" s="13">
        <v>0.66666666666666663</v>
      </c>
      <c r="AH140" s="13">
        <v>0.83333333333333337</v>
      </c>
      <c r="AI140" s="13">
        <v>1</v>
      </c>
      <c r="AJ140" s="13">
        <v>1</v>
      </c>
      <c r="AK140" s="13">
        <v>77</v>
      </c>
      <c r="AL140" s="13">
        <v>14</v>
      </c>
      <c r="AM140" s="13">
        <v>1.925</v>
      </c>
      <c r="AN140" s="13">
        <v>1.1666666666666667</v>
      </c>
      <c r="AO140" s="22">
        <v>139</v>
      </c>
    </row>
    <row r="141" spans="1:41" x14ac:dyDescent="0.3">
      <c r="A141" t="s">
        <v>47</v>
      </c>
      <c r="B141" t="s">
        <v>163</v>
      </c>
      <c r="C141" t="s">
        <v>105</v>
      </c>
      <c r="D141" t="s">
        <v>124</v>
      </c>
      <c r="E141" t="s">
        <v>43</v>
      </c>
      <c r="F141" s="11">
        <v>0.66666666666666663</v>
      </c>
      <c r="G141">
        <v>2500</v>
      </c>
      <c r="H141">
        <v>3</v>
      </c>
      <c r="J141" t="s">
        <v>49</v>
      </c>
      <c r="K141" t="s">
        <v>68</v>
      </c>
      <c r="L141">
        <v>2</v>
      </c>
      <c r="M141">
        <v>1</v>
      </c>
      <c r="N141" t="s">
        <v>32</v>
      </c>
      <c r="O141" t="s">
        <v>31</v>
      </c>
      <c r="P141" s="13">
        <v>1</v>
      </c>
      <c r="Q141" s="13">
        <v>0.72727272727272729</v>
      </c>
      <c r="R141" s="13">
        <v>0.63636363636363635</v>
      </c>
      <c r="S141" s="13">
        <v>9.0909090909090939E-2</v>
      </c>
      <c r="T141" s="13">
        <v>1.8780487804878048</v>
      </c>
      <c r="U141" s="13">
        <v>1.1707317073170731</v>
      </c>
      <c r="V141" s="13">
        <v>0.70731707317073167</v>
      </c>
      <c r="W141" s="13">
        <v>0.6</v>
      </c>
      <c r="X141" s="13">
        <v>1.4</v>
      </c>
      <c r="Y141" s="13">
        <v>-0.79999999999999993</v>
      </c>
      <c r="Z141" s="13">
        <v>0.83333333333333337</v>
      </c>
      <c r="AA141" s="13">
        <v>1.6666666666666667</v>
      </c>
      <c r="AB141" s="13">
        <v>-0.83333333333333337</v>
      </c>
      <c r="AC141" s="13">
        <v>1.8095238095238095</v>
      </c>
      <c r="AD141" s="13">
        <v>1</v>
      </c>
      <c r="AE141" s="13">
        <v>0.80952380952380953</v>
      </c>
      <c r="AF141" s="13">
        <v>1.95</v>
      </c>
      <c r="AG141" s="13">
        <v>1.35</v>
      </c>
      <c r="AH141" s="13">
        <v>0.59999999999999987</v>
      </c>
      <c r="AI141" s="13">
        <v>3</v>
      </c>
      <c r="AJ141" s="13">
        <v>0</v>
      </c>
      <c r="AK141" s="13">
        <v>8</v>
      </c>
      <c r="AL141" s="13">
        <v>78</v>
      </c>
      <c r="AM141" s="13">
        <v>0.72727272727272729</v>
      </c>
      <c r="AN141" s="13">
        <v>1.9024390243902438</v>
      </c>
      <c r="AO141" s="22">
        <v>140</v>
      </c>
    </row>
    <row r="142" spans="1:41" x14ac:dyDescent="0.3">
      <c r="A142" t="s">
        <v>47</v>
      </c>
      <c r="B142" t="s">
        <v>132</v>
      </c>
      <c r="C142" t="s">
        <v>105</v>
      </c>
      <c r="D142" t="s">
        <v>124</v>
      </c>
      <c r="E142" t="s">
        <v>64</v>
      </c>
      <c r="F142" s="11">
        <v>0.6875</v>
      </c>
      <c r="G142">
        <v>14573</v>
      </c>
      <c r="H142">
        <v>8</v>
      </c>
      <c r="J142" t="s">
        <v>68</v>
      </c>
      <c r="K142" t="s">
        <v>71</v>
      </c>
      <c r="L142">
        <v>4</v>
      </c>
      <c r="M142">
        <v>2</v>
      </c>
      <c r="N142" t="s">
        <v>32</v>
      </c>
      <c r="O142" t="s">
        <v>31</v>
      </c>
      <c r="P142" s="13">
        <v>2</v>
      </c>
      <c r="Q142" s="13">
        <v>1.8571428571428572</v>
      </c>
      <c r="R142" s="13">
        <v>0.5</v>
      </c>
      <c r="S142" s="13">
        <v>1.3571428571428572</v>
      </c>
      <c r="T142" s="13">
        <v>1.4615384615384615</v>
      </c>
      <c r="U142" s="13">
        <v>1.4615384615384615</v>
      </c>
      <c r="V142" s="13">
        <v>0</v>
      </c>
      <c r="W142" s="13">
        <v>1.8095238095238095</v>
      </c>
      <c r="X142" s="13">
        <v>1</v>
      </c>
      <c r="Y142" s="13">
        <v>0.80952380952380953</v>
      </c>
      <c r="Z142" s="13">
        <v>1.9047619047619047</v>
      </c>
      <c r="AA142" s="13">
        <v>1.3809523809523809</v>
      </c>
      <c r="AB142" s="13">
        <v>0.52380952380952372</v>
      </c>
      <c r="AC142" s="13">
        <v>1.3333333333333333</v>
      </c>
      <c r="AD142" s="13">
        <v>2.1666666666666665</v>
      </c>
      <c r="AE142" s="13">
        <v>-0.83333333333333326</v>
      </c>
      <c r="AF142" s="13">
        <v>1.5714285714285714</v>
      </c>
      <c r="AG142" s="13">
        <v>0.8571428571428571</v>
      </c>
      <c r="AH142" s="13">
        <v>0.7142857142857143</v>
      </c>
      <c r="AI142" s="13">
        <v>3</v>
      </c>
      <c r="AJ142" s="13">
        <v>0</v>
      </c>
      <c r="AK142" s="13">
        <v>78</v>
      </c>
      <c r="AL142" s="13">
        <v>15</v>
      </c>
      <c r="AM142" s="13">
        <v>1.8571428571428572</v>
      </c>
      <c r="AN142" s="13">
        <v>1.1538461538461537</v>
      </c>
      <c r="AO142" s="22">
        <v>141</v>
      </c>
    </row>
    <row r="143" spans="1:41" x14ac:dyDescent="0.3">
      <c r="A143" t="s">
        <v>47</v>
      </c>
      <c r="B143" t="s">
        <v>189</v>
      </c>
      <c r="C143" t="s">
        <v>105</v>
      </c>
      <c r="D143" t="s">
        <v>134</v>
      </c>
      <c r="E143" t="s">
        <v>43</v>
      </c>
      <c r="F143" s="11">
        <v>0.66666666666666663</v>
      </c>
      <c r="G143">
        <v>12113</v>
      </c>
      <c r="H143">
        <v>3</v>
      </c>
      <c r="J143" t="s">
        <v>68</v>
      </c>
      <c r="K143" t="s">
        <v>0</v>
      </c>
      <c r="L143">
        <v>3</v>
      </c>
      <c r="M143">
        <v>1</v>
      </c>
      <c r="N143" t="s">
        <v>32</v>
      </c>
      <c r="O143" t="s">
        <v>31</v>
      </c>
      <c r="P143" s="13">
        <v>2</v>
      </c>
      <c r="Q143" s="13">
        <v>1.9069767441860466</v>
      </c>
      <c r="R143" s="13">
        <v>0.53488372093023251</v>
      </c>
      <c r="S143" s="13">
        <v>1.3720930232558142</v>
      </c>
      <c r="T143" s="13">
        <v>1</v>
      </c>
      <c r="U143" s="13">
        <v>1.1818181818181819</v>
      </c>
      <c r="V143" s="13">
        <v>-0.18181818181818188</v>
      </c>
      <c r="W143" s="13">
        <v>1.9090909090909092</v>
      </c>
      <c r="X143" s="13">
        <v>1.0454545454545454</v>
      </c>
      <c r="Y143" s="13">
        <v>0.86363636363636376</v>
      </c>
      <c r="Z143" s="13">
        <v>1.9047619047619047</v>
      </c>
      <c r="AA143" s="13">
        <v>1.3809523809523809</v>
      </c>
      <c r="AB143" s="13">
        <v>0.52380952380952372</v>
      </c>
      <c r="AC143" s="13">
        <v>1.1666666666666667</v>
      </c>
      <c r="AD143" s="13">
        <v>1.3333333333333333</v>
      </c>
      <c r="AE143" s="13">
        <v>-0.16666666666666652</v>
      </c>
      <c r="AF143" s="13">
        <v>0.8</v>
      </c>
      <c r="AG143" s="13">
        <v>1</v>
      </c>
      <c r="AH143" s="13">
        <v>-0.19999999999999996</v>
      </c>
      <c r="AI143" s="13">
        <v>3</v>
      </c>
      <c r="AJ143" s="13">
        <v>0</v>
      </c>
      <c r="AK143" s="13">
        <v>81</v>
      </c>
      <c r="AL143" s="13">
        <v>15</v>
      </c>
      <c r="AM143" s="13">
        <v>1.8837209302325582</v>
      </c>
      <c r="AN143" s="13">
        <v>1.3636363636363635</v>
      </c>
      <c r="AO143" s="22">
        <v>142</v>
      </c>
    </row>
    <row r="144" spans="1:41" x14ac:dyDescent="0.3">
      <c r="A144" t="s">
        <v>47</v>
      </c>
      <c r="B144" t="s">
        <v>138</v>
      </c>
      <c r="C144" t="s">
        <v>105</v>
      </c>
      <c r="D144" t="s">
        <v>134</v>
      </c>
      <c r="E144" t="s">
        <v>64</v>
      </c>
      <c r="F144" s="11">
        <v>0.6875</v>
      </c>
      <c r="G144">
        <v>13421</v>
      </c>
      <c r="H144">
        <v>8</v>
      </c>
      <c r="J144" t="s">
        <v>68</v>
      </c>
      <c r="K144" t="s">
        <v>56</v>
      </c>
      <c r="L144">
        <v>2</v>
      </c>
      <c r="M144">
        <v>0</v>
      </c>
      <c r="N144" t="s">
        <v>32</v>
      </c>
      <c r="O144" t="s">
        <v>31</v>
      </c>
      <c r="P144" s="13">
        <v>2</v>
      </c>
      <c r="Q144" s="13">
        <v>1.9318181818181819</v>
      </c>
      <c r="R144" s="13">
        <v>0.54545454545454541</v>
      </c>
      <c r="S144" s="13">
        <v>1.3863636363636365</v>
      </c>
      <c r="T144" s="13">
        <v>1.4545454545454546</v>
      </c>
      <c r="U144" s="13">
        <v>2.8181818181818183</v>
      </c>
      <c r="V144" s="13">
        <v>-1.3636363636363638</v>
      </c>
      <c r="W144" s="13">
        <v>1.9565217391304348</v>
      </c>
      <c r="X144" s="13">
        <v>1.0434782608695652</v>
      </c>
      <c r="Y144" s="13">
        <v>0.91304347826086962</v>
      </c>
      <c r="Z144" s="13">
        <v>1.9047619047619047</v>
      </c>
      <c r="AA144" s="13">
        <v>1.3809523809523809</v>
      </c>
      <c r="AB144" s="13">
        <v>0.52380952380952372</v>
      </c>
      <c r="AC144" s="13">
        <v>1.6666666666666667</v>
      </c>
      <c r="AD144" s="13">
        <v>2.6666666666666665</v>
      </c>
      <c r="AE144" s="13">
        <v>-0.99999999999999978</v>
      </c>
      <c r="AF144" s="13">
        <v>1.2</v>
      </c>
      <c r="AG144" s="13">
        <v>3</v>
      </c>
      <c r="AH144" s="13">
        <v>-1.8</v>
      </c>
      <c r="AI144" s="13">
        <v>3</v>
      </c>
      <c r="AJ144" s="13">
        <v>0</v>
      </c>
      <c r="AK144" s="13">
        <v>84</v>
      </c>
      <c r="AL144" s="13">
        <v>11</v>
      </c>
      <c r="AM144" s="13">
        <v>1.9090909090909092</v>
      </c>
      <c r="AN144" s="13">
        <v>1</v>
      </c>
      <c r="AO144" s="22">
        <v>143</v>
      </c>
    </row>
    <row r="145" spans="1:41" x14ac:dyDescent="0.3">
      <c r="A145" t="s">
        <v>47</v>
      </c>
      <c r="B145" t="s">
        <v>139</v>
      </c>
      <c r="C145" t="s">
        <v>105</v>
      </c>
      <c r="D145" t="s">
        <v>134</v>
      </c>
      <c r="E145" t="s">
        <v>64</v>
      </c>
      <c r="F145" s="11">
        <v>0.72916666666666663</v>
      </c>
      <c r="G145">
        <v>5129</v>
      </c>
      <c r="H145">
        <v>7</v>
      </c>
      <c r="J145" t="s">
        <v>58</v>
      </c>
      <c r="K145" t="s">
        <v>68</v>
      </c>
      <c r="L145">
        <v>0</v>
      </c>
      <c r="M145">
        <v>0</v>
      </c>
      <c r="N145" t="s">
        <v>30</v>
      </c>
      <c r="O145" t="s">
        <v>30</v>
      </c>
      <c r="P145" s="13">
        <v>0</v>
      </c>
      <c r="Q145" s="13">
        <v>0.66666666666666663</v>
      </c>
      <c r="R145" s="13">
        <v>0.33333333333333331</v>
      </c>
      <c r="S145" s="13">
        <v>0.33333333333333331</v>
      </c>
      <c r="T145" s="13">
        <v>1.9333333333333333</v>
      </c>
      <c r="U145" s="13">
        <v>1.1777777777777778</v>
      </c>
      <c r="V145" s="13">
        <v>0.75555555555555554</v>
      </c>
      <c r="W145" s="13">
        <v>1</v>
      </c>
      <c r="X145" s="13">
        <v>0.8</v>
      </c>
      <c r="Y145" s="13">
        <v>0.19999999999999996</v>
      </c>
      <c r="Z145" s="13">
        <v>0.42857142857142855</v>
      </c>
      <c r="AA145" s="13">
        <v>2</v>
      </c>
      <c r="AB145" s="13">
        <v>-1.5714285714285714</v>
      </c>
      <c r="AC145" s="13">
        <v>1.9583333333333333</v>
      </c>
      <c r="AD145" s="13">
        <v>1</v>
      </c>
      <c r="AE145" s="13">
        <v>0.95833333333333326</v>
      </c>
      <c r="AF145" s="13">
        <v>1.9047619047619047</v>
      </c>
      <c r="AG145" s="13">
        <v>1.3809523809523809</v>
      </c>
      <c r="AH145" s="13">
        <v>0.52380952380952372</v>
      </c>
      <c r="AI145" s="13">
        <v>1</v>
      </c>
      <c r="AJ145" s="13">
        <v>1</v>
      </c>
      <c r="AK145" s="13">
        <v>7</v>
      </c>
      <c r="AL145" s="13">
        <v>87</v>
      </c>
      <c r="AM145" s="13">
        <v>0.58333333333333337</v>
      </c>
      <c r="AN145" s="13">
        <v>1.9333333333333333</v>
      </c>
      <c r="AO145" s="22">
        <v>144</v>
      </c>
    </row>
    <row r="146" spans="1:41" x14ac:dyDescent="0.3">
      <c r="A146" t="s">
        <v>41</v>
      </c>
      <c r="B146" t="s">
        <v>42</v>
      </c>
      <c r="C146" t="s">
        <v>35</v>
      </c>
      <c r="D146" t="s">
        <v>36</v>
      </c>
      <c r="E146" t="s">
        <v>43</v>
      </c>
      <c r="F146" s="11">
        <v>0.70833333333333337</v>
      </c>
      <c r="G146">
        <v>717</v>
      </c>
      <c r="H146">
        <v>45</v>
      </c>
      <c r="J146" t="s">
        <v>190</v>
      </c>
      <c r="K146" t="s">
        <v>0</v>
      </c>
      <c r="L146">
        <v>0</v>
      </c>
      <c r="M146">
        <v>1</v>
      </c>
      <c r="N146" t="s">
        <v>31</v>
      </c>
      <c r="O146" t="s">
        <v>32</v>
      </c>
      <c r="P146" s="13">
        <v>-1</v>
      </c>
      <c r="Q146" s="13">
        <v>0</v>
      </c>
      <c r="R146" s="13">
        <v>0</v>
      </c>
      <c r="S146" s="13">
        <v>0</v>
      </c>
      <c r="T146" s="13">
        <v>1</v>
      </c>
      <c r="U146" s="13">
        <v>1.3333333333333333</v>
      </c>
      <c r="V146" s="13">
        <v>-0.33333333333333326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1.1666666666666667</v>
      </c>
      <c r="AD146" s="13">
        <v>1.3333333333333333</v>
      </c>
      <c r="AE146" s="13">
        <v>-0.16666666666666652</v>
      </c>
      <c r="AF146" s="13">
        <v>0.83333333333333337</v>
      </c>
      <c r="AG146" s="13">
        <v>1.3333333333333333</v>
      </c>
      <c r="AH146" s="13">
        <v>-0.49999999999999989</v>
      </c>
      <c r="AI146" s="13">
        <v>0</v>
      </c>
      <c r="AJ146" s="13">
        <v>3</v>
      </c>
      <c r="AK146" s="13">
        <v>0</v>
      </c>
      <c r="AL146" s="13">
        <v>15</v>
      </c>
      <c r="AM146" s="13">
        <v>0</v>
      </c>
      <c r="AN146" s="13">
        <v>1.25</v>
      </c>
      <c r="AO146" s="22">
        <v>145</v>
      </c>
    </row>
    <row r="147" spans="1:41" x14ac:dyDescent="0.3">
      <c r="A147" t="s">
        <v>47</v>
      </c>
      <c r="B147" t="s">
        <v>48</v>
      </c>
      <c r="C147" t="s">
        <v>35</v>
      </c>
      <c r="D147" t="s">
        <v>36</v>
      </c>
      <c r="E147" t="s">
        <v>43</v>
      </c>
      <c r="F147" s="11">
        <v>0.77083333333333337</v>
      </c>
      <c r="G147">
        <v>5277</v>
      </c>
      <c r="H147">
        <v>7</v>
      </c>
      <c r="J147" t="s">
        <v>0</v>
      </c>
      <c r="K147" t="s">
        <v>56</v>
      </c>
      <c r="L147">
        <v>3</v>
      </c>
      <c r="M147">
        <v>0</v>
      </c>
      <c r="N147" t="s">
        <v>32</v>
      </c>
      <c r="O147" t="s">
        <v>31</v>
      </c>
      <c r="P147" s="13">
        <v>3</v>
      </c>
      <c r="Q147" s="13">
        <v>1</v>
      </c>
      <c r="R147" s="13">
        <v>0.61538461538461542</v>
      </c>
      <c r="S147" s="13">
        <v>0.38461538461538458</v>
      </c>
      <c r="T147" s="13">
        <v>1.3333333333333333</v>
      </c>
      <c r="U147" s="13">
        <v>2.75</v>
      </c>
      <c r="V147" s="13">
        <v>-1.4166666666666667</v>
      </c>
      <c r="W147" s="13">
        <v>1.1666666666666667</v>
      </c>
      <c r="X147" s="13">
        <v>1.3333333333333333</v>
      </c>
      <c r="Y147" s="13">
        <v>-0.16666666666666652</v>
      </c>
      <c r="Z147" s="13">
        <v>0.8571428571428571</v>
      </c>
      <c r="AA147" s="13">
        <v>1.1428571428571428</v>
      </c>
      <c r="AB147" s="13">
        <v>-0.2857142857142857</v>
      </c>
      <c r="AC147" s="13">
        <v>1.6666666666666667</v>
      </c>
      <c r="AD147" s="13">
        <v>2.6666666666666665</v>
      </c>
      <c r="AE147" s="13">
        <v>-0.99999999999999978</v>
      </c>
      <c r="AF147" s="13">
        <v>1</v>
      </c>
      <c r="AG147" s="13">
        <v>2.8333333333333335</v>
      </c>
      <c r="AH147" s="13">
        <v>-1.8333333333333335</v>
      </c>
      <c r="AI147" s="13">
        <v>3</v>
      </c>
      <c r="AJ147" s="13">
        <v>0</v>
      </c>
      <c r="AK147" s="13">
        <v>18</v>
      </c>
      <c r="AL147" s="13">
        <v>11</v>
      </c>
      <c r="AM147" s="13">
        <v>1.3846153846153846</v>
      </c>
      <c r="AN147" s="13">
        <v>0.91666666666666663</v>
      </c>
      <c r="AO147" s="22">
        <v>146</v>
      </c>
    </row>
    <row r="148" spans="1:41" x14ac:dyDescent="0.3">
      <c r="A148" t="s">
        <v>47</v>
      </c>
      <c r="B148" t="s">
        <v>55</v>
      </c>
      <c r="C148" t="s">
        <v>35</v>
      </c>
      <c r="D148" t="s">
        <v>54</v>
      </c>
      <c r="E148" t="s">
        <v>43</v>
      </c>
      <c r="F148" s="11">
        <v>0.66666666666666663</v>
      </c>
      <c r="G148">
        <v>5271</v>
      </c>
      <c r="H148">
        <v>7</v>
      </c>
      <c r="J148" t="s">
        <v>0</v>
      </c>
      <c r="K148" t="s">
        <v>65</v>
      </c>
      <c r="L148">
        <v>2</v>
      </c>
      <c r="M148">
        <v>0</v>
      </c>
      <c r="N148" t="s">
        <v>32</v>
      </c>
      <c r="O148" t="s">
        <v>31</v>
      </c>
      <c r="P148" s="13">
        <v>2</v>
      </c>
      <c r="Q148" s="13">
        <v>1.1428571428571428</v>
      </c>
      <c r="R148" s="13">
        <v>0.5714285714285714</v>
      </c>
      <c r="S148" s="13">
        <v>0.5714285714285714</v>
      </c>
      <c r="T148" s="13">
        <v>0.91666666666666663</v>
      </c>
      <c r="U148" s="13">
        <v>3.0833333333333335</v>
      </c>
      <c r="V148" s="13">
        <v>-2.166666666666667</v>
      </c>
      <c r="W148" s="13">
        <v>1.4285714285714286</v>
      </c>
      <c r="X148" s="13">
        <v>1.1428571428571428</v>
      </c>
      <c r="Y148" s="13">
        <v>0.28571428571428581</v>
      </c>
      <c r="Z148" s="13">
        <v>0.8571428571428571</v>
      </c>
      <c r="AA148" s="13">
        <v>1.1428571428571428</v>
      </c>
      <c r="AB148" s="13">
        <v>-0.2857142857142857</v>
      </c>
      <c r="AC148" s="13">
        <v>0.83333333333333337</v>
      </c>
      <c r="AD148" s="13">
        <v>2.1666666666666665</v>
      </c>
      <c r="AE148" s="13">
        <v>-1.333333333333333</v>
      </c>
      <c r="AF148" s="13">
        <v>1</v>
      </c>
      <c r="AG148" s="13">
        <v>4</v>
      </c>
      <c r="AH148" s="13">
        <v>-3</v>
      </c>
      <c r="AI148" s="13">
        <v>3</v>
      </c>
      <c r="AJ148" s="13">
        <v>0</v>
      </c>
      <c r="AK148" s="13">
        <v>21</v>
      </c>
      <c r="AL148" s="13">
        <v>6</v>
      </c>
      <c r="AM148" s="13">
        <v>1.5</v>
      </c>
      <c r="AN148" s="13">
        <v>0.5</v>
      </c>
      <c r="AO148" s="22">
        <v>147</v>
      </c>
    </row>
    <row r="149" spans="1:41" x14ac:dyDescent="0.3">
      <c r="A149" t="s">
        <v>47</v>
      </c>
      <c r="B149" t="s">
        <v>63</v>
      </c>
      <c r="C149" t="s">
        <v>35</v>
      </c>
      <c r="D149" t="s">
        <v>54</v>
      </c>
      <c r="E149" t="s">
        <v>64</v>
      </c>
      <c r="F149" s="11">
        <v>0.6875</v>
      </c>
      <c r="G149">
        <v>5276</v>
      </c>
      <c r="H149">
        <v>8</v>
      </c>
      <c r="J149" t="s">
        <v>0</v>
      </c>
      <c r="K149" t="s">
        <v>58</v>
      </c>
      <c r="L149">
        <v>0</v>
      </c>
      <c r="M149">
        <v>0</v>
      </c>
      <c r="N149" t="s">
        <v>30</v>
      </c>
      <c r="O149" t="s">
        <v>30</v>
      </c>
      <c r="P149" s="13">
        <v>0</v>
      </c>
      <c r="Q149" s="13">
        <v>1.2</v>
      </c>
      <c r="R149" s="13">
        <v>0.53333333333333333</v>
      </c>
      <c r="S149" s="13">
        <v>0.66666666666666663</v>
      </c>
      <c r="T149" s="13">
        <v>0.61538461538461542</v>
      </c>
      <c r="U149" s="13">
        <v>1.3846153846153846</v>
      </c>
      <c r="V149" s="13">
        <v>-0.76923076923076916</v>
      </c>
      <c r="W149" s="13">
        <v>1.5</v>
      </c>
      <c r="X149" s="13">
        <v>1</v>
      </c>
      <c r="Y149" s="13">
        <v>0.5</v>
      </c>
      <c r="Z149" s="13">
        <v>0.8571428571428571</v>
      </c>
      <c r="AA149" s="13">
        <v>1.1428571428571428</v>
      </c>
      <c r="AB149" s="13">
        <v>-0.2857142857142857</v>
      </c>
      <c r="AC149" s="13">
        <v>0.83333333333333337</v>
      </c>
      <c r="AD149" s="13">
        <v>0.66666666666666663</v>
      </c>
      <c r="AE149" s="13">
        <v>0.16666666666666674</v>
      </c>
      <c r="AF149" s="13">
        <v>0.42857142857142855</v>
      </c>
      <c r="AG149" s="13">
        <v>2</v>
      </c>
      <c r="AH149" s="13">
        <v>-1.5714285714285714</v>
      </c>
      <c r="AI149" s="13">
        <v>1</v>
      </c>
      <c r="AJ149" s="13">
        <v>1</v>
      </c>
      <c r="AK149" s="13">
        <v>24</v>
      </c>
      <c r="AL149" s="13">
        <v>8</v>
      </c>
      <c r="AM149" s="13">
        <v>1.6</v>
      </c>
      <c r="AN149" s="13">
        <v>0.61538461538461542</v>
      </c>
      <c r="AO149" s="22">
        <v>148</v>
      </c>
    </row>
    <row r="150" spans="1:41" x14ac:dyDescent="0.3">
      <c r="A150" t="s">
        <v>47</v>
      </c>
      <c r="B150" t="s">
        <v>191</v>
      </c>
      <c r="C150" t="s">
        <v>35</v>
      </c>
      <c r="D150" t="s">
        <v>54</v>
      </c>
      <c r="E150" t="s">
        <v>43</v>
      </c>
      <c r="F150" s="11">
        <v>0.77083333333333337</v>
      </c>
      <c r="G150">
        <v>19400</v>
      </c>
      <c r="H150">
        <v>6</v>
      </c>
      <c r="J150" t="s">
        <v>71</v>
      </c>
      <c r="K150" t="s">
        <v>0</v>
      </c>
      <c r="L150">
        <v>1</v>
      </c>
      <c r="M150">
        <v>0</v>
      </c>
      <c r="N150" t="s">
        <v>32</v>
      </c>
      <c r="O150" t="s">
        <v>31</v>
      </c>
      <c r="P150" s="13">
        <v>1</v>
      </c>
      <c r="Q150" s="13">
        <v>1.5</v>
      </c>
      <c r="R150" s="13">
        <v>0.9285714285714286</v>
      </c>
      <c r="S150" s="13">
        <v>0.5714285714285714</v>
      </c>
      <c r="T150" s="13">
        <v>1.125</v>
      </c>
      <c r="U150" s="13">
        <v>1</v>
      </c>
      <c r="V150" s="13">
        <v>0.125</v>
      </c>
      <c r="W150" s="13">
        <v>1.3333333333333333</v>
      </c>
      <c r="X150" s="13">
        <v>2.1666666666666665</v>
      </c>
      <c r="Y150" s="13">
        <v>-0.83333333333333326</v>
      </c>
      <c r="Z150" s="13">
        <v>1.625</v>
      </c>
      <c r="AA150" s="13">
        <v>1.25</v>
      </c>
      <c r="AB150" s="13">
        <v>0.375</v>
      </c>
      <c r="AC150" s="13">
        <v>1.3333333333333333</v>
      </c>
      <c r="AD150" s="13">
        <v>0.88888888888888884</v>
      </c>
      <c r="AE150" s="13">
        <v>0.44444444444444442</v>
      </c>
      <c r="AF150" s="13">
        <v>0.8571428571428571</v>
      </c>
      <c r="AG150" s="13">
        <v>1.1428571428571428</v>
      </c>
      <c r="AH150" s="13">
        <v>-0.2857142857142857</v>
      </c>
      <c r="AI150" s="13">
        <v>3</v>
      </c>
      <c r="AJ150" s="13">
        <v>0</v>
      </c>
      <c r="AK150" s="13">
        <v>15</v>
      </c>
      <c r="AL150" s="13">
        <v>25</v>
      </c>
      <c r="AM150" s="13">
        <v>1.0714285714285714</v>
      </c>
      <c r="AN150" s="13">
        <v>1.5625</v>
      </c>
      <c r="AO150" s="22">
        <v>149</v>
      </c>
    </row>
    <row r="151" spans="1:41" x14ac:dyDescent="0.3">
      <c r="A151" t="s">
        <v>47</v>
      </c>
      <c r="B151" t="s">
        <v>175</v>
      </c>
      <c r="C151" t="s">
        <v>35</v>
      </c>
      <c r="D151" t="s">
        <v>70</v>
      </c>
      <c r="E151" t="s">
        <v>43</v>
      </c>
      <c r="F151" s="11">
        <v>0.77083333333333337</v>
      </c>
      <c r="G151">
        <v>3657</v>
      </c>
      <c r="H151">
        <v>7</v>
      </c>
      <c r="J151" t="s">
        <v>49</v>
      </c>
      <c r="K151" t="s">
        <v>0</v>
      </c>
      <c r="L151">
        <v>0</v>
      </c>
      <c r="M151">
        <v>0</v>
      </c>
      <c r="N151" t="s">
        <v>30</v>
      </c>
      <c r="O151" t="s">
        <v>30</v>
      </c>
      <c r="P151" s="13">
        <v>0</v>
      </c>
      <c r="Q151" s="13">
        <v>0.83333333333333337</v>
      </c>
      <c r="R151" s="13">
        <v>0.66666666666666663</v>
      </c>
      <c r="S151" s="13">
        <v>0.16666666666666674</v>
      </c>
      <c r="T151" s="13">
        <v>1.0588235294117647</v>
      </c>
      <c r="U151" s="13">
        <v>1</v>
      </c>
      <c r="V151" s="13">
        <v>5.8823529411764719E-2</v>
      </c>
      <c r="W151" s="13">
        <v>0.83333333333333337</v>
      </c>
      <c r="X151" s="13">
        <v>1.3333333333333333</v>
      </c>
      <c r="Y151" s="13">
        <v>-0.49999999999999989</v>
      </c>
      <c r="Z151" s="13">
        <v>0.83333333333333337</v>
      </c>
      <c r="AA151" s="13">
        <v>1.6666666666666667</v>
      </c>
      <c r="AB151" s="13">
        <v>-0.83333333333333337</v>
      </c>
      <c r="AC151" s="13">
        <v>1.3333333333333333</v>
      </c>
      <c r="AD151" s="13">
        <v>0.88888888888888884</v>
      </c>
      <c r="AE151" s="13">
        <v>0.44444444444444442</v>
      </c>
      <c r="AF151" s="13">
        <v>0.75</v>
      </c>
      <c r="AG151" s="13">
        <v>1.125</v>
      </c>
      <c r="AH151" s="13">
        <v>-0.375</v>
      </c>
      <c r="AI151" s="13">
        <v>1</v>
      </c>
      <c r="AJ151" s="13">
        <v>1</v>
      </c>
      <c r="AK151" s="13">
        <v>11</v>
      </c>
      <c r="AL151" s="13">
        <v>25</v>
      </c>
      <c r="AM151" s="13">
        <v>0.91666666666666663</v>
      </c>
      <c r="AN151" s="13">
        <v>1.4705882352941178</v>
      </c>
      <c r="AO151" s="22">
        <v>150</v>
      </c>
    </row>
    <row r="152" spans="1:41" x14ac:dyDescent="0.3">
      <c r="A152" t="s">
        <v>41</v>
      </c>
      <c r="B152" t="s">
        <v>192</v>
      </c>
      <c r="C152" t="s">
        <v>35</v>
      </c>
      <c r="D152" t="s">
        <v>70</v>
      </c>
      <c r="E152" t="s">
        <v>37</v>
      </c>
      <c r="F152" s="11">
        <v>0.79166666666666663</v>
      </c>
      <c r="G152">
        <v>800</v>
      </c>
      <c r="H152">
        <v>3</v>
      </c>
      <c r="J152" t="s">
        <v>193</v>
      </c>
      <c r="K152" t="s">
        <v>0</v>
      </c>
      <c r="L152">
        <v>3</v>
      </c>
      <c r="M152">
        <v>3</v>
      </c>
      <c r="N152" t="s">
        <v>30</v>
      </c>
      <c r="O152" t="s">
        <v>30</v>
      </c>
      <c r="P152" s="13">
        <v>0</v>
      </c>
      <c r="Q152" s="13">
        <v>0</v>
      </c>
      <c r="R152" s="13">
        <v>0</v>
      </c>
      <c r="S152" s="13">
        <v>0</v>
      </c>
      <c r="T152" s="13">
        <v>1</v>
      </c>
      <c r="U152" s="13">
        <v>0.94444444444444442</v>
      </c>
      <c r="V152" s="13">
        <v>5.555555555555558E-2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1.3333333333333333</v>
      </c>
      <c r="AD152" s="13">
        <v>0.88888888888888884</v>
      </c>
      <c r="AE152" s="13">
        <v>0.44444444444444442</v>
      </c>
      <c r="AF152" s="13">
        <v>0.66666666666666663</v>
      </c>
      <c r="AG152" s="13">
        <v>1</v>
      </c>
      <c r="AH152" s="13">
        <v>-0.33333333333333337</v>
      </c>
      <c r="AI152" s="13">
        <v>1</v>
      </c>
      <c r="AJ152" s="13">
        <v>1</v>
      </c>
      <c r="AK152" s="13">
        <v>0</v>
      </c>
      <c r="AL152" s="13">
        <v>26</v>
      </c>
      <c r="AM152" s="13">
        <v>0</v>
      </c>
      <c r="AN152" s="13">
        <v>1.4444444444444444</v>
      </c>
      <c r="AO152" s="22">
        <v>151</v>
      </c>
    </row>
    <row r="153" spans="1:41" x14ac:dyDescent="0.3">
      <c r="A153" t="s">
        <v>47</v>
      </c>
      <c r="B153" t="s">
        <v>177</v>
      </c>
      <c r="C153" t="s">
        <v>35</v>
      </c>
      <c r="D153" t="s">
        <v>70</v>
      </c>
      <c r="E153" t="s">
        <v>43</v>
      </c>
      <c r="F153" s="11">
        <v>0.77083333333333337</v>
      </c>
      <c r="G153">
        <v>5289</v>
      </c>
      <c r="H153">
        <v>4</v>
      </c>
      <c r="J153" t="s">
        <v>0</v>
      </c>
      <c r="K153" t="s">
        <v>76</v>
      </c>
      <c r="L153">
        <v>2</v>
      </c>
      <c r="M153">
        <v>2</v>
      </c>
      <c r="N153" t="s">
        <v>30</v>
      </c>
      <c r="O153" t="s">
        <v>30</v>
      </c>
      <c r="P153" s="13">
        <v>0</v>
      </c>
      <c r="Q153" s="13">
        <v>1.1052631578947369</v>
      </c>
      <c r="R153" s="13">
        <v>0.42105263157894735</v>
      </c>
      <c r="S153" s="13">
        <v>0.6842105263157896</v>
      </c>
      <c r="T153" s="13">
        <v>1.3076923076923077</v>
      </c>
      <c r="U153" s="13">
        <v>1.7692307692307692</v>
      </c>
      <c r="V153" s="13">
        <v>-0.46153846153846145</v>
      </c>
      <c r="W153" s="13">
        <v>1.3333333333333333</v>
      </c>
      <c r="X153" s="13">
        <v>0.88888888888888884</v>
      </c>
      <c r="Y153" s="13">
        <v>0.44444444444444442</v>
      </c>
      <c r="Z153" s="13">
        <v>0.9</v>
      </c>
      <c r="AA153" s="13">
        <v>1.2</v>
      </c>
      <c r="AB153" s="13">
        <v>-0.29999999999999993</v>
      </c>
      <c r="AC153" s="13">
        <v>1.2857142857142858</v>
      </c>
      <c r="AD153" s="13">
        <v>1.5714285714285714</v>
      </c>
      <c r="AE153" s="13">
        <v>-0.28571428571428559</v>
      </c>
      <c r="AF153" s="13">
        <v>1.3333333333333333</v>
      </c>
      <c r="AG153" s="13">
        <v>2</v>
      </c>
      <c r="AH153" s="13">
        <v>-0.66666666666666674</v>
      </c>
      <c r="AI153" s="13">
        <v>1</v>
      </c>
      <c r="AJ153" s="13">
        <v>1</v>
      </c>
      <c r="AK153" s="13">
        <v>27</v>
      </c>
      <c r="AL153" s="13">
        <v>14</v>
      </c>
      <c r="AM153" s="13">
        <v>1.4210526315789473</v>
      </c>
      <c r="AN153" s="13">
        <v>1.0769230769230769</v>
      </c>
      <c r="AO153" s="22">
        <v>152</v>
      </c>
    </row>
    <row r="154" spans="1:41" x14ac:dyDescent="0.3">
      <c r="A154" t="s">
        <v>47</v>
      </c>
      <c r="B154" t="s">
        <v>178</v>
      </c>
      <c r="C154" t="s">
        <v>35</v>
      </c>
      <c r="D154" t="s">
        <v>70</v>
      </c>
      <c r="E154" t="s">
        <v>43</v>
      </c>
      <c r="F154" s="11">
        <v>0.77083333333333337</v>
      </c>
      <c r="G154">
        <v>1952</v>
      </c>
      <c r="H154">
        <v>7</v>
      </c>
      <c r="J154" t="s">
        <v>56</v>
      </c>
      <c r="K154" t="s">
        <v>0</v>
      </c>
      <c r="L154">
        <v>4</v>
      </c>
      <c r="M154">
        <v>2</v>
      </c>
      <c r="N154" t="s">
        <v>32</v>
      </c>
      <c r="O154" t="s">
        <v>31</v>
      </c>
      <c r="P154" s="13">
        <v>2</v>
      </c>
      <c r="Q154" s="13">
        <v>1.2307692307692308</v>
      </c>
      <c r="R154" s="13">
        <v>1.2307692307692308</v>
      </c>
      <c r="S154" s="13">
        <v>0</v>
      </c>
      <c r="T154" s="13">
        <v>1.1499999999999999</v>
      </c>
      <c r="U154" s="13">
        <v>1.1000000000000001</v>
      </c>
      <c r="V154" s="13">
        <v>4.9999999999999822E-2</v>
      </c>
      <c r="W154" s="13">
        <v>1.6666666666666667</v>
      </c>
      <c r="X154" s="13">
        <v>2.6666666666666665</v>
      </c>
      <c r="Y154" s="13">
        <v>-0.99999999999999978</v>
      </c>
      <c r="Z154" s="13">
        <v>0.8571428571428571</v>
      </c>
      <c r="AA154" s="13">
        <v>2.8571428571428572</v>
      </c>
      <c r="AB154" s="13">
        <v>-2</v>
      </c>
      <c r="AC154" s="13">
        <v>1.4</v>
      </c>
      <c r="AD154" s="13">
        <v>1</v>
      </c>
      <c r="AE154" s="13">
        <v>0.39999999999999991</v>
      </c>
      <c r="AF154" s="13">
        <v>0.9</v>
      </c>
      <c r="AG154" s="13">
        <v>1.2</v>
      </c>
      <c r="AH154" s="13">
        <v>-0.29999999999999993</v>
      </c>
      <c r="AI154" s="13">
        <v>3</v>
      </c>
      <c r="AJ154" s="13">
        <v>0</v>
      </c>
      <c r="AK154" s="13">
        <v>11</v>
      </c>
      <c r="AL154" s="13">
        <v>28</v>
      </c>
      <c r="AM154" s="13">
        <v>0.84615384615384615</v>
      </c>
      <c r="AN154" s="13">
        <v>1.4</v>
      </c>
      <c r="AO154" s="22">
        <v>153</v>
      </c>
    </row>
    <row r="155" spans="1:41" x14ac:dyDescent="0.3">
      <c r="A155" t="s">
        <v>47</v>
      </c>
      <c r="B155" t="s">
        <v>179</v>
      </c>
      <c r="C155" t="s">
        <v>35</v>
      </c>
      <c r="D155" t="s">
        <v>84</v>
      </c>
      <c r="E155" t="s">
        <v>43</v>
      </c>
      <c r="F155" s="11">
        <v>0.77083333333333337</v>
      </c>
      <c r="G155">
        <v>2418</v>
      </c>
      <c r="H155">
        <v>7</v>
      </c>
      <c r="J155" t="s">
        <v>65</v>
      </c>
      <c r="K155" t="s">
        <v>0</v>
      </c>
      <c r="L155">
        <v>0</v>
      </c>
      <c r="M155">
        <v>1</v>
      </c>
      <c r="N155" t="s">
        <v>31</v>
      </c>
      <c r="O155" t="s">
        <v>32</v>
      </c>
      <c r="P155" s="13">
        <v>-1</v>
      </c>
      <c r="Q155" s="13">
        <v>0.84615384615384615</v>
      </c>
      <c r="R155" s="13">
        <v>1</v>
      </c>
      <c r="S155" s="13">
        <v>-0.15384615384615385</v>
      </c>
      <c r="T155" s="13">
        <v>1.1904761904761905</v>
      </c>
      <c r="U155" s="13">
        <v>1.2380952380952381</v>
      </c>
      <c r="V155" s="13">
        <v>-4.7619047619047672E-2</v>
      </c>
      <c r="W155" s="13">
        <v>0.83333333333333337</v>
      </c>
      <c r="X155" s="13">
        <v>2.1666666666666665</v>
      </c>
      <c r="Y155" s="13">
        <v>-1.333333333333333</v>
      </c>
      <c r="Z155" s="13">
        <v>0.8571428571428571</v>
      </c>
      <c r="AA155" s="13">
        <v>3.7142857142857144</v>
      </c>
      <c r="AB155" s="13">
        <v>-2.8571428571428572</v>
      </c>
      <c r="AC155" s="13">
        <v>1.4</v>
      </c>
      <c r="AD155" s="13">
        <v>1</v>
      </c>
      <c r="AE155" s="13">
        <v>0.39999999999999991</v>
      </c>
      <c r="AF155" s="13">
        <v>1</v>
      </c>
      <c r="AG155" s="13">
        <v>1.4545454545454546</v>
      </c>
      <c r="AH155" s="13">
        <v>-0.45454545454545459</v>
      </c>
      <c r="AI155" s="13">
        <v>0</v>
      </c>
      <c r="AJ155" s="13">
        <v>3</v>
      </c>
      <c r="AK155" s="13">
        <v>6</v>
      </c>
      <c r="AL155" s="13">
        <v>28</v>
      </c>
      <c r="AM155" s="13">
        <v>0.46153846153846156</v>
      </c>
      <c r="AN155" s="13">
        <v>1.3333333333333333</v>
      </c>
      <c r="AO155" s="22">
        <v>154</v>
      </c>
    </row>
    <row r="156" spans="1:41" x14ac:dyDescent="0.3">
      <c r="A156" t="s">
        <v>41</v>
      </c>
      <c r="B156" t="s">
        <v>194</v>
      </c>
      <c r="C156" t="s">
        <v>35</v>
      </c>
      <c r="D156" t="s">
        <v>84</v>
      </c>
      <c r="E156" t="s">
        <v>37</v>
      </c>
      <c r="F156" s="11">
        <v>0.79861111111111116</v>
      </c>
      <c r="G156">
        <v>7300</v>
      </c>
      <c r="H156">
        <v>3</v>
      </c>
      <c r="J156" t="s">
        <v>195</v>
      </c>
      <c r="K156" t="s">
        <v>0</v>
      </c>
      <c r="L156">
        <v>4</v>
      </c>
      <c r="M156">
        <v>1</v>
      </c>
      <c r="N156" t="s">
        <v>32</v>
      </c>
      <c r="O156" t="s">
        <v>31</v>
      </c>
      <c r="P156" s="13">
        <v>3</v>
      </c>
      <c r="Q156" s="13">
        <v>0</v>
      </c>
      <c r="R156" s="13">
        <v>0</v>
      </c>
      <c r="S156" s="13">
        <v>0</v>
      </c>
      <c r="T156" s="13">
        <v>1.1818181818181819</v>
      </c>
      <c r="U156" s="13">
        <v>1.1818181818181819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1.4</v>
      </c>
      <c r="AD156" s="13">
        <v>1</v>
      </c>
      <c r="AE156" s="13">
        <v>0.39999999999999991</v>
      </c>
      <c r="AF156" s="13">
        <v>1</v>
      </c>
      <c r="AG156" s="13">
        <v>1.3333333333333333</v>
      </c>
      <c r="AH156" s="13">
        <v>-0.33333333333333326</v>
      </c>
      <c r="AI156" s="13">
        <v>3</v>
      </c>
      <c r="AJ156" s="13">
        <v>0</v>
      </c>
      <c r="AK156" s="13">
        <v>0</v>
      </c>
      <c r="AL156" s="13">
        <v>31</v>
      </c>
      <c r="AM156" s="13">
        <v>0</v>
      </c>
      <c r="AN156" s="13">
        <v>1.4090909090909092</v>
      </c>
      <c r="AO156" s="22">
        <v>155</v>
      </c>
    </row>
    <row r="157" spans="1:41" x14ac:dyDescent="0.3">
      <c r="A157" t="s">
        <v>47</v>
      </c>
      <c r="B157" t="s">
        <v>181</v>
      </c>
      <c r="C157" t="s">
        <v>35</v>
      </c>
      <c r="D157" t="s">
        <v>93</v>
      </c>
      <c r="E157" t="s">
        <v>43</v>
      </c>
      <c r="F157" s="11">
        <v>0.77083333333333337</v>
      </c>
      <c r="G157">
        <v>4689</v>
      </c>
      <c r="H157">
        <v>7</v>
      </c>
      <c r="J157" t="s">
        <v>58</v>
      </c>
      <c r="K157" t="s">
        <v>0</v>
      </c>
      <c r="L157">
        <v>2</v>
      </c>
      <c r="M157">
        <v>4</v>
      </c>
      <c r="N157" t="s">
        <v>31</v>
      </c>
      <c r="O157" t="s">
        <v>32</v>
      </c>
      <c r="P157" s="13">
        <v>-2</v>
      </c>
      <c r="Q157" s="13">
        <v>0.5714285714285714</v>
      </c>
      <c r="R157" s="13">
        <v>0.2857142857142857</v>
      </c>
      <c r="S157" s="13">
        <v>0.2857142857142857</v>
      </c>
      <c r="T157" s="13">
        <v>1.173913043478261</v>
      </c>
      <c r="U157" s="13">
        <v>1.3043478260869565</v>
      </c>
      <c r="V157" s="13">
        <v>-0.13043478260869557</v>
      </c>
      <c r="W157" s="13">
        <v>0.83333333333333337</v>
      </c>
      <c r="X157" s="13">
        <v>0.66666666666666663</v>
      </c>
      <c r="Y157" s="13">
        <v>0.16666666666666674</v>
      </c>
      <c r="Z157" s="13">
        <v>0.375</v>
      </c>
      <c r="AA157" s="13">
        <v>1.75</v>
      </c>
      <c r="AB157" s="13">
        <v>-1.375</v>
      </c>
      <c r="AC157" s="13">
        <v>1.4</v>
      </c>
      <c r="AD157" s="13">
        <v>1</v>
      </c>
      <c r="AE157" s="13">
        <v>0.39999999999999991</v>
      </c>
      <c r="AF157" s="13">
        <v>1</v>
      </c>
      <c r="AG157" s="13">
        <v>1.5384615384615385</v>
      </c>
      <c r="AH157" s="13">
        <v>-0.53846153846153855</v>
      </c>
      <c r="AI157" s="13">
        <v>0</v>
      </c>
      <c r="AJ157" s="13">
        <v>3</v>
      </c>
      <c r="AK157" s="13">
        <v>9</v>
      </c>
      <c r="AL157" s="13">
        <v>31</v>
      </c>
      <c r="AM157" s="13">
        <v>0.6428571428571429</v>
      </c>
      <c r="AN157" s="13">
        <v>1.3478260869565217</v>
      </c>
      <c r="AO157" s="22">
        <v>156</v>
      </c>
    </row>
    <row r="158" spans="1:41" x14ac:dyDescent="0.3">
      <c r="A158" t="s">
        <v>47</v>
      </c>
      <c r="B158" t="s">
        <v>155</v>
      </c>
      <c r="C158" t="s">
        <v>35</v>
      </c>
      <c r="D158" t="s">
        <v>93</v>
      </c>
      <c r="E158" t="s">
        <v>43</v>
      </c>
      <c r="F158" s="11">
        <v>0.66666666666666663</v>
      </c>
      <c r="G158">
        <v>5962</v>
      </c>
      <c r="H158">
        <v>14</v>
      </c>
      <c r="J158" t="s">
        <v>0</v>
      </c>
      <c r="K158" t="s">
        <v>71</v>
      </c>
      <c r="L158">
        <v>1</v>
      </c>
      <c r="M158">
        <v>2</v>
      </c>
      <c r="N158" t="s">
        <v>31</v>
      </c>
      <c r="O158" t="s">
        <v>32</v>
      </c>
      <c r="P158" s="13">
        <v>-1</v>
      </c>
      <c r="Q158" s="13">
        <v>1.2916666666666667</v>
      </c>
      <c r="R158" s="13">
        <v>0.41666666666666669</v>
      </c>
      <c r="S158" s="13">
        <v>0.875</v>
      </c>
      <c r="T158" s="13">
        <v>1.4666666666666666</v>
      </c>
      <c r="U158" s="13">
        <v>1.5333333333333334</v>
      </c>
      <c r="V158" s="13">
        <v>-6.6666666666666874E-2</v>
      </c>
      <c r="W158" s="13">
        <v>1.4</v>
      </c>
      <c r="X158" s="13">
        <v>1</v>
      </c>
      <c r="Y158" s="13">
        <v>0.39999999999999991</v>
      </c>
      <c r="Z158" s="13">
        <v>1.2142857142857142</v>
      </c>
      <c r="AA158" s="13">
        <v>1.5714285714285714</v>
      </c>
      <c r="AB158" s="13">
        <v>-0.35714285714285721</v>
      </c>
      <c r="AC158" s="13">
        <v>1.2857142857142858</v>
      </c>
      <c r="AD158" s="13">
        <v>1.8571428571428572</v>
      </c>
      <c r="AE158" s="13">
        <v>-0.5714285714285714</v>
      </c>
      <c r="AF158" s="13">
        <v>1.625</v>
      </c>
      <c r="AG158" s="13">
        <v>1.25</v>
      </c>
      <c r="AH158" s="13">
        <v>0.375</v>
      </c>
      <c r="AI158" s="13">
        <v>0</v>
      </c>
      <c r="AJ158" s="13">
        <v>3</v>
      </c>
      <c r="AK158" s="13">
        <v>34</v>
      </c>
      <c r="AL158" s="13">
        <v>18</v>
      </c>
      <c r="AM158" s="13">
        <v>1.4166666666666667</v>
      </c>
      <c r="AN158" s="13">
        <v>1.2</v>
      </c>
      <c r="AO158" s="22">
        <v>157</v>
      </c>
    </row>
    <row r="159" spans="1:41" x14ac:dyDescent="0.3">
      <c r="A159" t="s">
        <v>47</v>
      </c>
      <c r="B159" t="s">
        <v>98</v>
      </c>
      <c r="C159" t="s">
        <v>35</v>
      </c>
      <c r="D159" t="s">
        <v>93</v>
      </c>
      <c r="E159" t="s">
        <v>46</v>
      </c>
      <c r="F159" s="11">
        <v>0.77083333333333337</v>
      </c>
      <c r="G159">
        <v>4457</v>
      </c>
      <c r="H159">
        <v>4</v>
      </c>
      <c r="J159" t="s">
        <v>0</v>
      </c>
      <c r="K159" t="s">
        <v>49</v>
      </c>
      <c r="L159">
        <v>2</v>
      </c>
      <c r="M159">
        <v>0</v>
      </c>
      <c r="N159" t="s">
        <v>32</v>
      </c>
      <c r="O159" t="s">
        <v>31</v>
      </c>
      <c r="P159" s="13">
        <v>2</v>
      </c>
      <c r="Q159" s="13">
        <v>1.28</v>
      </c>
      <c r="R159" s="13">
        <v>0.48</v>
      </c>
      <c r="S159" s="13">
        <v>0.8</v>
      </c>
      <c r="T159" s="13">
        <v>0.76923076923076927</v>
      </c>
      <c r="U159" s="13">
        <v>1.3846153846153846</v>
      </c>
      <c r="V159" s="13">
        <v>-0.61538461538461531</v>
      </c>
      <c r="W159" s="13">
        <v>1.3636363636363635</v>
      </c>
      <c r="X159" s="13">
        <v>1.0909090909090908</v>
      </c>
      <c r="Y159" s="13">
        <v>0.27272727272727271</v>
      </c>
      <c r="Z159" s="13">
        <v>1.2142857142857142</v>
      </c>
      <c r="AA159" s="13">
        <v>1.5714285714285714</v>
      </c>
      <c r="AB159" s="13">
        <v>-0.35714285714285721</v>
      </c>
      <c r="AC159" s="13">
        <v>0.7142857142857143</v>
      </c>
      <c r="AD159" s="13">
        <v>1.1428571428571428</v>
      </c>
      <c r="AE159" s="13">
        <v>-0.42857142857142849</v>
      </c>
      <c r="AF159" s="13">
        <v>0.83333333333333337</v>
      </c>
      <c r="AG159" s="13">
        <v>1.6666666666666667</v>
      </c>
      <c r="AH159" s="13">
        <v>-0.83333333333333337</v>
      </c>
      <c r="AI159" s="13">
        <v>3</v>
      </c>
      <c r="AJ159" s="13">
        <v>0</v>
      </c>
      <c r="AK159" s="13">
        <v>34</v>
      </c>
      <c r="AL159" s="13">
        <v>12</v>
      </c>
      <c r="AM159" s="13">
        <v>1.36</v>
      </c>
      <c r="AN159" s="13">
        <v>0.92307692307692313</v>
      </c>
      <c r="AO159" s="22">
        <v>158</v>
      </c>
    </row>
    <row r="160" spans="1:41" x14ac:dyDescent="0.3">
      <c r="A160" t="s">
        <v>47</v>
      </c>
      <c r="B160" t="s">
        <v>184</v>
      </c>
      <c r="C160" t="s">
        <v>35</v>
      </c>
      <c r="D160" t="s">
        <v>100</v>
      </c>
      <c r="E160" t="s">
        <v>43</v>
      </c>
      <c r="F160" s="11">
        <v>0.77083333333333337</v>
      </c>
      <c r="G160">
        <v>1716</v>
      </c>
      <c r="H160">
        <v>3</v>
      </c>
      <c r="J160" t="s">
        <v>76</v>
      </c>
      <c r="K160" t="s">
        <v>0</v>
      </c>
      <c r="L160">
        <v>1</v>
      </c>
      <c r="M160">
        <v>0</v>
      </c>
      <c r="N160" t="s">
        <v>32</v>
      </c>
      <c r="O160" t="s">
        <v>31</v>
      </c>
      <c r="P160" s="13">
        <v>1</v>
      </c>
      <c r="Q160" s="13">
        <v>1.3571428571428572</v>
      </c>
      <c r="R160" s="13">
        <v>0.7857142857142857</v>
      </c>
      <c r="S160" s="13">
        <v>0.57142857142857151</v>
      </c>
      <c r="T160" s="13">
        <v>1.3076923076923077</v>
      </c>
      <c r="U160" s="13">
        <v>1.3076923076923077</v>
      </c>
      <c r="V160" s="13">
        <v>0</v>
      </c>
      <c r="W160" s="13">
        <v>1.2857142857142858</v>
      </c>
      <c r="X160" s="13">
        <v>1.5714285714285714</v>
      </c>
      <c r="Y160" s="13">
        <v>-0.28571428571428559</v>
      </c>
      <c r="Z160" s="13">
        <v>1.4285714285714286</v>
      </c>
      <c r="AA160" s="13">
        <v>2</v>
      </c>
      <c r="AB160" s="13">
        <v>-0.5714285714285714</v>
      </c>
      <c r="AC160" s="13">
        <v>1.4166666666666667</v>
      </c>
      <c r="AD160" s="13">
        <v>1</v>
      </c>
      <c r="AE160" s="13">
        <v>0.41666666666666674</v>
      </c>
      <c r="AF160" s="13">
        <v>1.2142857142857142</v>
      </c>
      <c r="AG160" s="13">
        <v>1.5714285714285714</v>
      </c>
      <c r="AH160" s="13">
        <v>-0.35714285714285721</v>
      </c>
      <c r="AI160" s="13">
        <v>3</v>
      </c>
      <c r="AJ160" s="13">
        <v>0</v>
      </c>
      <c r="AK160" s="13">
        <v>15</v>
      </c>
      <c r="AL160" s="13">
        <v>37</v>
      </c>
      <c r="AM160" s="13">
        <v>1.0714285714285714</v>
      </c>
      <c r="AN160" s="13">
        <v>1.4230769230769231</v>
      </c>
      <c r="AO160" s="22">
        <v>159</v>
      </c>
    </row>
    <row r="161" spans="1:41" x14ac:dyDescent="0.3">
      <c r="A161" t="s">
        <v>47</v>
      </c>
      <c r="B161" t="s">
        <v>185</v>
      </c>
      <c r="C161" t="s">
        <v>35</v>
      </c>
      <c r="D161" t="s">
        <v>100</v>
      </c>
      <c r="E161" t="s">
        <v>43</v>
      </c>
      <c r="F161" s="11">
        <v>0.77083333333333337</v>
      </c>
      <c r="G161">
        <v>3817</v>
      </c>
      <c r="H161">
        <v>7</v>
      </c>
      <c r="J161" t="s">
        <v>0</v>
      </c>
      <c r="K161" t="s">
        <v>56</v>
      </c>
      <c r="L161">
        <v>2</v>
      </c>
      <c r="M161">
        <v>1</v>
      </c>
      <c r="N161" t="s">
        <v>32</v>
      </c>
      <c r="O161" t="s">
        <v>31</v>
      </c>
      <c r="P161" s="13">
        <v>1</v>
      </c>
      <c r="Q161" s="13">
        <v>1.2592592592592593</v>
      </c>
      <c r="R161" s="13">
        <v>0.44444444444444442</v>
      </c>
      <c r="S161" s="13">
        <v>0.81481481481481488</v>
      </c>
      <c r="T161" s="13">
        <v>1.4285714285714286</v>
      </c>
      <c r="U161" s="13">
        <v>2.7142857142857144</v>
      </c>
      <c r="V161" s="13">
        <v>-1.2857142857142858</v>
      </c>
      <c r="W161" s="13">
        <v>1.4166666666666667</v>
      </c>
      <c r="X161" s="13">
        <v>1</v>
      </c>
      <c r="Y161" s="13">
        <v>0.41666666666666674</v>
      </c>
      <c r="Z161" s="13">
        <v>1.1333333333333333</v>
      </c>
      <c r="AA161" s="13">
        <v>1.5333333333333334</v>
      </c>
      <c r="AB161" s="13">
        <v>-0.40000000000000013</v>
      </c>
      <c r="AC161" s="13">
        <v>2</v>
      </c>
      <c r="AD161" s="13">
        <v>2.5714285714285716</v>
      </c>
      <c r="AE161" s="13">
        <v>-0.57142857142857162</v>
      </c>
      <c r="AF161" s="13">
        <v>0.8571428571428571</v>
      </c>
      <c r="AG161" s="13">
        <v>2.8571428571428572</v>
      </c>
      <c r="AH161" s="13">
        <v>-2</v>
      </c>
      <c r="AI161" s="13">
        <v>3</v>
      </c>
      <c r="AJ161" s="13">
        <v>0</v>
      </c>
      <c r="AK161" s="13">
        <v>37</v>
      </c>
      <c r="AL161" s="13">
        <v>14</v>
      </c>
      <c r="AM161" s="13">
        <v>1.3703703703703705</v>
      </c>
      <c r="AN161" s="13">
        <v>1</v>
      </c>
      <c r="AO161" s="22">
        <v>160</v>
      </c>
    </row>
    <row r="162" spans="1:41" x14ac:dyDescent="0.3">
      <c r="A162" t="s">
        <v>47</v>
      </c>
      <c r="B162" t="s">
        <v>104</v>
      </c>
      <c r="C162" t="s">
        <v>105</v>
      </c>
      <c r="D162" t="s">
        <v>106</v>
      </c>
      <c r="E162" t="s">
        <v>43</v>
      </c>
      <c r="F162" s="11">
        <v>0.77083333333333337</v>
      </c>
      <c r="G162">
        <v>3877</v>
      </c>
      <c r="H162">
        <v>49</v>
      </c>
      <c r="J162" t="s">
        <v>0</v>
      </c>
      <c r="K162" t="s">
        <v>65</v>
      </c>
      <c r="L162">
        <v>2</v>
      </c>
      <c r="M162">
        <v>1</v>
      </c>
      <c r="N162" t="s">
        <v>32</v>
      </c>
      <c r="O162" t="s">
        <v>31</v>
      </c>
      <c r="P162" s="13">
        <v>1</v>
      </c>
      <c r="Q162" s="13">
        <v>1.2857142857142858</v>
      </c>
      <c r="R162" s="13">
        <v>0.4642857142857143</v>
      </c>
      <c r="S162" s="13">
        <v>0.82142857142857151</v>
      </c>
      <c r="T162" s="13">
        <v>0.7857142857142857</v>
      </c>
      <c r="U162" s="13">
        <v>2.8571428571428572</v>
      </c>
      <c r="V162" s="13">
        <v>-2.0714285714285716</v>
      </c>
      <c r="W162" s="13">
        <v>1.4615384615384615</v>
      </c>
      <c r="X162" s="13">
        <v>1</v>
      </c>
      <c r="Y162" s="13">
        <v>0.46153846153846145</v>
      </c>
      <c r="Z162" s="13">
        <v>1.1333333333333333</v>
      </c>
      <c r="AA162" s="13">
        <v>1.5333333333333334</v>
      </c>
      <c r="AB162" s="13">
        <v>-0.40000000000000013</v>
      </c>
      <c r="AC162" s="13">
        <v>0.7142857142857143</v>
      </c>
      <c r="AD162" s="13">
        <v>2</v>
      </c>
      <c r="AE162" s="13">
        <v>-1.2857142857142856</v>
      </c>
      <c r="AF162" s="13">
        <v>0.8571428571428571</v>
      </c>
      <c r="AG162" s="13">
        <v>3.7142857142857144</v>
      </c>
      <c r="AH162" s="13">
        <v>-2.8571428571428572</v>
      </c>
      <c r="AI162" s="13">
        <v>3</v>
      </c>
      <c r="AJ162" s="13">
        <v>0</v>
      </c>
      <c r="AK162" s="13">
        <v>40</v>
      </c>
      <c r="AL162" s="13">
        <v>6</v>
      </c>
      <c r="AM162" s="13">
        <v>1.4285714285714286</v>
      </c>
      <c r="AN162" s="13">
        <v>0.42857142857142855</v>
      </c>
      <c r="AO162" s="22">
        <v>161</v>
      </c>
    </row>
    <row r="163" spans="1:41" x14ac:dyDescent="0.3">
      <c r="A163" t="s">
        <v>47</v>
      </c>
      <c r="B163" t="s">
        <v>158</v>
      </c>
      <c r="C163" t="s">
        <v>105</v>
      </c>
      <c r="D163" t="s">
        <v>106</v>
      </c>
      <c r="E163" t="s">
        <v>43</v>
      </c>
      <c r="F163" s="11">
        <v>0.77083333333333337</v>
      </c>
      <c r="G163">
        <v>3893</v>
      </c>
      <c r="H163">
        <v>7</v>
      </c>
      <c r="J163" t="s">
        <v>0</v>
      </c>
      <c r="K163" t="s">
        <v>58</v>
      </c>
      <c r="L163">
        <v>2</v>
      </c>
      <c r="M163">
        <v>0</v>
      </c>
      <c r="N163" t="s">
        <v>32</v>
      </c>
      <c r="O163" t="s">
        <v>31</v>
      </c>
      <c r="P163" s="13">
        <v>2</v>
      </c>
      <c r="Q163" s="13">
        <v>1.3103448275862069</v>
      </c>
      <c r="R163" s="13">
        <v>0.48275862068965519</v>
      </c>
      <c r="S163" s="13">
        <v>0.8275862068965516</v>
      </c>
      <c r="T163" s="13">
        <v>0.66666666666666663</v>
      </c>
      <c r="U163" s="13">
        <v>1.4666666666666666</v>
      </c>
      <c r="V163" s="13">
        <v>-0.79999999999999993</v>
      </c>
      <c r="W163" s="13">
        <v>1.5</v>
      </c>
      <c r="X163" s="13">
        <v>1</v>
      </c>
      <c r="Y163" s="13">
        <v>0.5</v>
      </c>
      <c r="Z163" s="13">
        <v>1.1333333333333333</v>
      </c>
      <c r="AA163" s="13">
        <v>1.5333333333333334</v>
      </c>
      <c r="AB163" s="13">
        <v>-0.40000000000000013</v>
      </c>
      <c r="AC163" s="13">
        <v>1</v>
      </c>
      <c r="AD163" s="13">
        <v>1.1428571428571428</v>
      </c>
      <c r="AE163" s="13">
        <v>-0.14285714285714279</v>
      </c>
      <c r="AF163" s="13">
        <v>0.375</v>
      </c>
      <c r="AG163" s="13">
        <v>1.75</v>
      </c>
      <c r="AH163" s="13">
        <v>-1.375</v>
      </c>
      <c r="AI163" s="13">
        <v>3</v>
      </c>
      <c r="AJ163" s="13">
        <v>0</v>
      </c>
      <c r="AK163" s="13">
        <v>43</v>
      </c>
      <c r="AL163" s="13">
        <v>9</v>
      </c>
      <c r="AM163" s="13">
        <v>1.4827586206896552</v>
      </c>
      <c r="AN163" s="13">
        <v>0.6</v>
      </c>
      <c r="AO163" s="22">
        <v>162</v>
      </c>
    </row>
    <row r="164" spans="1:41" x14ac:dyDescent="0.3">
      <c r="A164" t="s">
        <v>47</v>
      </c>
      <c r="B164" t="s">
        <v>159</v>
      </c>
      <c r="C164" t="s">
        <v>105</v>
      </c>
      <c r="D164" t="s">
        <v>106</v>
      </c>
      <c r="E164" t="s">
        <v>43</v>
      </c>
      <c r="F164" s="11">
        <v>0.77083333333333337</v>
      </c>
      <c r="G164">
        <v>16695</v>
      </c>
      <c r="H164">
        <v>7</v>
      </c>
      <c r="J164" t="s">
        <v>71</v>
      </c>
      <c r="K164" t="s">
        <v>0</v>
      </c>
      <c r="L164">
        <v>2</v>
      </c>
      <c r="M164">
        <v>0</v>
      </c>
      <c r="N164" t="s">
        <v>32</v>
      </c>
      <c r="O164" t="s">
        <v>31</v>
      </c>
      <c r="P164" s="13">
        <v>2</v>
      </c>
      <c r="Q164" s="13">
        <v>1.5</v>
      </c>
      <c r="R164" s="13">
        <v>0.8125</v>
      </c>
      <c r="S164" s="13">
        <v>0.6875</v>
      </c>
      <c r="T164" s="13">
        <v>1.3333333333333333</v>
      </c>
      <c r="U164" s="13">
        <v>1.2333333333333334</v>
      </c>
      <c r="V164" s="13">
        <v>9.9999999999999867E-2</v>
      </c>
      <c r="W164" s="13">
        <v>1.2857142857142858</v>
      </c>
      <c r="X164" s="13">
        <v>1.8571428571428572</v>
      </c>
      <c r="Y164" s="13">
        <v>-0.5714285714285714</v>
      </c>
      <c r="Z164" s="13">
        <v>1.6666666666666667</v>
      </c>
      <c r="AA164" s="13">
        <v>1.2222222222222223</v>
      </c>
      <c r="AB164" s="13">
        <v>0.44444444444444442</v>
      </c>
      <c r="AC164" s="13">
        <v>1.5333333333333334</v>
      </c>
      <c r="AD164" s="13">
        <v>0.93333333333333335</v>
      </c>
      <c r="AE164" s="13">
        <v>0.60000000000000009</v>
      </c>
      <c r="AF164" s="13">
        <v>1.1333333333333333</v>
      </c>
      <c r="AG164" s="13">
        <v>1.5333333333333334</v>
      </c>
      <c r="AH164" s="13">
        <v>-0.40000000000000013</v>
      </c>
      <c r="AI164" s="13">
        <v>3</v>
      </c>
      <c r="AJ164" s="13">
        <v>0</v>
      </c>
      <c r="AK164" s="13">
        <v>21</v>
      </c>
      <c r="AL164" s="13">
        <v>46</v>
      </c>
      <c r="AM164" s="13">
        <v>1.3125</v>
      </c>
      <c r="AN164" s="13">
        <v>1.5333333333333334</v>
      </c>
      <c r="AO164" s="22">
        <v>163</v>
      </c>
    </row>
    <row r="165" spans="1:41" x14ac:dyDescent="0.3">
      <c r="A165" t="s">
        <v>47</v>
      </c>
      <c r="B165" t="s">
        <v>161</v>
      </c>
      <c r="C165" t="s">
        <v>105</v>
      </c>
      <c r="D165" t="s">
        <v>116</v>
      </c>
      <c r="E165" t="s">
        <v>43</v>
      </c>
      <c r="F165" s="11">
        <v>0.77083333333333337</v>
      </c>
      <c r="G165">
        <v>2635</v>
      </c>
      <c r="H165">
        <v>7</v>
      </c>
      <c r="J165" t="s">
        <v>49</v>
      </c>
      <c r="K165" t="s">
        <v>0</v>
      </c>
      <c r="L165">
        <v>0</v>
      </c>
      <c r="M165">
        <v>3</v>
      </c>
      <c r="N165" t="s">
        <v>31</v>
      </c>
      <c r="O165" t="s">
        <v>32</v>
      </c>
      <c r="P165" s="13">
        <v>-3</v>
      </c>
      <c r="Q165" s="13">
        <v>0.7142857142857143</v>
      </c>
      <c r="R165" s="13">
        <v>0.5714285714285714</v>
      </c>
      <c r="S165" s="13">
        <v>0.1428571428571429</v>
      </c>
      <c r="T165" s="13">
        <v>1.2903225806451613</v>
      </c>
      <c r="U165" s="13">
        <v>1.2580645161290323</v>
      </c>
      <c r="V165" s="13">
        <v>3.2258064516129004E-2</v>
      </c>
      <c r="W165" s="13">
        <v>0.7142857142857143</v>
      </c>
      <c r="X165" s="13">
        <v>1.1428571428571428</v>
      </c>
      <c r="Y165" s="13">
        <v>-0.42857142857142849</v>
      </c>
      <c r="Z165" s="13">
        <v>0.7142857142857143</v>
      </c>
      <c r="AA165" s="13">
        <v>1.7142857142857142</v>
      </c>
      <c r="AB165" s="13">
        <v>-0.99999999999999989</v>
      </c>
      <c r="AC165" s="13">
        <v>1.5333333333333334</v>
      </c>
      <c r="AD165" s="13">
        <v>0.93333333333333335</v>
      </c>
      <c r="AE165" s="13">
        <v>0.60000000000000009</v>
      </c>
      <c r="AF165" s="13">
        <v>1.0625</v>
      </c>
      <c r="AG165" s="13">
        <v>1.5625</v>
      </c>
      <c r="AH165" s="13">
        <v>-0.5</v>
      </c>
      <c r="AI165" s="13">
        <v>0</v>
      </c>
      <c r="AJ165" s="13">
        <v>3</v>
      </c>
      <c r="AK165" s="13">
        <v>12</v>
      </c>
      <c r="AL165" s="13">
        <v>46</v>
      </c>
      <c r="AM165" s="13">
        <v>0.8571428571428571</v>
      </c>
      <c r="AN165" s="13">
        <v>1.4838709677419355</v>
      </c>
      <c r="AO165" s="22">
        <v>164</v>
      </c>
    </row>
    <row r="166" spans="1:41" x14ac:dyDescent="0.3">
      <c r="A166" t="s">
        <v>47</v>
      </c>
      <c r="B166" t="s">
        <v>187</v>
      </c>
      <c r="C166" t="s">
        <v>105</v>
      </c>
      <c r="D166" t="s">
        <v>116</v>
      </c>
      <c r="E166" t="s">
        <v>43</v>
      </c>
      <c r="F166" s="11">
        <v>0.77083333333333337</v>
      </c>
      <c r="G166">
        <v>4145</v>
      </c>
      <c r="H166">
        <v>7</v>
      </c>
      <c r="J166" t="s">
        <v>0</v>
      </c>
      <c r="K166" t="s">
        <v>76</v>
      </c>
      <c r="L166">
        <v>3</v>
      </c>
      <c r="M166">
        <v>1</v>
      </c>
      <c r="N166" t="s">
        <v>32</v>
      </c>
      <c r="O166" t="s">
        <v>31</v>
      </c>
      <c r="P166" s="13">
        <v>2</v>
      </c>
      <c r="Q166" s="13">
        <v>1.34375</v>
      </c>
      <c r="R166" s="13">
        <v>0.4375</v>
      </c>
      <c r="S166" s="13">
        <v>0.90625</v>
      </c>
      <c r="T166" s="13">
        <v>1.3333333333333333</v>
      </c>
      <c r="U166" s="13">
        <v>1.6666666666666667</v>
      </c>
      <c r="V166" s="13">
        <v>-0.33333333333333348</v>
      </c>
      <c r="W166" s="13">
        <v>1.5333333333333334</v>
      </c>
      <c r="X166" s="13">
        <v>0.93333333333333335</v>
      </c>
      <c r="Y166" s="13">
        <v>0.60000000000000009</v>
      </c>
      <c r="Z166" s="13">
        <v>1.1764705882352942</v>
      </c>
      <c r="AA166" s="13">
        <v>1.4705882352941178</v>
      </c>
      <c r="AB166" s="13">
        <v>-0.29411764705882359</v>
      </c>
      <c r="AC166" s="13">
        <v>1.25</v>
      </c>
      <c r="AD166" s="13">
        <v>1.375</v>
      </c>
      <c r="AE166" s="13">
        <v>-0.125</v>
      </c>
      <c r="AF166" s="13">
        <v>1.4285714285714286</v>
      </c>
      <c r="AG166" s="13">
        <v>2</v>
      </c>
      <c r="AH166" s="13">
        <v>-0.5714285714285714</v>
      </c>
      <c r="AI166" s="13">
        <v>3</v>
      </c>
      <c r="AJ166" s="13">
        <v>0</v>
      </c>
      <c r="AK166" s="13">
        <v>49</v>
      </c>
      <c r="AL166" s="13">
        <v>18</v>
      </c>
      <c r="AM166" s="13">
        <v>1.53125</v>
      </c>
      <c r="AN166" s="13">
        <v>1.2</v>
      </c>
      <c r="AO166" s="22">
        <v>165</v>
      </c>
    </row>
    <row r="167" spans="1:41" x14ac:dyDescent="0.3">
      <c r="A167" t="s">
        <v>47</v>
      </c>
      <c r="B167" t="s">
        <v>122</v>
      </c>
      <c r="C167" t="s">
        <v>105</v>
      </c>
      <c r="D167" t="s">
        <v>116</v>
      </c>
      <c r="E167" t="s">
        <v>43</v>
      </c>
      <c r="F167" s="11">
        <v>0.66666666666666663</v>
      </c>
      <c r="G167">
        <v>2500</v>
      </c>
      <c r="H167">
        <v>14</v>
      </c>
      <c r="J167" t="s">
        <v>56</v>
      </c>
      <c r="K167" t="s">
        <v>0</v>
      </c>
      <c r="L167">
        <v>0</v>
      </c>
      <c r="M167">
        <v>1</v>
      </c>
      <c r="N167" t="s">
        <v>31</v>
      </c>
      <c r="O167" t="s">
        <v>32</v>
      </c>
      <c r="P167" s="13">
        <v>-1</v>
      </c>
      <c r="Q167" s="13">
        <v>1.4</v>
      </c>
      <c r="R167" s="13">
        <v>1.2</v>
      </c>
      <c r="S167" s="13">
        <v>0.19999999999999996</v>
      </c>
      <c r="T167" s="13">
        <v>1.393939393939394</v>
      </c>
      <c r="U167" s="13">
        <v>1.2121212121212122</v>
      </c>
      <c r="V167" s="13">
        <v>0.18181818181818188</v>
      </c>
      <c r="W167" s="13">
        <v>2</v>
      </c>
      <c r="X167" s="13">
        <v>2.5714285714285716</v>
      </c>
      <c r="Y167" s="13">
        <v>-0.57142857142857162</v>
      </c>
      <c r="Z167" s="13">
        <v>0.875</v>
      </c>
      <c r="AA167" s="13">
        <v>2.75</v>
      </c>
      <c r="AB167" s="13">
        <v>-1.875</v>
      </c>
      <c r="AC167" s="13">
        <v>1.625</v>
      </c>
      <c r="AD167" s="13">
        <v>0.9375</v>
      </c>
      <c r="AE167" s="13">
        <v>0.6875</v>
      </c>
      <c r="AF167" s="13">
        <v>1.1764705882352942</v>
      </c>
      <c r="AG167" s="13">
        <v>1.4705882352941178</v>
      </c>
      <c r="AH167" s="13">
        <v>-0.29411764705882359</v>
      </c>
      <c r="AI167" s="13">
        <v>0</v>
      </c>
      <c r="AJ167" s="13">
        <v>3</v>
      </c>
      <c r="AK167" s="13">
        <v>14</v>
      </c>
      <c r="AL167" s="13">
        <v>52</v>
      </c>
      <c r="AM167" s="13">
        <v>0.93333333333333335</v>
      </c>
      <c r="AN167" s="13">
        <v>1.5757575757575757</v>
      </c>
      <c r="AO167" s="22">
        <v>166</v>
      </c>
    </row>
    <row r="168" spans="1:41" x14ac:dyDescent="0.3">
      <c r="A168" t="s">
        <v>47</v>
      </c>
      <c r="B168" t="s">
        <v>188</v>
      </c>
      <c r="C168" t="s">
        <v>105</v>
      </c>
      <c r="D168" t="s">
        <v>124</v>
      </c>
      <c r="E168" t="s">
        <v>43</v>
      </c>
      <c r="F168" s="11">
        <v>0.77083333333333337</v>
      </c>
      <c r="G168">
        <v>2956</v>
      </c>
      <c r="H168">
        <v>6</v>
      </c>
      <c r="J168" t="s">
        <v>65</v>
      </c>
      <c r="K168" t="s">
        <v>0</v>
      </c>
      <c r="L168">
        <v>1</v>
      </c>
      <c r="M168">
        <v>3</v>
      </c>
      <c r="N168" t="s">
        <v>31</v>
      </c>
      <c r="O168" t="s">
        <v>32</v>
      </c>
      <c r="P168" s="13">
        <v>-2</v>
      </c>
      <c r="Q168" s="13">
        <v>0.8</v>
      </c>
      <c r="R168" s="13">
        <v>0.93333333333333335</v>
      </c>
      <c r="S168" s="13">
        <v>-0.1333333333333333</v>
      </c>
      <c r="T168" s="13">
        <v>1.3823529411764706</v>
      </c>
      <c r="U168" s="13">
        <v>1.1764705882352942</v>
      </c>
      <c r="V168" s="13">
        <v>0.20588235294117641</v>
      </c>
      <c r="W168" s="13">
        <v>0.7142857142857143</v>
      </c>
      <c r="X168" s="13">
        <v>2</v>
      </c>
      <c r="Y168" s="13">
        <v>-1.2857142857142856</v>
      </c>
      <c r="Z168" s="13">
        <v>0.875</v>
      </c>
      <c r="AA168" s="13">
        <v>3.5</v>
      </c>
      <c r="AB168" s="13">
        <v>-2.625</v>
      </c>
      <c r="AC168" s="13">
        <v>1.625</v>
      </c>
      <c r="AD168" s="13">
        <v>0.9375</v>
      </c>
      <c r="AE168" s="13">
        <v>0.6875</v>
      </c>
      <c r="AF168" s="13">
        <v>1.1666666666666667</v>
      </c>
      <c r="AG168" s="13">
        <v>1.3888888888888888</v>
      </c>
      <c r="AH168" s="13">
        <v>-0.2222222222222221</v>
      </c>
      <c r="AI168" s="13">
        <v>0</v>
      </c>
      <c r="AJ168" s="13">
        <v>3</v>
      </c>
      <c r="AK168" s="13">
        <v>6</v>
      </c>
      <c r="AL168" s="13">
        <v>55</v>
      </c>
      <c r="AM168" s="13">
        <v>0.4</v>
      </c>
      <c r="AN168" s="13">
        <v>1.6176470588235294</v>
      </c>
      <c r="AO168" s="22">
        <v>167</v>
      </c>
    </row>
    <row r="169" spans="1:41" x14ac:dyDescent="0.3">
      <c r="A169" t="s">
        <v>47</v>
      </c>
      <c r="B169" t="s">
        <v>164</v>
      </c>
      <c r="C169" t="s">
        <v>105</v>
      </c>
      <c r="D169" t="s">
        <v>124</v>
      </c>
      <c r="E169" t="s">
        <v>43</v>
      </c>
      <c r="F169" s="11">
        <v>0.77083333333333337</v>
      </c>
      <c r="G169">
        <v>3776</v>
      </c>
      <c r="H169">
        <v>7</v>
      </c>
      <c r="J169" t="s">
        <v>58</v>
      </c>
      <c r="K169" t="s">
        <v>0</v>
      </c>
      <c r="L169">
        <v>0</v>
      </c>
      <c r="M169">
        <v>2</v>
      </c>
      <c r="N169" t="s">
        <v>31</v>
      </c>
      <c r="O169" t="s">
        <v>32</v>
      </c>
      <c r="P169" s="13">
        <v>-2</v>
      </c>
      <c r="Q169" s="13">
        <v>0.625</v>
      </c>
      <c r="R169" s="13">
        <v>0.5</v>
      </c>
      <c r="S169" s="13">
        <v>0.125</v>
      </c>
      <c r="T169" s="13">
        <v>1.4285714285714286</v>
      </c>
      <c r="U169" s="13">
        <v>1.1714285714285715</v>
      </c>
      <c r="V169" s="13">
        <v>0.25714285714285712</v>
      </c>
      <c r="W169" s="13">
        <v>1</v>
      </c>
      <c r="X169" s="13">
        <v>1.1428571428571428</v>
      </c>
      <c r="Y169" s="13">
        <v>-0.14285714285714279</v>
      </c>
      <c r="Z169" s="13">
        <v>0.33333333333333331</v>
      </c>
      <c r="AA169" s="13">
        <v>1.7777777777777777</v>
      </c>
      <c r="AB169" s="13">
        <v>-1.4444444444444444</v>
      </c>
      <c r="AC169" s="13">
        <v>1.625</v>
      </c>
      <c r="AD169" s="13">
        <v>0.9375</v>
      </c>
      <c r="AE169" s="13">
        <v>0.6875</v>
      </c>
      <c r="AF169" s="13">
        <v>1.263157894736842</v>
      </c>
      <c r="AG169" s="13">
        <v>1.368421052631579</v>
      </c>
      <c r="AH169" s="13">
        <v>-0.10526315789473695</v>
      </c>
      <c r="AI169" s="13">
        <v>0</v>
      </c>
      <c r="AJ169" s="13">
        <v>3</v>
      </c>
      <c r="AK169" s="13">
        <v>9</v>
      </c>
      <c r="AL169" s="13">
        <v>58</v>
      </c>
      <c r="AM169" s="13">
        <v>0.5625</v>
      </c>
      <c r="AN169" s="13">
        <v>1.6571428571428573</v>
      </c>
      <c r="AO169" s="22">
        <v>168</v>
      </c>
    </row>
    <row r="170" spans="1:41" x14ac:dyDescent="0.3">
      <c r="A170" t="s">
        <v>47</v>
      </c>
      <c r="B170" t="s">
        <v>165</v>
      </c>
      <c r="C170" t="s">
        <v>105</v>
      </c>
      <c r="D170" t="s">
        <v>134</v>
      </c>
      <c r="E170" t="s">
        <v>43</v>
      </c>
      <c r="F170" s="11">
        <v>0.66666666666666663</v>
      </c>
      <c r="G170">
        <v>6009</v>
      </c>
      <c r="H170">
        <v>7</v>
      </c>
      <c r="J170" t="s">
        <v>0</v>
      </c>
      <c r="K170" t="s">
        <v>71</v>
      </c>
      <c r="L170">
        <v>0</v>
      </c>
      <c r="M170">
        <v>2</v>
      </c>
      <c r="N170" t="s">
        <v>31</v>
      </c>
      <c r="O170" t="s">
        <v>32</v>
      </c>
      <c r="P170" s="13">
        <v>-2</v>
      </c>
      <c r="Q170" s="13">
        <v>1.4444444444444444</v>
      </c>
      <c r="R170" s="13">
        <v>0.41666666666666669</v>
      </c>
      <c r="S170" s="13">
        <v>1.0277777777777777</v>
      </c>
      <c r="T170" s="13">
        <v>1.5294117647058822</v>
      </c>
      <c r="U170" s="13">
        <v>1.411764705882353</v>
      </c>
      <c r="V170" s="13">
        <v>0.11764705882352922</v>
      </c>
      <c r="W170" s="13">
        <v>1.625</v>
      </c>
      <c r="X170" s="13">
        <v>0.9375</v>
      </c>
      <c r="Y170" s="13">
        <v>0.6875</v>
      </c>
      <c r="Z170" s="13">
        <v>1.3</v>
      </c>
      <c r="AA170" s="13">
        <v>1.3</v>
      </c>
      <c r="AB170" s="13">
        <v>0</v>
      </c>
      <c r="AC170" s="13">
        <v>1.375</v>
      </c>
      <c r="AD170" s="13">
        <v>1.625</v>
      </c>
      <c r="AE170" s="13">
        <v>-0.25</v>
      </c>
      <c r="AF170" s="13">
        <v>1.6666666666666667</v>
      </c>
      <c r="AG170" s="13">
        <v>1.2222222222222223</v>
      </c>
      <c r="AH170" s="13">
        <v>0.44444444444444442</v>
      </c>
      <c r="AI170" s="13">
        <v>0</v>
      </c>
      <c r="AJ170" s="13">
        <v>3</v>
      </c>
      <c r="AK170" s="13">
        <v>61</v>
      </c>
      <c r="AL170" s="13">
        <v>24</v>
      </c>
      <c r="AM170" s="13">
        <v>1.6944444444444444</v>
      </c>
      <c r="AN170" s="13">
        <v>1.411764705882353</v>
      </c>
      <c r="AO170" s="22">
        <v>169</v>
      </c>
    </row>
    <row r="171" spans="1:41" x14ac:dyDescent="0.3">
      <c r="A171" t="s">
        <v>47</v>
      </c>
      <c r="B171" t="s">
        <v>138</v>
      </c>
      <c r="C171" t="s">
        <v>105</v>
      </c>
      <c r="D171" t="s">
        <v>134</v>
      </c>
      <c r="E171" t="s">
        <v>64</v>
      </c>
      <c r="F171" s="11">
        <v>0.6875</v>
      </c>
      <c r="G171">
        <v>5468</v>
      </c>
      <c r="H171">
        <v>8</v>
      </c>
      <c r="J171" t="s">
        <v>0</v>
      </c>
      <c r="K171" t="s">
        <v>49</v>
      </c>
      <c r="L171">
        <v>1</v>
      </c>
      <c r="M171">
        <v>3</v>
      </c>
      <c r="N171" t="s">
        <v>31</v>
      </c>
      <c r="O171" t="s">
        <v>32</v>
      </c>
      <c r="P171" s="13">
        <v>-2</v>
      </c>
      <c r="Q171" s="13">
        <v>1.4054054054054055</v>
      </c>
      <c r="R171" s="13">
        <v>0.45945945945945948</v>
      </c>
      <c r="S171" s="13">
        <v>0.94594594594594605</v>
      </c>
      <c r="T171" s="13">
        <v>0.66666666666666663</v>
      </c>
      <c r="U171" s="13">
        <v>1.5333333333333334</v>
      </c>
      <c r="V171" s="13">
        <v>-0.86666666666666681</v>
      </c>
      <c r="W171" s="13">
        <v>1.5294117647058822</v>
      </c>
      <c r="X171" s="13">
        <v>1</v>
      </c>
      <c r="Y171" s="13">
        <v>0.52941176470588225</v>
      </c>
      <c r="Z171" s="13">
        <v>1.3</v>
      </c>
      <c r="AA171" s="13">
        <v>1.3</v>
      </c>
      <c r="AB171" s="13">
        <v>0</v>
      </c>
      <c r="AC171" s="13">
        <v>0.625</v>
      </c>
      <c r="AD171" s="13">
        <v>1.375</v>
      </c>
      <c r="AE171" s="13">
        <v>-0.75</v>
      </c>
      <c r="AF171" s="13">
        <v>0.7142857142857143</v>
      </c>
      <c r="AG171" s="13">
        <v>1.7142857142857142</v>
      </c>
      <c r="AH171" s="13">
        <v>-0.99999999999999989</v>
      </c>
      <c r="AI171" s="13">
        <v>0</v>
      </c>
      <c r="AJ171" s="13">
        <v>3</v>
      </c>
      <c r="AK171" s="13">
        <v>61</v>
      </c>
      <c r="AL171" s="13">
        <v>12</v>
      </c>
      <c r="AM171" s="13">
        <v>1.6486486486486487</v>
      </c>
      <c r="AN171" s="13">
        <v>0.8</v>
      </c>
      <c r="AO171" s="22">
        <v>170</v>
      </c>
    </row>
    <row r="172" spans="1:41" x14ac:dyDescent="0.3">
      <c r="A172" t="s">
        <v>47</v>
      </c>
      <c r="B172" t="s">
        <v>139</v>
      </c>
      <c r="C172" t="s">
        <v>105</v>
      </c>
      <c r="D172" t="s">
        <v>134</v>
      </c>
      <c r="E172" t="s">
        <v>64</v>
      </c>
      <c r="F172" s="11">
        <v>0.72916666666666663</v>
      </c>
      <c r="G172">
        <v>2901</v>
      </c>
      <c r="H172">
        <v>7</v>
      </c>
      <c r="J172" t="s">
        <v>76</v>
      </c>
      <c r="K172" t="s">
        <v>0</v>
      </c>
      <c r="L172">
        <v>2</v>
      </c>
      <c r="M172">
        <v>1</v>
      </c>
      <c r="N172" t="s">
        <v>32</v>
      </c>
      <c r="O172" t="s">
        <v>31</v>
      </c>
      <c r="P172" s="13">
        <v>1</v>
      </c>
      <c r="Q172" s="13">
        <v>1.3125</v>
      </c>
      <c r="R172" s="13">
        <v>0.6875</v>
      </c>
      <c r="S172" s="13">
        <v>0.625</v>
      </c>
      <c r="T172" s="13">
        <v>1.3947368421052631</v>
      </c>
      <c r="U172" s="13">
        <v>1.2105263157894737</v>
      </c>
      <c r="V172" s="13">
        <v>0.18421052631578938</v>
      </c>
      <c r="W172" s="13">
        <v>1.25</v>
      </c>
      <c r="X172" s="13">
        <v>1.375</v>
      </c>
      <c r="Y172" s="13">
        <v>-0.125</v>
      </c>
      <c r="Z172" s="13">
        <v>1.375</v>
      </c>
      <c r="AA172" s="13">
        <v>2.125</v>
      </c>
      <c r="AB172" s="13">
        <v>-0.75</v>
      </c>
      <c r="AC172" s="13">
        <v>1.5</v>
      </c>
      <c r="AD172" s="13">
        <v>1.1111111111111112</v>
      </c>
      <c r="AE172" s="13">
        <v>0.38888888888888884</v>
      </c>
      <c r="AF172" s="13">
        <v>1.3</v>
      </c>
      <c r="AG172" s="13">
        <v>1.3</v>
      </c>
      <c r="AH172" s="13">
        <v>0</v>
      </c>
      <c r="AI172" s="13">
        <v>3</v>
      </c>
      <c r="AJ172" s="13">
        <v>0</v>
      </c>
      <c r="AK172" s="13">
        <v>18</v>
      </c>
      <c r="AL172" s="13">
        <v>61</v>
      </c>
      <c r="AM172" s="13">
        <v>1.125</v>
      </c>
      <c r="AN172" s="13">
        <v>1.6052631578947369</v>
      </c>
      <c r="AO172" s="22">
        <v>171</v>
      </c>
    </row>
    <row r="173" spans="1:41" x14ac:dyDescent="0.3">
      <c r="A173" t="s">
        <v>41</v>
      </c>
      <c r="B173" t="s">
        <v>196</v>
      </c>
      <c r="C173" t="s">
        <v>35</v>
      </c>
      <c r="D173" t="s">
        <v>36</v>
      </c>
      <c r="E173" t="s">
        <v>37</v>
      </c>
      <c r="F173" s="11">
        <v>0.77083333333333337</v>
      </c>
      <c r="G173">
        <v>700</v>
      </c>
      <c r="H173">
        <v>45</v>
      </c>
      <c r="J173" t="s">
        <v>114</v>
      </c>
      <c r="K173" t="s">
        <v>65</v>
      </c>
      <c r="L173">
        <v>2</v>
      </c>
      <c r="M173">
        <v>1</v>
      </c>
      <c r="N173" t="s">
        <v>32</v>
      </c>
      <c r="O173" t="s">
        <v>31</v>
      </c>
      <c r="P173" s="13">
        <v>1</v>
      </c>
      <c r="Q173" s="13">
        <v>0</v>
      </c>
      <c r="R173" s="13">
        <v>0</v>
      </c>
      <c r="S173" s="13">
        <v>0</v>
      </c>
      <c r="T173" s="13">
        <v>0.8125</v>
      </c>
      <c r="U173" s="13">
        <v>2.8125</v>
      </c>
      <c r="V173" s="13">
        <v>-2</v>
      </c>
      <c r="W173" s="13">
        <v>0</v>
      </c>
      <c r="X173" s="13">
        <v>0</v>
      </c>
      <c r="Y173" s="13">
        <v>0</v>
      </c>
      <c r="Z173" s="13">
        <v>0</v>
      </c>
      <c r="AA173" s="13">
        <v>7</v>
      </c>
      <c r="AB173" s="13">
        <v>-7</v>
      </c>
      <c r="AC173" s="13">
        <v>0.75</v>
      </c>
      <c r="AD173" s="13">
        <v>2.125</v>
      </c>
      <c r="AE173" s="13">
        <v>-1.375</v>
      </c>
      <c r="AF173" s="13">
        <v>0.875</v>
      </c>
      <c r="AG173" s="13">
        <v>3.5</v>
      </c>
      <c r="AH173" s="13">
        <v>-2.625</v>
      </c>
      <c r="AI173" s="13">
        <v>3</v>
      </c>
      <c r="AJ173" s="13">
        <v>0</v>
      </c>
      <c r="AK173" s="13">
        <v>0</v>
      </c>
      <c r="AL173" s="13">
        <v>6</v>
      </c>
      <c r="AM173" s="13">
        <v>0</v>
      </c>
      <c r="AN173" s="13">
        <v>0.375</v>
      </c>
      <c r="AO173" s="22">
        <v>172</v>
      </c>
    </row>
    <row r="174" spans="1:41" x14ac:dyDescent="0.3">
      <c r="A174" t="s">
        <v>47</v>
      </c>
      <c r="B174" t="s">
        <v>52</v>
      </c>
      <c r="C174" t="s">
        <v>35</v>
      </c>
      <c r="D174" t="s">
        <v>36</v>
      </c>
      <c r="E174" t="s">
        <v>43</v>
      </c>
      <c r="F174" s="11">
        <v>0.77083333333333337</v>
      </c>
      <c r="G174">
        <v>6139</v>
      </c>
      <c r="H174">
        <v>6</v>
      </c>
      <c r="J174" t="s">
        <v>65</v>
      </c>
      <c r="K174" t="s">
        <v>71</v>
      </c>
      <c r="L174">
        <v>1</v>
      </c>
      <c r="M174">
        <v>4</v>
      </c>
      <c r="N174" t="s">
        <v>31</v>
      </c>
      <c r="O174" t="s">
        <v>32</v>
      </c>
      <c r="P174" s="13">
        <v>-3</v>
      </c>
      <c r="Q174" s="13">
        <v>0.82352941176470584</v>
      </c>
      <c r="R174" s="13">
        <v>1</v>
      </c>
      <c r="S174" s="13">
        <v>-0.17647058823529416</v>
      </c>
      <c r="T174" s="13">
        <v>1.5555555555555556</v>
      </c>
      <c r="U174" s="13">
        <v>1.3333333333333333</v>
      </c>
      <c r="V174" s="13">
        <v>0.22222222222222232</v>
      </c>
      <c r="W174" s="13">
        <v>0.75</v>
      </c>
      <c r="X174" s="13">
        <v>2.125</v>
      </c>
      <c r="Y174" s="13">
        <v>-1.375</v>
      </c>
      <c r="Z174" s="13">
        <v>0.88888888888888884</v>
      </c>
      <c r="AA174" s="13">
        <v>3.3333333333333335</v>
      </c>
      <c r="AB174" s="13">
        <v>-2.4444444444444446</v>
      </c>
      <c r="AC174" s="13">
        <v>1.375</v>
      </c>
      <c r="AD174" s="13">
        <v>1.625</v>
      </c>
      <c r="AE174" s="13">
        <v>-0.25</v>
      </c>
      <c r="AF174" s="13">
        <v>1.7</v>
      </c>
      <c r="AG174" s="13">
        <v>1.1000000000000001</v>
      </c>
      <c r="AH174" s="13">
        <v>0.59999999999999987</v>
      </c>
      <c r="AI174" s="13">
        <v>0</v>
      </c>
      <c r="AJ174" s="13">
        <v>3</v>
      </c>
      <c r="AK174" s="13">
        <v>6</v>
      </c>
      <c r="AL174" s="13">
        <v>27</v>
      </c>
      <c r="AM174" s="13">
        <v>0.35294117647058826</v>
      </c>
      <c r="AN174" s="13">
        <v>1.5</v>
      </c>
      <c r="AO174" s="22">
        <v>173</v>
      </c>
    </row>
    <row r="175" spans="1:41" x14ac:dyDescent="0.3">
      <c r="A175" t="s">
        <v>47</v>
      </c>
      <c r="B175" t="s">
        <v>57</v>
      </c>
      <c r="C175" t="s">
        <v>35</v>
      </c>
      <c r="D175" t="s">
        <v>54</v>
      </c>
      <c r="E175" t="s">
        <v>43</v>
      </c>
      <c r="F175" s="11">
        <v>0.77083333333333337</v>
      </c>
      <c r="G175">
        <v>2886</v>
      </c>
      <c r="H175">
        <v>7</v>
      </c>
      <c r="J175" t="s">
        <v>65</v>
      </c>
      <c r="K175" t="s">
        <v>76</v>
      </c>
      <c r="L175">
        <v>0</v>
      </c>
      <c r="M175">
        <v>0</v>
      </c>
      <c r="N175" t="s">
        <v>30</v>
      </c>
      <c r="O175" t="s">
        <v>30</v>
      </c>
      <c r="P175" s="13">
        <v>0</v>
      </c>
      <c r="Q175" s="13">
        <v>0.83333333333333337</v>
      </c>
      <c r="R175" s="13">
        <v>1.1666666666666667</v>
      </c>
      <c r="S175" s="13">
        <v>-0.33333333333333337</v>
      </c>
      <c r="T175" s="13">
        <v>1.3529411764705883</v>
      </c>
      <c r="U175" s="13">
        <v>1.7058823529411764</v>
      </c>
      <c r="V175" s="13">
        <v>-0.35294117647058809</v>
      </c>
      <c r="W175" s="13">
        <v>0.77777777777777779</v>
      </c>
      <c r="X175" s="13">
        <v>2.3333333333333335</v>
      </c>
      <c r="Y175" s="13">
        <v>-1.5555555555555558</v>
      </c>
      <c r="Z175" s="13">
        <v>0.88888888888888884</v>
      </c>
      <c r="AA175" s="13">
        <v>3.3333333333333335</v>
      </c>
      <c r="AB175" s="13">
        <v>-2.4444444444444446</v>
      </c>
      <c r="AC175" s="13">
        <v>1.3333333333333333</v>
      </c>
      <c r="AD175" s="13">
        <v>1.3333333333333333</v>
      </c>
      <c r="AE175" s="13">
        <v>0</v>
      </c>
      <c r="AF175" s="13">
        <v>1.375</v>
      </c>
      <c r="AG175" s="13">
        <v>2.125</v>
      </c>
      <c r="AH175" s="13">
        <v>-0.75</v>
      </c>
      <c r="AI175" s="13">
        <v>1</v>
      </c>
      <c r="AJ175" s="13">
        <v>1</v>
      </c>
      <c r="AK175" s="13">
        <v>6</v>
      </c>
      <c r="AL175" s="13">
        <v>21</v>
      </c>
      <c r="AM175" s="13">
        <v>0.33333333333333331</v>
      </c>
      <c r="AN175" s="13">
        <v>1.2352941176470589</v>
      </c>
      <c r="AO175" s="22">
        <v>174</v>
      </c>
    </row>
    <row r="176" spans="1:41" x14ac:dyDescent="0.3">
      <c r="A176" t="s">
        <v>47</v>
      </c>
      <c r="B176" t="s">
        <v>191</v>
      </c>
      <c r="C176" t="s">
        <v>35</v>
      </c>
      <c r="D176" t="s">
        <v>54</v>
      </c>
      <c r="E176" t="s">
        <v>43</v>
      </c>
      <c r="F176" s="11">
        <v>0.66666666666666663</v>
      </c>
      <c r="G176">
        <v>3120</v>
      </c>
      <c r="H176">
        <v>6</v>
      </c>
      <c r="J176" t="s">
        <v>49</v>
      </c>
      <c r="K176" t="s">
        <v>65</v>
      </c>
      <c r="L176">
        <v>2</v>
      </c>
      <c r="M176">
        <v>1</v>
      </c>
      <c r="N176" t="s">
        <v>32</v>
      </c>
      <c r="O176" t="s">
        <v>31</v>
      </c>
      <c r="P176" s="13">
        <v>1</v>
      </c>
      <c r="Q176" s="13">
        <v>0.8125</v>
      </c>
      <c r="R176" s="13">
        <v>0.6875</v>
      </c>
      <c r="S176" s="13">
        <v>0.125</v>
      </c>
      <c r="T176" s="13">
        <v>0.78947368421052633</v>
      </c>
      <c r="U176" s="13">
        <v>2.6842105263157894</v>
      </c>
      <c r="V176" s="13">
        <v>-1.8947368421052631</v>
      </c>
      <c r="W176" s="13">
        <v>0.625</v>
      </c>
      <c r="X176" s="13">
        <v>1.375</v>
      </c>
      <c r="Y176" s="13">
        <v>-0.75</v>
      </c>
      <c r="Z176" s="13">
        <v>1</v>
      </c>
      <c r="AA176" s="13">
        <v>1.625</v>
      </c>
      <c r="AB176" s="13">
        <v>-0.625</v>
      </c>
      <c r="AC176" s="13">
        <v>0.7</v>
      </c>
      <c r="AD176" s="13">
        <v>2.1</v>
      </c>
      <c r="AE176" s="13">
        <v>-1.4000000000000001</v>
      </c>
      <c r="AF176" s="13">
        <v>0.88888888888888884</v>
      </c>
      <c r="AG176" s="13">
        <v>3.3333333333333335</v>
      </c>
      <c r="AH176" s="13">
        <v>-2.4444444444444446</v>
      </c>
      <c r="AI176" s="13">
        <v>3</v>
      </c>
      <c r="AJ176" s="13">
        <v>0</v>
      </c>
      <c r="AK176" s="13">
        <v>15</v>
      </c>
      <c r="AL176" s="13">
        <v>7</v>
      </c>
      <c r="AM176" s="13">
        <v>0.9375</v>
      </c>
      <c r="AN176" s="13">
        <v>0.36842105263157893</v>
      </c>
      <c r="AO176" s="22">
        <v>175</v>
      </c>
    </row>
    <row r="177" spans="1:41" x14ac:dyDescent="0.3">
      <c r="A177" t="s">
        <v>47</v>
      </c>
      <c r="B177" t="s">
        <v>149</v>
      </c>
      <c r="C177" t="s">
        <v>35</v>
      </c>
      <c r="D177" t="s">
        <v>70</v>
      </c>
      <c r="E177" t="s">
        <v>43</v>
      </c>
      <c r="F177" s="11">
        <v>0.77083333333333337</v>
      </c>
      <c r="G177">
        <v>2029</v>
      </c>
      <c r="H177">
        <v>14</v>
      </c>
      <c r="J177" t="s">
        <v>65</v>
      </c>
      <c r="K177" t="s">
        <v>58</v>
      </c>
      <c r="L177">
        <v>1</v>
      </c>
      <c r="M177">
        <v>2</v>
      </c>
      <c r="N177" t="s">
        <v>31</v>
      </c>
      <c r="O177" t="s">
        <v>32</v>
      </c>
      <c r="P177" s="13">
        <v>-1</v>
      </c>
      <c r="Q177" s="13">
        <v>0.8</v>
      </c>
      <c r="R177" s="13">
        <v>1.05</v>
      </c>
      <c r="S177" s="13">
        <v>-0.25</v>
      </c>
      <c r="T177" s="13">
        <v>0.58823529411764708</v>
      </c>
      <c r="U177" s="13">
        <v>1.5294117647058822</v>
      </c>
      <c r="V177" s="13">
        <v>-0.94117647058823517</v>
      </c>
      <c r="W177" s="13">
        <v>0.7</v>
      </c>
      <c r="X177" s="13">
        <v>2.1</v>
      </c>
      <c r="Y177" s="13">
        <v>-1.4000000000000001</v>
      </c>
      <c r="Z177" s="13">
        <v>0.9</v>
      </c>
      <c r="AA177" s="13">
        <v>3.2</v>
      </c>
      <c r="AB177" s="13">
        <v>-2.3000000000000003</v>
      </c>
      <c r="AC177" s="13">
        <v>0.875</v>
      </c>
      <c r="AD177" s="13">
        <v>1.25</v>
      </c>
      <c r="AE177" s="13">
        <v>-0.375</v>
      </c>
      <c r="AF177" s="13">
        <v>0.33333333333333331</v>
      </c>
      <c r="AG177" s="13">
        <v>1.7777777777777777</v>
      </c>
      <c r="AH177" s="13">
        <v>-1.4444444444444444</v>
      </c>
      <c r="AI177" s="13">
        <v>0</v>
      </c>
      <c r="AJ177" s="13">
        <v>3</v>
      </c>
      <c r="AK177" s="13">
        <v>7</v>
      </c>
      <c r="AL177" s="13">
        <v>9</v>
      </c>
      <c r="AM177" s="13">
        <v>0.35</v>
      </c>
      <c r="AN177" s="13">
        <v>0.52941176470588236</v>
      </c>
      <c r="AO177" s="22">
        <v>176</v>
      </c>
    </row>
    <row r="178" spans="1:41" x14ac:dyDescent="0.3">
      <c r="A178" t="s">
        <v>47</v>
      </c>
      <c r="B178" t="s">
        <v>177</v>
      </c>
      <c r="C178" t="s">
        <v>35</v>
      </c>
      <c r="D178" t="s">
        <v>70</v>
      </c>
      <c r="E178" t="s">
        <v>43</v>
      </c>
      <c r="F178" s="11">
        <v>0.77083333333333337</v>
      </c>
      <c r="G178">
        <v>2500</v>
      </c>
      <c r="H178">
        <v>6</v>
      </c>
      <c r="J178" t="s">
        <v>65</v>
      </c>
      <c r="K178" t="s">
        <v>56</v>
      </c>
      <c r="L178">
        <v>1</v>
      </c>
      <c r="M178">
        <v>1</v>
      </c>
      <c r="N178" t="s">
        <v>30</v>
      </c>
      <c r="O178" t="s">
        <v>30</v>
      </c>
      <c r="P178" s="13">
        <v>0</v>
      </c>
      <c r="Q178" s="13">
        <v>0.80952380952380953</v>
      </c>
      <c r="R178" s="13">
        <v>1.0952380952380953</v>
      </c>
      <c r="S178" s="13">
        <v>-0.28571428571428581</v>
      </c>
      <c r="T178" s="13">
        <v>1.3125</v>
      </c>
      <c r="U178" s="13">
        <v>2.5625</v>
      </c>
      <c r="V178" s="13">
        <v>-1.25</v>
      </c>
      <c r="W178" s="13">
        <v>0.72727272727272729</v>
      </c>
      <c r="X178" s="13">
        <v>2.0909090909090908</v>
      </c>
      <c r="Y178" s="13">
        <v>-1.3636363636363635</v>
      </c>
      <c r="Z178" s="13">
        <v>0.9</v>
      </c>
      <c r="AA178" s="13">
        <v>3.2</v>
      </c>
      <c r="AB178" s="13">
        <v>-2.3000000000000003</v>
      </c>
      <c r="AC178" s="13">
        <v>1.75</v>
      </c>
      <c r="AD178" s="13">
        <v>2.375</v>
      </c>
      <c r="AE178" s="13">
        <v>-0.625</v>
      </c>
      <c r="AF178" s="13">
        <v>0.875</v>
      </c>
      <c r="AG178" s="13">
        <v>2.75</v>
      </c>
      <c r="AH178" s="13">
        <v>-1.875</v>
      </c>
      <c r="AI178" s="13">
        <v>1</v>
      </c>
      <c r="AJ178" s="13">
        <v>1</v>
      </c>
      <c r="AK178" s="13">
        <v>7</v>
      </c>
      <c r="AL178" s="13">
        <v>14</v>
      </c>
      <c r="AM178" s="13">
        <v>0.33333333333333331</v>
      </c>
      <c r="AN178" s="13">
        <v>0.875</v>
      </c>
      <c r="AO178" s="22">
        <v>177</v>
      </c>
    </row>
    <row r="179" spans="1:41" x14ac:dyDescent="0.3">
      <c r="A179" t="s">
        <v>47</v>
      </c>
      <c r="B179" t="s">
        <v>85</v>
      </c>
      <c r="C179" t="s">
        <v>35</v>
      </c>
      <c r="D179" t="s">
        <v>84</v>
      </c>
      <c r="E179" t="s">
        <v>43</v>
      </c>
      <c r="F179" s="11">
        <v>0.77083333333333337</v>
      </c>
      <c r="G179">
        <v>24200</v>
      </c>
      <c r="H179">
        <v>14</v>
      </c>
      <c r="J179" t="s">
        <v>71</v>
      </c>
      <c r="K179" t="s">
        <v>65</v>
      </c>
      <c r="L179">
        <v>1</v>
      </c>
      <c r="M179">
        <v>0</v>
      </c>
      <c r="N179" t="s">
        <v>32</v>
      </c>
      <c r="O179" t="s">
        <v>31</v>
      </c>
      <c r="P179" s="13">
        <v>1</v>
      </c>
      <c r="Q179" s="13">
        <v>1.6842105263157894</v>
      </c>
      <c r="R179" s="13">
        <v>0.68421052631578949</v>
      </c>
      <c r="S179" s="13">
        <v>0.99999999999999989</v>
      </c>
      <c r="T179" s="13">
        <v>0.81818181818181823</v>
      </c>
      <c r="U179" s="13">
        <v>2.5454545454545454</v>
      </c>
      <c r="V179" s="13">
        <v>-1.7272727272727271</v>
      </c>
      <c r="W179" s="13">
        <v>1.375</v>
      </c>
      <c r="X179" s="13">
        <v>1.625</v>
      </c>
      <c r="Y179" s="13">
        <v>-0.25</v>
      </c>
      <c r="Z179" s="13">
        <v>1.9090909090909092</v>
      </c>
      <c r="AA179" s="13">
        <v>1.0909090909090908</v>
      </c>
      <c r="AB179" s="13">
        <v>0.81818181818181834</v>
      </c>
      <c r="AC179" s="13">
        <v>0.75</v>
      </c>
      <c r="AD179" s="13">
        <v>2</v>
      </c>
      <c r="AE179" s="13">
        <v>-1.25</v>
      </c>
      <c r="AF179" s="13">
        <v>0.9</v>
      </c>
      <c r="AG179" s="13">
        <v>3.2</v>
      </c>
      <c r="AH179" s="13">
        <v>-2.3000000000000003</v>
      </c>
      <c r="AI179" s="13">
        <v>3</v>
      </c>
      <c r="AJ179" s="13">
        <v>0</v>
      </c>
      <c r="AK179" s="13">
        <v>30</v>
      </c>
      <c r="AL179" s="13">
        <v>8</v>
      </c>
      <c r="AM179" s="13">
        <v>1.5789473684210527</v>
      </c>
      <c r="AN179" s="13">
        <v>0.36363636363636365</v>
      </c>
      <c r="AO179" s="22">
        <v>178</v>
      </c>
    </row>
    <row r="180" spans="1:41" x14ac:dyDescent="0.3">
      <c r="A180" t="s">
        <v>47</v>
      </c>
      <c r="B180" t="s">
        <v>91</v>
      </c>
      <c r="C180" t="s">
        <v>35</v>
      </c>
      <c r="D180" t="s">
        <v>84</v>
      </c>
      <c r="E180" t="s">
        <v>43</v>
      </c>
      <c r="F180" s="11">
        <v>0.77083333333333337</v>
      </c>
      <c r="G180">
        <v>2200</v>
      </c>
      <c r="H180">
        <v>7</v>
      </c>
      <c r="J180" t="s">
        <v>76</v>
      </c>
      <c r="K180" t="s">
        <v>65</v>
      </c>
      <c r="L180">
        <v>1</v>
      </c>
      <c r="M180">
        <v>1</v>
      </c>
      <c r="N180" t="s">
        <v>30</v>
      </c>
      <c r="O180" t="s">
        <v>30</v>
      </c>
      <c r="P180" s="13">
        <v>0</v>
      </c>
      <c r="Q180" s="13">
        <v>1.2777777777777777</v>
      </c>
      <c r="R180" s="13">
        <v>0.66666666666666663</v>
      </c>
      <c r="S180" s="13">
        <v>0.61111111111111105</v>
      </c>
      <c r="T180" s="13">
        <v>0.78260869565217395</v>
      </c>
      <c r="U180" s="13">
        <v>2.4782608695652173</v>
      </c>
      <c r="V180" s="13">
        <v>-1.6956521739130435</v>
      </c>
      <c r="W180" s="13">
        <v>1.3333333333333333</v>
      </c>
      <c r="X180" s="13">
        <v>1.3333333333333333</v>
      </c>
      <c r="Y180" s="13">
        <v>0</v>
      </c>
      <c r="Z180" s="13">
        <v>1.2222222222222223</v>
      </c>
      <c r="AA180" s="13">
        <v>1.8888888888888888</v>
      </c>
      <c r="AB180" s="13">
        <v>-0.66666666666666652</v>
      </c>
      <c r="AC180" s="13">
        <v>0.75</v>
      </c>
      <c r="AD180" s="13">
        <v>2</v>
      </c>
      <c r="AE180" s="13">
        <v>-1.25</v>
      </c>
      <c r="AF180" s="13">
        <v>0.81818181818181823</v>
      </c>
      <c r="AG180" s="13">
        <v>3</v>
      </c>
      <c r="AH180" s="13">
        <v>-2.1818181818181817</v>
      </c>
      <c r="AI180" s="13">
        <v>1</v>
      </c>
      <c r="AJ180" s="13">
        <v>1</v>
      </c>
      <c r="AK180" s="13">
        <v>22</v>
      </c>
      <c r="AL180" s="13">
        <v>8</v>
      </c>
      <c r="AM180" s="13">
        <v>1.2222222222222223</v>
      </c>
      <c r="AN180" s="13">
        <v>0.34782608695652173</v>
      </c>
      <c r="AO180" s="22">
        <v>179</v>
      </c>
    </row>
    <row r="181" spans="1:41" x14ac:dyDescent="0.3">
      <c r="A181" t="s">
        <v>47</v>
      </c>
      <c r="B181" t="s">
        <v>155</v>
      </c>
      <c r="C181" t="s">
        <v>35</v>
      </c>
      <c r="D181" t="s">
        <v>93</v>
      </c>
      <c r="E181" t="s">
        <v>43</v>
      </c>
      <c r="F181" s="11">
        <v>0.77083333333333337</v>
      </c>
      <c r="G181">
        <v>2053</v>
      </c>
      <c r="H181">
        <v>13</v>
      </c>
      <c r="J181" t="s">
        <v>65</v>
      </c>
      <c r="K181" t="s">
        <v>49</v>
      </c>
      <c r="L181">
        <v>0</v>
      </c>
      <c r="M181">
        <v>0</v>
      </c>
      <c r="N181" t="s">
        <v>30</v>
      </c>
      <c r="O181" t="s">
        <v>30</v>
      </c>
      <c r="P181" s="13">
        <v>0</v>
      </c>
      <c r="Q181" s="13">
        <v>0.79166666666666663</v>
      </c>
      <c r="R181" s="13">
        <v>1</v>
      </c>
      <c r="S181" s="13">
        <v>-0.20833333333333337</v>
      </c>
      <c r="T181" s="13">
        <v>0.88235294117647056</v>
      </c>
      <c r="U181" s="13">
        <v>1.4705882352941178</v>
      </c>
      <c r="V181" s="13">
        <v>-0.58823529411764719</v>
      </c>
      <c r="W181" s="13">
        <v>0.75</v>
      </c>
      <c r="X181" s="13">
        <v>2</v>
      </c>
      <c r="Y181" s="13">
        <v>-1.25</v>
      </c>
      <c r="Z181" s="13">
        <v>0.83333333333333337</v>
      </c>
      <c r="AA181" s="13">
        <v>2.8333333333333335</v>
      </c>
      <c r="AB181" s="13">
        <v>-2</v>
      </c>
      <c r="AC181" s="13">
        <v>0.77777777777777779</v>
      </c>
      <c r="AD181" s="13">
        <v>1.3333333333333333</v>
      </c>
      <c r="AE181" s="13">
        <v>-0.55555555555555547</v>
      </c>
      <c r="AF181" s="13">
        <v>1</v>
      </c>
      <c r="AG181" s="13">
        <v>1.625</v>
      </c>
      <c r="AH181" s="13">
        <v>-0.625</v>
      </c>
      <c r="AI181" s="13">
        <v>1</v>
      </c>
      <c r="AJ181" s="13">
        <v>1</v>
      </c>
      <c r="AK181" s="13">
        <v>9</v>
      </c>
      <c r="AL181" s="13">
        <v>18</v>
      </c>
      <c r="AM181" s="13">
        <v>0.375</v>
      </c>
      <c r="AN181" s="13">
        <v>1.0588235294117647</v>
      </c>
      <c r="AO181" s="22">
        <v>180</v>
      </c>
    </row>
    <row r="182" spans="1:41" x14ac:dyDescent="0.3">
      <c r="A182" t="s">
        <v>47</v>
      </c>
      <c r="B182" t="s">
        <v>182</v>
      </c>
      <c r="C182" t="s">
        <v>35</v>
      </c>
      <c r="D182" t="s">
        <v>93</v>
      </c>
      <c r="E182" t="s">
        <v>43</v>
      </c>
      <c r="F182" s="11">
        <v>0.77083333333333337</v>
      </c>
      <c r="G182">
        <v>3169</v>
      </c>
      <c r="H182">
        <v>7</v>
      </c>
      <c r="J182" t="s">
        <v>58</v>
      </c>
      <c r="K182" t="s">
        <v>65</v>
      </c>
      <c r="L182">
        <v>3</v>
      </c>
      <c r="M182">
        <v>0</v>
      </c>
      <c r="N182" t="s">
        <v>32</v>
      </c>
      <c r="O182" t="s">
        <v>31</v>
      </c>
      <c r="P182" s="13">
        <v>3</v>
      </c>
      <c r="Q182" s="13">
        <v>0.66666666666666663</v>
      </c>
      <c r="R182" s="13">
        <v>0.55555555555555558</v>
      </c>
      <c r="S182" s="13">
        <v>0.11111111111111105</v>
      </c>
      <c r="T182" s="13">
        <v>0.76</v>
      </c>
      <c r="U182" s="13">
        <v>2.3199999999999998</v>
      </c>
      <c r="V182" s="13">
        <v>-1.5599999999999998</v>
      </c>
      <c r="W182" s="13">
        <v>0.875</v>
      </c>
      <c r="X182" s="13">
        <v>1.25</v>
      </c>
      <c r="Y182" s="13">
        <v>-0.375</v>
      </c>
      <c r="Z182" s="13">
        <v>0.5</v>
      </c>
      <c r="AA182" s="13">
        <v>1.7</v>
      </c>
      <c r="AB182" s="13">
        <v>-1.2</v>
      </c>
      <c r="AC182" s="13">
        <v>0.69230769230769229</v>
      </c>
      <c r="AD182" s="13">
        <v>1.8461538461538463</v>
      </c>
      <c r="AE182" s="13">
        <v>-1.153846153846154</v>
      </c>
      <c r="AF182" s="13">
        <v>0.83333333333333337</v>
      </c>
      <c r="AG182" s="13">
        <v>2.8333333333333335</v>
      </c>
      <c r="AH182" s="13">
        <v>-2</v>
      </c>
      <c r="AI182" s="13">
        <v>3</v>
      </c>
      <c r="AJ182" s="13">
        <v>0</v>
      </c>
      <c r="AK182" s="13">
        <v>12</v>
      </c>
      <c r="AL182" s="13">
        <v>10</v>
      </c>
      <c r="AM182" s="13">
        <v>0.66666666666666663</v>
      </c>
      <c r="AN182" s="13">
        <v>0.4</v>
      </c>
      <c r="AO182" s="22">
        <v>181</v>
      </c>
    </row>
    <row r="183" spans="1:41" x14ac:dyDescent="0.3">
      <c r="A183" t="s">
        <v>47</v>
      </c>
      <c r="B183" t="s">
        <v>184</v>
      </c>
      <c r="C183" t="s">
        <v>35</v>
      </c>
      <c r="D183" t="s">
        <v>100</v>
      </c>
      <c r="E183" t="s">
        <v>43</v>
      </c>
      <c r="F183" s="11">
        <v>0.77083333333333337</v>
      </c>
      <c r="G183">
        <v>1600</v>
      </c>
      <c r="H183">
        <v>3</v>
      </c>
      <c r="J183" t="s">
        <v>56</v>
      </c>
      <c r="K183" t="s">
        <v>65</v>
      </c>
      <c r="L183">
        <v>1</v>
      </c>
      <c r="M183">
        <v>0</v>
      </c>
      <c r="N183" t="s">
        <v>32</v>
      </c>
      <c r="O183" t="s">
        <v>31</v>
      </c>
      <c r="P183" s="13">
        <v>1</v>
      </c>
      <c r="Q183" s="13">
        <v>1.2941176470588236</v>
      </c>
      <c r="R183" s="13">
        <v>1.1176470588235294</v>
      </c>
      <c r="S183" s="13">
        <v>0.17647058823529416</v>
      </c>
      <c r="T183" s="13">
        <v>0.73076923076923073</v>
      </c>
      <c r="U183" s="13">
        <v>2.3461538461538463</v>
      </c>
      <c r="V183" s="13">
        <v>-1.6153846153846154</v>
      </c>
      <c r="W183" s="13">
        <v>1.75</v>
      </c>
      <c r="X183" s="13">
        <v>2.375</v>
      </c>
      <c r="Y183" s="13">
        <v>-0.625</v>
      </c>
      <c r="Z183" s="13">
        <v>0.88888888888888884</v>
      </c>
      <c r="AA183" s="13">
        <v>2.5555555555555554</v>
      </c>
      <c r="AB183" s="13">
        <v>-1.6666666666666665</v>
      </c>
      <c r="AC183" s="13">
        <v>0.69230769230769229</v>
      </c>
      <c r="AD183" s="13">
        <v>1.8461538461538463</v>
      </c>
      <c r="AE183" s="13">
        <v>-1.153846153846154</v>
      </c>
      <c r="AF183" s="13">
        <v>0.76923076923076927</v>
      </c>
      <c r="AG183" s="13">
        <v>2.8461538461538463</v>
      </c>
      <c r="AH183" s="13">
        <v>-2.0769230769230771</v>
      </c>
      <c r="AI183" s="13">
        <v>3</v>
      </c>
      <c r="AJ183" s="13">
        <v>0</v>
      </c>
      <c r="AK183" s="13">
        <v>15</v>
      </c>
      <c r="AL183" s="13">
        <v>10</v>
      </c>
      <c r="AM183" s="13">
        <v>0.88235294117647056</v>
      </c>
      <c r="AN183" s="13">
        <v>0.38461538461538464</v>
      </c>
      <c r="AO183" s="22">
        <v>182</v>
      </c>
    </row>
    <row r="184" spans="1:41" x14ac:dyDescent="0.3">
      <c r="A184" t="s">
        <v>47</v>
      </c>
      <c r="B184" t="s">
        <v>103</v>
      </c>
      <c r="C184" t="s">
        <v>35</v>
      </c>
      <c r="D184" t="s">
        <v>100</v>
      </c>
      <c r="E184" t="s">
        <v>43</v>
      </c>
      <c r="F184" s="11">
        <v>0.77083333333333337</v>
      </c>
      <c r="G184">
        <v>3669</v>
      </c>
      <c r="H184">
        <v>7</v>
      </c>
      <c r="J184" t="s">
        <v>65</v>
      </c>
      <c r="K184" t="s">
        <v>71</v>
      </c>
      <c r="L184">
        <v>0</v>
      </c>
      <c r="M184">
        <v>5</v>
      </c>
      <c r="N184" t="s">
        <v>31</v>
      </c>
      <c r="O184" t="s">
        <v>32</v>
      </c>
      <c r="P184" s="13">
        <v>-5</v>
      </c>
      <c r="Q184" s="13">
        <v>0.70370370370370372</v>
      </c>
      <c r="R184" s="13">
        <v>0.88888888888888884</v>
      </c>
      <c r="S184" s="13">
        <v>-0.18518518518518512</v>
      </c>
      <c r="T184" s="13">
        <v>1.65</v>
      </c>
      <c r="U184" s="13">
        <v>1.25</v>
      </c>
      <c r="V184" s="13">
        <v>0.39999999999999991</v>
      </c>
      <c r="W184" s="13">
        <v>0.69230769230769229</v>
      </c>
      <c r="X184" s="13">
        <v>1.8461538461538463</v>
      </c>
      <c r="Y184" s="13">
        <v>-1.153846153846154</v>
      </c>
      <c r="Z184" s="13">
        <v>0.7142857142857143</v>
      </c>
      <c r="AA184" s="13">
        <v>2.7142857142857144</v>
      </c>
      <c r="AB184" s="13">
        <v>-2</v>
      </c>
      <c r="AC184" s="13">
        <v>1.3333333333333333</v>
      </c>
      <c r="AD184" s="13">
        <v>1.4444444444444444</v>
      </c>
      <c r="AE184" s="13">
        <v>-0.11111111111111116</v>
      </c>
      <c r="AF184" s="13">
        <v>1.9090909090909092</v>
      </c>
      <c r="AG184" s="13">
        <v>1.0909090909090908</v>
      </c>
      <c r="AH184" s="13">
        <v>0.81818181818181834</v>
      </c>
      <c r="AI184" s="13">
        <v>0</v>
      </c>
      <c r="AJ184" s="13">
        <v>3</v>
      </c>
      <c r="AK184" s="13">
        <v>10</v>
      </c>
      <c r="AL184" s="13">
        <v>33</v>
      </c>
      <c r="AM184" s="13">
        <v>0.37037037037037035</v>
      </c>
      <c r="AN184" s="13">
        <v>1.65</v>
      </c>
      <c r="AO184" s="22">
        <v>183</v>
      </c>
    </row>
    <row r="185" spans="1:41" x14ac:dyDescent="0.3">
      <c r="A185" t="s">
        <v>47</v>
      </c>
      <c r="B185" t="s">
        <v>107</v>
      </c>
      <c r="C185" t="s">
        <v>105</v>
      </c>
      <c r="D185" t="s">
        <v>106</v>
      </c>
      <c r="E185" t="s">
        <v>43</v>
      </c>
      <c r="F185" s="11">
        <v>0.77083333333333337</v>
      </c>
      <c r="G185">
        <v>2381</v>
      </c>
      <c r="H185">
        <v>7</v>
      </c>
      <c r="J185" t="s">
        <v>65</v>
      </c>
      <c r="K185" t="s">
        <v>76</v>
      </c>
      <c r="L185">
        <v>0</v>
      </c>
      <c r="M185">
        <v>3</v>
      </c>
      <c r="N185" t="s">
        <v>31</v>
      </c>
      <c r="O185" t="s">
        <v>32</v>
      </c>
      <c r="P185" s="13">
        <v>-3</v>
      </c>
      <c r="Q185" s="13">
        <v>0.6785714285714286</v>
      </c>
      <c r="R185" s="13">
        <v>1.0357142857142858</v>
      </c>
      <c r="S185" s="13">
        <v>-0.35714285714285721</v>
      </c>
      <c r="T185" s="13">
        <v>1.263157894736842</v>
      </c>
      <c r="U185" s="13">
        <v>1.5789473684210527</v>
      </c>
      <c r="V185" s="13">
        <v>-0.31578947368421062</v>
      </c>
      <c r="W185" s="13">
        <v>0.6428571428571429</v>
      </c>
      <c r="X185" s="13">
        <v>2.0714285714285716</v>
      </c>
      <c r="Y185" s="13">
        <v>-1.4285714285714288</v>
      </c>
      <c r="Z185" s="13">
        <v>0.7142857142857143</v>
      </c>
      <c r="AA185" s="13">
        <v>2.7142857142857144</v>
      </c>
      <c r="AB185" s="13">
        <v>-2</v>
      </c>
      <c r="AC185" s="13">
        <v>1.3</v>
      </c>
      <c r="AD185" s="13">
        <v>1.3</v>
      </c>
      <c r="AE185" s="13">
        <v>0</v>
      </c>
      <c r="AF185" s="13">
        <v>1.2222222222222223</v>
      </c>
      <c r="AG185" s="13">
        <v>1.8888888888888888</v>
      </c>
      <c r="AH185" s="13">
        <v>-0.66666666666666652</v>
      </c>
      <c r="AI185" s="13">
        <v>0</v>
      </c>
      <c r="AJ185" s="13">
        <v>3</v>
      </c>
      <c r="AK185" s="13">
        <v>10</v>
      </c>
      <c r="AL185" s="13">
        <v>23</v>
      </c>
      <c r="AM185" s="13">
        <v>0.35714285714285715</v>
      </c>
      <c r="AN185" s="13">
        <v>1.2105263157894737</v>
      </c>
      <c r="AO185" s="22">
        <v>184</v>
      </c>
    </row>
    <row r="186" spans="1:41" x14ac:dyDescent="0.3">
      <c r="A186" t="s">
        <v>47</v>
      </c>
      <c r="B186" t="s">
        <v>159</v>
      </c>
      <c r="C186" t="s">
        <v>105</v>
      </c>
      <c r="D186" t="s">
        <v>106</v>
      </c>
      <c r="E186" t="s">
        <v>43</v>
      </c>
      <c r="F186" s="11">
        <v>0.77083333333333337</v>
      </c>
      <c r="G186">
        <v>1912</v>
      </c>
      <c r="H186">
        <v>6</v>
      </c>
      <c r="J186" t="s">
        <v>49</v>
      </c>
      <c r="K186" t="s">
        <v>65</v>
      </c>
      <c r="L186">
        <v>0</v>
      </c>
      <c r="M186">
        <v>1</v>
      </c>
      <c r="N186" t="s">
        <v>31</v>
      </c>
      <c r="O186" t="s">
        <v>32</v>
      </c>
      <c r="P186" s="13">
        <v>-1</v>
      </c>
      <c r="Q186" s="13">
        <v>0.83333333333333337</v>
      </c>
      <c r="R186" s="13">
        <v>0.66666666666666663</v>
      </c>
      <c r="S186" s="13">
        <v>0.16666666666666674</v>
      </c>
      <c r="T186" s="13">
        <v>0.65517241379310343</v>
      </c>
      <c r="U186" s="13">
        <v>2.4137931034482758</v>
      </c>
      <c r="V186" s="13">
        <v>-1.7586206896551724</v>
      </c>
      <c r="W186" s="13">
        <v>0.77777777777777779</v>
      </c>
      <c r="X186" s="13">
        <v>1.3333333333333333</v>
      </c>
      <c r="Y186" s="13">
        <v>-0.55555555555555547</v>
      </c>
      <c r="Z186" s="13">
        <v>0.88888888888888884</v>
      </c>
      <c r="AA186" s="13">
        <v>1.4444444444444444</v>
      </c>
      <c r="AB186" s="13">
        <v>-0.55555555555555558</v>
      </c>
      <c r="AC186" s="13">
        <v>0.6</v>
      </c>
      <c r="AD186" s="13">
        <v>2.1333333333333333</v>
      </c>
      <c r="AE186" s="13">
        <v>-1.5333333333333332</v>
      </c>
      <c r="AF186" s="13">
        <v>0.7142857142857143</v>
      </c>
      <c r="AG186" s="13">
        <v>2.7142857142857144</v>
      </c>
      <c r="AH186" s="13">
        <v>-2</v>
      </c>
      <c r="AI186" s="13">
        <v>0</v>
      </c>
      <c r="AJ186" s="13">
        <v>3</v>
      </c>
      <c r="AK186" s="13">
        <v>19</v>
      </c>
      <c r="AL186" s="13">
        <v>10</v>
      </c>
      <c r="AM186" s="13">
        <v>1.0555555555555556</v>
      </c>
      <c r="AN186" s="13">
        <v>0.34482758620689657</v>
      </c>
      <c r="AO186" s="22">
        <v>185</v>
      </c>
    </row>
    <row r="187" spans="1:41" x14ac:dyDescent="0.3">
      <c r="A187" t="s">
        <v>47</v>
      </c>
      <c r="B187" t="s">
        <v>160</v>
      </c>
      <c r="C187" t="s">
        <v>105</v>
      </c>
      <c r="D187" t="s">
        <v>116</v>
      </c>
      <c r="E187" t="s">
        <v>43</v>
      </c>
      <c r="F187" s="11">
        <v>0.77083333333333337</v>
      </c>
      <c r="G187">
        <v>1447</v>
      </c>
      <c r="H187">
        <v>7</v>
      </c>
      <c r="J187" t="s">
        <v>65</v>
      </c>
      <c r="K187" t="s">
        <v>58</v>
      </c>
      <c r="L187">
        <v>1</v>
      </c>
      <c r="M187">
        <v>2</v>
      </c>
      <c r="N187" t="s">
        <v>31</v>
      </c>
      <c r="O187" t="s">
        <v>32</v>
      </c>
      <c r="P187" s="13">
        <v>-1</v>
      </c>
      <c r="Q187" s="13">
        <v>0.66666666666666663</v>
      </c>
      <c r="R187" s="13">
        <v>1.0666666666666667</v>
      </c>
      <c r="S187" s="13">
        <v>-0.4</v>
      </c>
      <c r="T187" s="13">
        <v>0.78947368421052633</v>
      </c>
      <c r="U187" s="13">
        <v>1.4210526315789473</v>
      </c>
      <c r="V187" s="13">
        <v>-0.63157894736842102</v>
      </c>
      <c r="W187" s="13">
        <v>0.6</v>
      </c>
      <c r="X187" s="13">
        <v>2.1333333333333333</v>
      </c>
      <c r="Y187" s="13">
        <v>-1.5333333333333332</v>
      </c>
      <c r="Z187" s="13">
        <v>0.73333333333333328</v>
      </c>
      <c r="AA187" s="13">
        <v>2.5333333333333332</v>
      </c>
      <c r="AB187" s="13">
        <v>-1.7999999999999998</v>
      </c>
      <c r="AC187" s="13">
        <v>1.1111111111111112</v>
      </c>
      <c r="AD187" s="13">
        <v>1.1111111111111112</v>
      </c>
      <c r="AE187" s="13">
        <v>0</v>
      </c>
      <c r="AF187" s="13">
        <v>0.5</v>
      </c>
      <c r="AG187" s="13">
        <v>1.7</v>
      </c>
      <c r="AH187" s="13">
        <v>-1.2</v>
      </c>
      <c r="AI187" s="13">
        <v>0</v>
      </c>
      <c r="AJ187" s="13">
        <v>3</v>
      </c>
      <c r="AK187" s="13">
        <v>13</v>
      </c>
      <c r="AL187" s="13">
        <v>15</v>
      </c>
      <c r="AM187" s="13">
        <v>0.43333333333333335</v>
      </c>
      <c r="AN187" s="13">
        <v>0.78947368421052633</v>
      </c>
      <c r="AO187" s="22">
        <v>186</v>
      </c>
    </row>
    <row r="188" spans="1:41" x14ac:dyDescent="0.3">
      <c r="A188" t="s">
        <v>47</v>
      </c>
      <c r="B188" t="s">
        <v>187</v>
      </c>
      <c r="C188" t="s">
        <v>105</v>
      </c>
      <c r="D188" t="s">
        <v>116</v>
      </c>
      <c r="E188" t="s">
        <v>43</v>
      </c>
      <c r="F188" s="11">
        <v>0.77083333333333337</v>
      </c>
      <c r="G188">
        <v>1346</v>
      </c>
      <c r="H188">
        <v>7</v>
      </c>
      <c r="J188" t="s">
        <v>65</v>
      </c>
      <c r="K188" t="s">
        <v>56</v>
      </c>
      <c r="L188">
        <v>1</v>
      </c>
      <c r="M188">
        <v>2</v>
      </c>
      <c r="N188" t="s">
        <v>31</v>
      </c>
      <c r="O188" t="s">
        <v>32</v>
      </c>
      <c r="P188" s="13">
        <v>-1</v>
      </c>
      <c r="Q188" s="13">
        <v>0.67741935483870963</v>
      </c>
      <c r="R188" s="13">
        <v>1.096774193548387</v>
      </c>
      <c r="S188" s="13">
        <v>-0.41935483870967738</v>
      </c>
      <c r="T188" s="13">
        <v>1.2777777777777777</v>
      </c>
      <c r="U188" s="13">
        <v>2.3333333333333335</v>
      </c>
      <c r="V188" s="13">
        <v>-1.0555555555555558</v>
      </c>
      <c r="W188" s="13">
        <v>0.625</v>
      </c>
      <c r="X188" s="13">
        <v>2.125</v>
      </c>
      <c r="Y188" s="13">
        <v>-1.5</v>
      </c>
      <c r="Z188" s="13">
        <v>0.73333333333333328</v>
      </c>
      <c r="AA188" s="13">
        <v>2.5333333333333332</v>
      </c>
      <c r="AB188" s="13">
        <v>-1.7999999999999998</v>
      </c>
      <c r="AC188" s="13">
        <v>1.6666666666666667</v>
      </c>
      <c r="AD188" s="13">
        <v>2.1111111111111112</v>
      </c>
      <c r="AE188" s="13">
        <v>-0.44444444444444442</v>
      </c>
      <c r="AF188" s="13">
        <v>0.88888888888888884</v>
      </c>
      <c r="AG188" s="13">
        <v>2.5555555555555554</v>
      </c>
      <c r="AH188" s="13">
        <v>-1.6666666666666665</v>
      </c>
      <c r="AI188" s="13">
        <v>0</v>
      </c>
      <c r="AJ188" s="13">
        <v>3</v>
      </c>
      <c r="AK188" s="13">
        <v>13</v>
      </c>
      <c r="AL188" s="13">
        <v>18</v>
      </c>
      <c r="AM188" s="13">
        <v>0.41935483870967744</v>
      </c>
      <c r="AN188" s="13">
        <v>1</v>
      </c>
      <c r="AO188" s="22">
        <v>187</v>
      </c>
    </row>
    <row r="189" spans="1:41" x14ac:dyDescent="0.3">
      <c r="A189" t="s">
        <v>47</v>
      </c>
      <c r="B189" t="s">
        <v>162</v>
      </c>
      <c r="C189" t="s">
        <v>105</v>
      </c>
      <c r="D189" t="s">
        <v>124</v>
      </c>
      <c r="E189" t="s">
        <v>43</v>
      </c>
      <c r="F189" s="11">
        <v>0.77083333333333337</v>
      </c>
      <c r="G189">
        <v>9200</v>
      </c>
      <c r="H189">
        <v>7</v>
      </c>
      <c r="J189" t="s">
        <v>71</v>
      </c>
      <c r="K189" t="s">
        <v>65</v>
      </c>
      <c r="L189">
        <v>2</v>
      </c>
      <c r="M189">
        <v>1</v>
      </c>
      <c r="N189" t="s">
        <v>32</v>
      </c>
      <c r="O189" t="s">
        <v>31</v>
      </c>
      <c r="P189" s="13">
        <v>1</v>
      </c>
      <c r="Q189" s="13">
        <v>1.8095238095238095</v>
      </c>
      <c r="R189" s="13">
        <v>0.61904761904761907</v>
      </c>
      <c r="S189" s="13">
        <v>1.1904761904761905</v>
      </c>
      <c r="T189" s="13">
        <v>0.6875</v>
      </c>
      <c r="U189" s="13">
        <v>2.3125</v>
      </c>
      <c r="V189" s="13">
        <v>-1.625</v>
      </c>
      <c r="W189" s="13">
        <v>1.3333333333333333</v>
      </c>
      <c r="X189" s="13">
        <v>1.4444444444444444</v>
      </c>
      <c r="Y189" s="13">
        <v>-0.11111111111111116</v>
      </c>
      <c r="Z189" s="13">
        <v>2.1666666666666665</v>
      </c>
      <c r="AA189" s="13">
        <v>1</v>
      </c>
      <c r="AB189" s="13">
        <v>1.1666666666666665</v>
      </c>
      <c r="AC189" s="13">
        <v>0.6470588235294118</v>
      </c>
      <c r="AD189" s="13">
        <v>2.1176470588235294</v>
      </c>
      <c r="AE189" s="13">
        <v>-1.4705882352941178</v>
      </c>
      <c r="AF189" s="13">
        <v>0.73333333333333328</v>
      </c>
      <c r="AG189" s="13">
        <v>2.5333333333333332</v>
      </c>
      <c r="AH189" s="13">
        <v>-1.7999999999999998</v>
      </c>
      <c r="AI189" s="13">
        <v>3</v>
      </c>
      <c r="AJ189" s="13">
        <v>0</v>
      </c>
      <c r="AK189" s="13">
        <v>36</v>
      </c>
      <c r="AL189" s="13">
        <v>13</v>
      </c>
      <c r="AM189" s="13">
        <v>1.7142857142857142</v>
      </c>
      <c r="AN189" s="13">
        <v>0.40625</v>
      </c>
      <c r="AO189" s="22">
        <v>188</v>
      </c>
    </row>
    <row r="190" spans="1:41" x14ac:dyDescent="0.3">
      <c r="A190" t="s">
        <v>47</v>
      </c>
      <c r="B190" t="s">
        <v>163</v>
      </c>
      <c r="C190" t="s">
        <v>105</v>
      </c>
      <c r="D190" t="s">
        <v>124</v>
      </c>
      <c r="E190" t="s">
        <v>43</v>
      </c>
      <c r="F190" s="11">
        <v>0.77083333333333337</v>
      </c>
      <c r="G190">
        <v>2700</v>
      </c>
      <c r="H190">
        <v>7</v>
      </c>
      <c r="J190" t="s">
        <v>76</v>
      </c>
      <c r="K190" t="s">
        <v>65</v>
      </c>
      <c r="L190">
        <v>1</v>
      </c>
      <c r="M190">
        <v>1</v>
      </c>
      <c r="N190" t="s">
        <v>30</v>
      </c>
      <c r="O190" t="s">
        <v>30</v>
      </c>
      <c r="P190" s="13">
        <v>0</v>
      </c>
      <c r="Q190" s="13">
        <v>1.35</v>
      </c>
      <c r="R190" s="13">
        <v>0.65</v>
      </c>
      <c r="S190" s="13">
        <v>0.70000000000000007</v>
      </c>
      <c r="T190" s="13">
        <v>0.69696969696969702</v>
      </c>
      <c r="U190" s="13">
        <v>2.3030303030303032</v>
      </c>
      <c r="V190" s="13">
        <v>-1.6060606060606062</v>
      </c>
      <c r="W190" s="13">
        <v>1.3</v>
      </c>
      <c r="X190" s="13">
        <v>1.3</v>
      </c>
      <c r="Y190" s="13">
        <v>0</v>
      </c>
      <c r="Z190" s="13">
        <v>1.4</v>
      </c>
      <c r="AA190" s="13">
        <v>1.7</v>
      </c>
      <c r="AB190" s="13">
        <v>-0.30000000000000004</v>
      </c>
      <c r="AC190" s="13">
        <v>0.6470588235294118</v>
      </c>
      <c r="AD190" s="13">
        <v>2.1176470588235294</v>
      </c>
      <c r="AE190" s="13">
        <v>-1.4705882352941178</v>
      </c>
      <c r="AF190" s="13">
        <v>0.75</v>
      </c>
      <c r="AG190" s="13">
        <v>2.5</v>
      </c>
      <c r="AH190" s="13">
        <v>-1.75</v>
      </c>
      <c r="AI190" s="13">
        <v>1</v>
      </c>
      <c r="AJ190" s="13">
        <v>1</v>
      </c>
      <c r="AK190" s="13">
        <v>26</v>
      </c>
      <c r="AL190" s="13">
        <v>13</v>
      </c>
      <c r="AM190" s="13">
        <v>1.3</v>
      </c>
      <c r="AN190" s="13">
        <v>0.39393939393939392</v>
      </c>
      <c r="AO190" s="22">
        <v>189</v>
      </c>
    </row>
    <row r="191" spans="1:41" x14ac:dyDescent="0.3">
      <c r="A191" t="s">
        <v>47</v>
      </c>
      <c r="B191" t="s">
        <v>165</v>
      </c>
      <c r="C191" t="s">
        <v>105</v>
      </c>
      <c r="D191" t="s">
        <v>134</v>
      </c>
      <c r="E191" t="s">
        <v>43</v>
      </c>
      <c r="F191" s="11">
        <v>0.77083333333333337</v>
      </c>
      <c r="G191">
        <v>1788</v>
      </c>
      <c r="H191">
        <v>6</v>
      </c>
      <c r="J191" t="s">
        <v>65</v>
      </c>
      <c r="K191" t="s">
        <v>49</v>
      </c>
      <c r="L191">
        <v>0</v>
      </c>
      <c r="M191">
        <v>1</v>
      </c>
      <c r="N191" t="s">
        <v>31</v>
      </c>
      <c r="O191" t="s">
        <v>32</v>
      </c>
      <c r="P191" s="13">
        <v>-1</v>
      </c>
      <c r="Q191" s="13">
        <v>0.70588235294117652</v>
      </c>
      <c r="R191" s="13">
        <v>1.0588235294117647</v>
      </c>
      <c r="S191" s="13">
        <v>-0.3529411764705882</v>
      </c>
      <c r="T191" s="13">
        <v>0.78947368421052633</v>
      </c>
      <c r="U191" s="13">
        <v>1.368421052631579</v>
      </c>
      <c r="V191" s="13">
        <v>-0.57894736842105265</v>
      </c>
      <c r="W191" s="13">
        <v>0.6470588235294118</v>
      </c>
      <c r="X191" s="13">
        <v>2.1176470588235294</v>
      </c>
      <c r="Y191" s="13">
        <v>-1.4705882352941178</v>
      </c>
      <c r="Z191" s="13">
        <v>0.76470588235294112</v>
      </c>
      <c r="AA191" s="13">
        <v>2.4117647058823528</v>
      </c>
      <c r="AB191" s="13">
        <v>-1.6470588235294117</v>
      </c>
      <c r="AC191" s="13">
        <v>0.7</v>
      </c>
      <c r="AD191" s="13">
        <v>1.3</v>
      </c>
      <c r="AE191" s="13">
        <v>-0.60000000000000009</v>
      </c>
      <c r="AF191" s="13">
        <v>0.88888888888888884</v>
      </c>
      <c r="AG191" s="13">
        <v>1.4444444444444444</v>
      </c>
      <c r="AH191" s="13">
        <v>-0.55555555555555558</v>
      </c>
      <c r="AI191" s="13">
        <v>0</v>
      </c>
      <c r="AJ191" s="13">
        <v>3</v>
      </c>
      <c r="AK191" s="13">
        <v>14</v>
      </c>
      <c r="AL191" s="13">
        <v>19</v>
      </c>
      <c r="AM191" s="13">
        <v>0.41176470588235292</v>
      </c>
      <c r="AN191" s="13">
        <v>1</v>
      </c>
      <c r="AO191" s="22">
        <v>190</v>
      </c>
    </row>
    <row r="192" spans="1:41" x14ac:dyDescent="0.3">
      <c r="A192" t="s">
        <v>47</v>
      </c>
      <c r="B192" t="s">
        <v>189</v>
      </c>
      <c r="C192" t="s">
        <v>105</v>
      </c>
      <c r="D192" t="s">
        <v>134</v>
      </c>
      <c r="E192" t="s">
        <v>43</v>
      </c>
      <c r="F192" s="11">
        <v>0.77083333333333337</v>
      </c>
      <c r="G192">
        <v>3613</v>
      </c>
      <c r="H192">
        <v>7</v>
      </c>
      <c r="J192" t="s">
        <v>58</v>
      </c>
      <c r="K192" t="s">
        <v>65</v>
      </c>
      <c r="L192">
        <v>1</v>
      </c>
      <c r="M192">
        <v>3</v>
      </c>
      <c r="N192" t="s">
        <v>31</v>
      </c>
      <c r="O192" t="s">
        <v>32</v>
      </c>
      <c r="P192" s="13">
        <v>-2</v>
      </c>
      <c r="Q192" s="13">
        <v>0.85</v>
      </c>
      <c r="R192" s="13">
        <v>0.5</v>
      </c>
      <c r="S192" s="13">
        <v>0.35</v>
      </c>
      <c r="T192" s="13">
        <v>0.68571428571428572</v>
      </c>
      <c r="U192" s="13">
        <v>2.2285714285714286</v>
      </c>
      <c r="V192" s="13">
        <v>-1.5428571428571429</v>
      </c>
      <c r="W192" s="13">
        <v>1.1111111111111112</v>
      </c>
      <c r="X192" s="13">
        <v>1.1111111111111112</v>
      </c>
      <c r="Y192" s="13">
        <v>0</v>
      </c>
      <c r="Z192" s="13">
        <v>0.63636363636363635</v>
      </c>
      <c r="AA192" s="13">
        <v>1.6363636363636365</v>
      </c>
      <c r="AB192" s="13">
        <v>-1</v>
      </c>
      <c r="AC192" s="13">
        <v>0.61111111111111116</v>
      </c>
      <c r="AD192" s="13">
        <v>2.0555555555555554</v>
      </c>
      <c r="AE192" s="13">
        <v>-1.4444444444444442</v>
      </c>
      <c r="AF192" s="13">
        <v>0.76470588235294112</v>
      </c>
      <c r="AG192" s="13">
        <v>2.4117647058823528</v>
      </c>
      <c r="AH192" s="13">
        <v>-1.6470588235294117</v>
      </c>
      <c r="AI192" s="13">
        <v>0</v>
      </c>
      <c r="AJ192" s="13">
        <v>3</v>
      </c>
      <c r="AK192" s="13">
        <v>18</v>
      </c>
      <c r="AL192" s="13">
        <v>14</v>
      </c>
      <c r="AM192" s="13">
        <v>0.9</v>
      </c>
      <c r="AN192" s="13">
        <v>0.4</v>
      </c>
      <c r="AO192" s="22">
        <v>191</v>
      </c>
    </row>
    <row r="193" spans="1:41" x14ac:dyDescent="0.3">
      <c r="A193" t="s">
        <v>47</v>
      </c>
      <c r="B193" t="s">
        <v>139</v>
      </c>
      <c r="C193" t="s">
        <v>105</v>
      </c>
      <c r="D193" t="s">
        <v>134</v>
      </c>
      <c r="E193" t="s">
        <v>64</v>
      </c>
      <c r="F193" s="11">
        <v>0.72916666666666663</v>
      </c>
      <c r="G193">
        <v>2150</v>
      </c>
      <c r="H193">
        <v>7</v>
      </c>
      <c r="J193" t="s">
        <v>56</v>
      </c>
      <c r="K193" t="s">
        <v>65</v>
      </c>
      <c r="L193">
        <v>0</v>
      </c>
      <c r="M193">
        <v>2</v>
      </c>
      <c r="N193" t="s">
        <v>31</v>
      </c>
      <c r="O193" t="s">
        <v>32</v>
      </c>
      <c r="P193" s="13">
        <v>-2</v>
      </c>
      <c r="Q193" s="13">
        <v>1.3157894736842106</v>
      </c>
      <c r="R193" s="13">
        <v>1</v>
      </c>
      <c r="S193" s="13">
        <v>0.31578947368421062</v>
      </c>
      <c r="T193" s="13">
        <v>0.75</v>
      </c>
      <c r="U193" s="13">
        <v>2.1944444444444446</v>
      </c>
      <c r="V193" s="13">
        <v>-1.4444444444444446</v>
      </c>
      <c r="W193" s="13">
        <v>1.6666666666666667</v>
      </c>
      <c r="X193" s="13">
        <v>2.1111111111111112</v>
      </c>
      <c r="Y193" s="13">
        <v>-0.44444444444444442</v>
      </c>
      <c r="Z193" s="13">
        <v>1</v>
      </c>
      <c r="AA193" s="13">
        <v>2.4</v>
      </c>
      <c r="AB193" s="13">
        <v>-1.4</v>
      </c>
      <c r="AC193" s="13">
        <v>0.61111111111111116</v>
      </c>
      <c r="AD193" s="13">
        <v>2.0555555555555554</v>
      </c>
      <c r="AE193" s="13">
        <v>-1.4444444444444442</v>
      </c>
      <c r="AF193" s="13">
        <v>0.88888888888888884</v>
      </c>
      <c r="AG193" s="13">
        <v>2.3333333333333335</v>
      </c>
      <c r="AH193" s="13">
        <v>-1.4444444444444446</v>
      </c>
      <c r="AI193" s="13">
        <v>0</v>
      </c>
      <c r="AJ193" s="13">
        <v>3</v>
      </c>
      <c r="AK193" s="13">
        <v>21</v>
      </c>
      <c r="AL193" s="13">
        <v>17</v>
      </c>
      <c r="AM193" s="13">
        <v>1.1052631578947369</v>
      </c>
      <c r="AN193" s="13">
        <v>0.47222222222222221</v>
      </c>
      <c r="AO193" s="22">
        <v>192</v>
      </c>
    </row>
    <row r="194" spans="1:41" x14ac:dyDescent="0.3">
      <c r="A194" t="s">
        <v>197</v>
      </c>
      <c r="B194" t="s">
        <v>198</v>
      </c>
      <c r="C194" t="s">
        <v>105</v>
      </c>
      <c r="D194" t="s">
        <v>134</v>
      </c>
      <c r="E194" t="s">
        <v>61</v>
      </c>
      <c r="F194" s="11">
        <v>0.77083333333333337</v>
      </c>
      <c r="G194">
        <v>3200</v>
      </c>
      <c r="H194">
        <v>4</v>
      </c>
      <c r="J194" t="s">
        <v>199</v>
      </c>
      <c r="K194" t="s">
        <v>65</v>
      </c>
      <c r="L194">
        <v>0</v>
      </c>
      <c r="M194">
        <v>2</v>
      </c>
      <c r="N194" t="s">
        <v>31</v>
      </c>
      <c r="O194" t="s">
        <v>32</v>
      </c>
      <c r="P194" s="13">
        <v>-2</v>
      </c>
      <c r="Q194" s="13">
        <v>0</v>
      </c>
      <c r="R194" s="13">
        <v>0</v>
      </c>
      <c r="S194" s="13">
        <v>0</v>
      </c>
      <c r="T194" s="13">
        <v>0.78378378378378377</v>
      </c>
      <c r="U194" s="13">
        <v>2.1351351351351351</v>
      </c>
      <c r="V194" s="13">
        <v>-1.3513513513513513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0.61111111111111116</v>
      </c>
      <c r="AD194" s="13">
        <v>2.0555555555555554</v>
      </c>
      <c r="AE194" s="13">
        <v>-1.4444444444444442</v>
      </c>
      <c r="AF194" s="13">
        <v>0.94736842105263153</v>
      </c>
      <c r="AG194" s="13">
        <v>2.2105263157894739</v>
      </c>
      <c r="AH194" s="13">
        <v>-1.2631578947368425</v>
      </c>
      <c r="AI194" s="13">
        <v>0</v>
      </c>
      <c r="AJ194" s="13">
        <v>3</v>
      </c>
      <c r="AK194" s="13">
        <v>0</v>
      </c>
      <c r="AL194" s="13">
        <v>20</v>
      </c>
      <c r="AM194" s="13">
        <v>0</v>
      </c>
      <c r="AN194" s="13">
        <v>0.54054054054054057</v>
      </c>
      <c r="AO194" s="22">
        <v>193</v>
      </c>
    </row>
    <row r="195" spans="1:41" x14ac:dyDescent="0.3">
      <c r="A195" t="s">
        <v>200</v>
      </c>
      <c r="B195" t="s">
        <v>201</v>
      </c>
      <c r="C195" t="s">
        <v>105</v>
      </c>
      <c r="D195" t="s">
        <v>202</v>
      </c>
      <c r="E195" t="s">
        <v>64</v>
      </c>
      <c r="F195" s="11">
        <v>0.64583333333333337</v>
      </c>
      <c r="G195">
        <v>4844</v>
      </c>
      <c r="H195">
        <v>3</v>
      </c>
      <c r="J195" t="s">
        <v>65</v>
      </c>
      <c r="K195" t="s">
        <v>199</v>
      </c>
      <c r="L195">
        <v>1</v>
      </c>
      <c r="M195">
        <v>1</v>
      </c>
      <c r="N195" t="s">
        <v>30</v>
      </c>
      <c r="O195" t="s">
        <v>30</v>
      </c>
      <c r="P195" s="13">
        <v>0</v>
      </c>
      <c r="Q195" s="13">
        <v>0.81578947368421051</v>
      </c>
      <c r="R195" s="13">
        <v>0.97368421052631582</v>
      </c>
      <c r="S195" s="13">
        <v>-0.15789473684210531</v>
      </c>
      <c r="T195" s="13">
        <v>0</v>
      </c>
      <c r="U195" s="13">
        <v>2</v>
      </c>
      <c r="V195" s="13">
        <v>-2</v>
      </c>
      <c r="W195" s="13">
        <v>0.61111111111111116</v>
      </c>
      <c r="X195" s="13">
        <v>2.0555555555555554</v>
      </c>
      <c r="Y195" s="13">
        <v>-1.4444444444444442</v>
      </c>
      <c r="Z195" s="13">
        <v>1</v>
      </c>
      <c r="AA195" s="13">
        <v>2.1</v>
      </c>
      <c r="AB195" s="13">
        <v>-1.1000000000000001</v>
      </c>
      <c r="AC195" s="13">
        <v>0</v>
      </c>
      <c r="AD195" s="13">
        <v>2</v>
      </c>
      <c r="AE195" s="13">
        <v>-2</v>
      </c>
      <c r="AF195" s="13">
        <v>0</v>
      </c>
      <c r="AG195" s="13">
        <v>0</v>
      </c>
      <c r="AH195" s="13">
        <v>0</v>
      </c>
      <c r="AI195" s="13">
        <v>1</v>
      </c>
      <c r="AJ195" s="13">
        <v>1</v>
      </c>
      <c r="AK195" s="13">
        <v>23</v>
      </c>
      <c r="AL195" s="13">
        <v>0</v>
      </c>
      <c r="AM195" s="13">
        <v>0.60526315789473684</v>
      </c>
      <c r="AN195" s="13">
        <v>0</v>
      </c>
      <c r="AO195" s="22">
        <v>194</v>
      </c>
    </row>
    <row r="196" spans="1:41" x14ac:dyDescent="0.3">
      <c r="A196" t="s">
        <v>41</v>
      </c>
      <c r="B196" t="s">
        <v>42</v>
      </c>
      <c r="C196" t="s">
        <v>35</v>
      </c>
      <c r="D196" t="s">
        <v>36</v>
      </c>
      <c r="E196" t="s">
        <v>43</v>
      </c>
      <c r="F196" s="11">
        <v>0.79166666666666663</v>
      </c>
      <c r="G196">
        <v>400</v>
      </c>
      <c r="H196">
        <v>45</v>
      </c>
      <c r="J196" t="s">
        <v>203</v>
      </c>
      <c r="K196" t="s">
        <v>49</v>
      </c>
      <c r="L196">
        <v>1</v>
      </c>
      <c r="M196">
        <v>2</v>
      </c>
      <c r="N196" t="s">
        <v>31</v>
      </c>
      <c r="O196" t="s">
        <v>32</v>
      </c>
      <c r="P196" s="13">
        <v>-1</v>
      </c>
      <c r="Q196" s="13">
        <v>0</v>
      </c>
      <c r="R196" s="13">
        <v>0</v>
      </c>
      <c r="S196" s="13">
        <v>0</v>
      </c>
      <c r="T196" s="13">
        <v>0.8</v>
      </c>
      <c r="U196" s="13">
        <v>1.3</v>
      </c>
      <c r="V196" s="13">
        <v>-0.5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0.7</v>
      </c>
      <c r="AD196" s="13">
        <v>1.3</v>
      </c>
      <c r="AE196" s="13">
        <v>-0.60000000000000009</v>
      </c>
      <c r="AF196" s="13">
        <v>0.9</v>
      </c>
      <c r="AG196" s="13">
        <v>1.3</v>
      </c>
      <c r="AH196" s="13">
        <v>-0.4</v>
      </c>
      <c r="AI196" s="13">
        <v>0</v>
      </c>
      <c r="AJ196" s="13">
        <v>3</v>
      </c>
      <c r="AK196" s="13">
        <v>0</v>
      </c>
      <c r="AL196" s="13">
        <v>22</v>
      </c>
      <c r="AM196" s="13">
        <v>0</v>
      </c>
      <c r="AN196" s="13">
        <v>1.1000000000000001</v>
      </c>
      <c r="AO196" s="22">
        <v>195</v>
      </c>
    </row>
    <row r="197" spans="1:41" x14ac:dyDescent="0.3">
      <c r="A197" t="s">
        <v>47</v>
      </c>
      <c r="B197" t="s">
        <v>52</v>
      </c>
      <c r="C197" t="s">
        <v>35</v>
      </c>
      <c r="D197" t="s">
        <v>36</v>
      </c>
      <c r="E197" t="s">
        <v>43</v>
      </c>
      <c r="F197" s="11">
        <v>0.77083333333333337</v>
      </c>
      <c r="G197">
        <v>3100</v>
      </c>
      <c r="H197">
        <v>7</v>
      </c>
      <c r="J197" t="s">
        <v>76</v>
      </c>
      <c r="K197" t="s">
        <v>49</v>
      </c>
      <c r="L197">
        <v>1</v>
      </c>
      <c r="M197">
        <v>0</v>
      </c>
      <c r="N197" t="s">
        <v>32</v>
      </c>
      <c r="O197" t="s">
        <v>31</v>
      </c>
      <c r="P197" s="13">
        <v>1</v>
      </c>
      <c r="Q197" s="13">
        <v>1.3333333333333333</v>
      </c>
      <c r="R197" s="13">
        <v>0.66666666666666663</v>
      </c>
      <c r="S197" s="13">
        <v>0.66666666666666663</v>
      </c>
      <c r="T197" s="13">
        <v>0.8571428571428571</v>
      </c>
      <c r="U197" s="13">
        <v>1.2857142857142858</v>
      </c>
      <c r="V197" s="13">
        <v>-0.42857142857142871</v>
      </c>
      <c r="W197" s="13">
        <v>1.2727272727272727</v>
      </c>
      <c r="X197" s="13">
        <v>1.2727272727272727</v>
      </c>
      <c r="Y197" s="13">
        <v>0</v>
      </c>
      <c r="Z197" s="13">
        <v>1.4</v>
      </c>
      <c r="AA197" s="13">
        <v>1.7</v>
      </c>
      <c r="AB197" s="13">
        <v>-0.30000000000000004</v>
      </c>
      <c r="AC197" s="13">
        <v>0.7</v>
      </c>
      <c r="AD197" s="13">
        <v>1.3</v>
      </c>
      <c r="AE197" s="13">
        <v>-0.60000000000000009</v>
      </c>
      <c r="AF197" s="13">
        <v>1</v>
      </c>
      <c r="AG197" s="13">
        <v>1.2727272727272727</v>
      </c>
      <c r="AH197" s="13">
        <v>-0.27272727272727271</v>
      </c>
      <c r="AI197" s="13">
        <v>3</v>
      </c>
      <c r="AJ197" s="13">
        <v>0</v>
      </c>
      <c r="AK197" s="13">
        <v>27</v>
      </c>
      <c r="AL197" s="13">
        <v>25</v>
      </c>
      <c r="AM197" s="13">
        <v>1.2857142857142858</v>
      </c>
      <c r="AN197" s="13">
        <v>1.1904761904761905</v>
      </c>
      <c r="AO197" s="22">
        <v>196</v>
      </c>
    </row>
    <row r="198" spans="1:41" x14ac:dyDescent="0.3">
      <c r="A198" t="s">
        <v>47</v>
      </c>
      <c r="B198" t="s">
        <v>147</v>
      </c>
      <c r="C198" t="s">
        <v>35</v>
      </c>
      <c r="D198" t="s">
        <v>54</v>
      </c>
      <c r="E198" t="s">
        <v>64</v>
      </c>
      <c r="F198" s="11">
        <v>0.6875</v>
      </c>
      <c r="G198">
        <v>3030</v>
      </c>
      <c r="H198">
        <v>8</v>
      </c>
      <c r="J198" t="s">
        <v>49</v>
      </c>
      <c r="K198" t="s">
        <v>58</v>
      </c>
      <c r="L198">
        <v>1</v>
      </c>
      <c r="M198">
        <v>0</v>
      </c>
      <c r="N198" t="s">
        <v>32</v>
      </c>
      <c r="O198" t="s">
        <v>31</v>
      </c>
      <c r="P198" s="13">
        <v>1</v>
      </c>
      <c r="Q198" s="13">
        <v>0.81818181818181823</v>
      </c>
      <c r="R198" s="13">
        <v>0.59090909090909094</v>
      </c>
      <c r="S198" s="13">
        <v>0.22727272727272729</v>
      </c>
      <c r="T198" s="13">
        <v>0.8571428571428571</v>
      </c>
      <c r="U198" s="13">
        <v>1.4761904761904763</v>
      </c>
      <c r="V198" s="13">
        <v>-0.61904761904761918</v>
      </c>
      <c r="W198" s="13">
        <v>0.7</v>
      </c>
      <c r="X198" s="13">
        <v>1.3</v>
      </c>
      <c r="Y198" s="13">
        <v>-0.60000000000000009</v>
      </c>
      <c r="Z198" s="13">
        <v>0.91666666666666663</v>
      </c>
      <c r="AA198" s="13">
        <v>1.25</v>
      </c>
      <c r="AB198" s="13">
        <v>-0.33333333333333337</v>
      </c>
      <c r="AC198" s="13">
        <v>1.1000000000000001</v>
      </c>
      <c r="AD198" s="13">
        <v>1.3</v>
      </c>
      <c r="AE198" s="13">
        <v>-0.19999999999999996</v>
      </c>
      <c r="AF198" s="13">
        <v>0.63636363636363635</v>
      </c>
      <c r="AG198" s="13">
        <v>1.6363636363636365</v>
      </c>
      <c r="AH198" s="13">
        <v>-1</v>
      </c>
      <c r="AI198" s="13">
        <v>3</v>
      </c>
      <c r="AJ198" s="13">
        <v>0</v>
      </c>
      <c r="AK198" s="13">
        <v>25</v>
      </c>
      <c r="AL198" s="13">
        <v>18</v>
      </c>
      <c r="AM198" s="13">
        <v>1.1363636363636365</v>
      </c>
      <c r="AN198" s="13">
        <v>0.8571428571428571</v>
      </c>
      <c r="AO198" s="22">
        <v>197</v>
      </c>
    </row>
    <row r="199" spans="1:41" x14ac:dyDescent="0.3">
      <c r="A199" t="s">
        <v>47</v>
      </c>
      <c r="B199" t="s">
        <v>174</v>
      </c>
      <c r="C199" t="s">
        <v>35</v>
      </c>
      <c r="D199" t="s">
        <v>54</v>
      </c>
      <c r="E199" t="s">
        <v>43</v>
      </c>
      <c r="F199" s="11">
        <v>0.77083333333333337</v>
      </c>
      <c r="G199">
        <v>2965</v>
      </c>
      <c r="H199">
        <v>7</v>
      </c>
      <c r="J199" t="s">
        <v>49</v>
      </c>
      <c r="K199" t="s">
        <v>56</v>
      </c>
      <c r="L199">
        <v>2</v>
      </c>
      <c r="M199">
        <v>0</v>
      </c>
      <c r="N199" t="s">
        <v>32</v>
      </c>
      <c r="O199" t="s">
        <v>31</v>
      </c>
      <c r="P199" s="13">
        <v>2</v>
      </c>
      <c r="Q199" s="13">
        <v>0.82608695652173914</v>
      </c>
      <c r="R199" s="13">
        <v>0.56521739130434778</v>
      </c>
      <c r="S199" s="13">
        <v>0.26086956521739135</v>
      </c>
      <c r="T199" s="13">
        <v>1.25</v>
      </c>
      <c r="U199" s="13">
        <v>2.25</v>
      </c>
      <c r="V199" s="13">
        <v>-1</v>
      </c>
      <c r="W199" s="13">
        <v>0.72727272727272729</v>
      </c>
      <c r="X199" s="13">
        <v>1.1818181818181819</v>
      </c>
      <c r="Y199" s="13">
        <v>-0.45454545454545459</v>
      </c>
      <c r="Z199" s="13">
        <v>0.91666666666666663</v>
      </c>
      <c r="AA199" s="13">
        <v>1.25</v>
      </c>
      <c r="AB199" s="13">
        <v>-0.33333333333333337</v>
      </c>
      <c r="AC199" s="13">
        <v>1.5</v>
      </c>
      <c r="AD199" s="13">
        <v>2.1</v>
      </c>
      <c r="AE199" s="13">
        <v>-0.60000000000000009</v>
      </c>
      <c r="AF199" s="13">
        <v>1</v>
      </c>
      <c r="AG199" s="13">
        <v>2.4</v>
      </c>
      <c r="AH199" s="13">
        <v>-1.4</v>
      </c>
      <c r="AI199" s="13">
        <v>3</v>
      </c>
      <c r="AJ199" s="13">
        <v>0</v>
      </c>
      <c r="AK199" s="13">
        <v>28</v>
      </c>
      <c r="AL199" s="13">
        <v>21</v>
      </c>
      <c r="AM199" s="13">
        <v>1.2173913043478262</v>
      </c>
      <c r="AN199" s="13">
        <v>1.05</v>
      </c>
      <c r="AO199" s="22">
        <v>198</v>
      </c>
    </row>
    <row r="200" spans="1:41" x14ac:dyDescent="0.3">
      <c r="A200" t="s">
        <v>41</v>
      </c>
      <c r="B200" t="s">
        <v>192</v>
      </c>
      <c r="C200" t="s">
        <v>35</v>
      </c>
      <c r="D200" t="s">
        <v>70</v>
      </c>
      <c r="E200" t="s">
        <v>37</v>
      </c>
      <c r="F200" s="11">
        <v>0.79166666666666663</v>
      </c>
      <c r="G200">
        <v>700</v>
      </c>
      <c r="H200">
        <v>3</v>
      </c>
      <c r="J200" t="s">
        <v>204</v>
      </c>
      <c r="K200" t="s">
        <v>49</v>
      </c>
      <c r="L200">
        <v>1</v>
      </c>
      <c r="M200">
        <v>2</v>
      </c>
      <c r="N200" t="s">
        <v>31</v>
      </c>
      <c r="O200" t="s">
        <v>32</v>
      </c>
      <c r="P200" s="13">
        <v>-1</v>
      </c>
      <c r="Q200" s="13">
        <v>0</v>
      </c>
      <c r="R200" s="13">
        <v>0</v>
      </c>
      <c r="S200" s="13">
        <v>0</v>
      </c>
      <c r="T200" s="13">
        <v>0.875</v>
      </c>
      <c r="U200" s="13">
        <v>1.1666666666666667</v>
      </c>
      <c r="V200" s="13">
        <v>-0.29166666666666674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0.83333333333333337</v>
      </c>
      <c r="AD200" s="13">
        <v>1.0833333333333333</v>
      </c>
      <c r="AE200" s="13">
        <v>-0.24999999999999989</v>
      </c>
      <c r="AF200" s="13">
        <v>0.91666666666666663</v>
      </c>
      <c r="AG200" s="13">
        <v>1.25</v>
      </c>
      <c r="AH200" s="13">
        <v>-0.33333333333333337</v>
      </c>
      <c r="AI200" s="13">
        <v>0</v>
      </c>
      <c r="AJ200" s="13">
        <v>3</v>
      </c>
      <c r="AK200" s="13">
        <v>0</v>
      </c>
      <c r="AL200" s="13">
        <v>31</v>
      </c>
      <c r="AM200" s="13">
        <v>0</v>
      </c>
      <c r="AN200" s="13">
        <v>1.2916666666666667</v>
      </c>
      <c r="AO200" s="22">
        <v>199</v>
      </c>
    </row>
    <row r="201" spans="1:41" x14ac:dyDescent="0.3">
      <c r="A201" t="s">
        <v>47</v>
      </c>
      <c r="B201" t="s">
        <v>177</v>
      </c>
      <c r="C201" t="s">
        <v>35</v>
      </c>
      <c r="D201" t="s">
        <v>70</v>
      </c>
      <c r="E201" t="s">
        <v>43</v>
      </c>
      <c r="F201" s="11">
        <v>0.66666666666666663</v>
      </c>
      <c r="G201">
        <v>20600</v>
      </c>
      <c r="H201">
        <v>4</v>
      </c>
      <c r="J201" t="s">
        <v>71</v>
      </c>
      <c r="K201" t="s">
        <v>49</v>
      </c>
      <c r="L201">
        <v>4</v>
      </c>
      <c r="M201">
        <v>2</v>
      </c>
      <c r="N201" t="s">
        <v>32</v>
      </c>
      <c r="O201" t="s">
        <v>31</v>
      </c>
      <c r="P201" s="13">
        <v>2</v>
      </c>
      <c r="Q201" s="13">
        <v>1.8181818181818181</v>
      </c>
      <c r="R201" s="13">
        <v>0.63636363636363635</v>
      </c>
      <c r="S201" s="13">
        <v>1.1818181818181817</v>
      </c>
      <c r="T201" s="13">
        <v>0.92</v>
      </c>
      <c r="U201" s="13">
        <v>1.1599999999999999</v>
      </c>
      <c r="V201" s="13">
        <v>-0.23999999999999988</v>
      </c>
      <c r="W201" s="13">
        <v>1.4</v>
      </c>
      <c r="X201" s="13">
        <v>1.4</v>
      </c>
      <c r="Y201" s="13">
        <v>0</v>
      </c>
      <c r="Z201" s="13">
        <v>2.1666666666666665</v>
      </c>
      <c r="AA201" s="13">
        <v>1</v>
      </c>
      <c r="AB201" s="13">
        <v>1.1666666666666665</v>
      </c>
      <c r="AC201" s="13">
        <v>0.83333333333333337</v>
      </c>
      <c r="AD201" s="13">
        <v>1.0833333333333333</v>
      </c>
      <c r="AE201" s="13">
        <v>-0.24999999999999989</v>
      </c>
      <c r="AF201" s="13">
        <v>1</v>
      </c>
      <c r="AG201" s="13">
        <v>1.2307692307692308</v>
      </c>
      <c r="AH201" s="13">
        <v>-0.23076923076923084</v>
      </c>
      <c r="AI201" s="13">
        <v>3</v>
      </c>
      <c r="AJ201" s="13">
        <v>0</v>
      </c>
      <c r="AK201" s="13">
        <v>39</v>
      </c>
      <c r="AL201" s="13">
        <v>34</v>
      </c>
      <c r="AM201" s="13">
        <v>1.7727272727272727</v>
      </c>
      <c r="AN201" s="13">
        <v>1.36</v>
      </c>
      <c r="AO201" s="22">
        <v>200</v>
      </c>
    </row>
    <row r="202" spans="1:41" x14ac:dyDescent="0.3">
      <c r="A202" t="s">
        <v>47</v>
      </c>
      <c r="B202" t="s">
        <v>85</v>
      </c>
      <c r="C202" t="s">
        <v>35</v>
      </c>
      <c r="D202" t="s">
        <v>84</v>
      </c>
      <c r="E202" t="s">
        <v>43</v>
      </c>
      <c r="F202" s="11">
        <v>0.77083333333333337</v>
      </c>
      <c r="G202">
        <v>3230</v>
      </c>
      <c r="H202">
        <v>13</v>
      </c>
      <c r="J202" t="s">
        <v>49</v>
      </c>
      <c r="K202" t="s">
        <v>76</v>
      </c>
      <c r="L202">
        <v>2</v>
      </c>
      <c r="M202">
        <v>2</v>
      </c>
      <c r="N202" t="s">
        <v>30</v>
      </c>
      <c r="O202" t="s">
        <v>30</v>
      </c>
      <c r="P202" s="13">
        <v>0</v>
      </c>
      <c r="Q202" s="13">
        <v>0.96153846153846156</v>
      </c>
      <c r="R202" s="13">
        <v>0.5</v>
      </c>
      <c r="S202" s="13">
        <v>0.46153846153846156</v>
      </c>
      <c r="T202" s="13">
        <v>1.3181818181818181</v>
      </c>
      <c r="U202" s="13">
        <v>1.4090909090909092</v>
      </c>
      <c r="V202" s="13">
        <v>-9.090909090909105E-2</v>
      </c>
      <c r="W202" s="13">
        <v>0.83333333333333337</v>
      </c>
      <c r="X202" s="13">
        <v>1.0833333333333333</v>
      </c>
      <c r="Y202" s="13">
        <v>-0.24999999999999989</v>
      </c>
      <c r="Z202" s="13">
        <v>1.0714285714285714</v>
      </c>
      <c r="AA202" s="13">
        <v>1.4285714285714286</v>
      </c>
      <c r="AB202" s="13">
        <v>-0.35714285714285721</v>
      </c>
      <c r="AC202" s="13">
        <v>1.25</v>
      </c>
      <c r="AD202" s="13">
        <v>1.1666666666666667</v>
      </c>
      <c r="AE202" s="13">
        <v>8.3333333333333259E-2</v>
      </c>
      <c r="AF202" s="13">
        <v>1.4</v>
      </c>
      <c r="AG202" s="13">
        <v>1.7</v>
      </c>
      <c r="AH202" s="13">
        <v>-0.30000000000000004</v>
      </c>
      <c r="AI202" s="13">
        <v>1</v>
      </c>
      <c r="AJ202" s="13">
        <v>1</v>
      </c>
      <c r="AK202" s="13">
        <v>34</v>
      </c>
      <c r="AL202" s="13">
        <v>30</v>
      </c>
      <c r="AM202" s="13">
        <v>1.3076923076923077</v>
      </c>
      <c r="AN202" s="13">
        <v>1.3636363636363635</v>
      </c>
      <c r="AO202" s="22">
        <v>201</v>
      </c>
    </row>
    <row r="203" spans="1:41" x14ac:dyDescent="0.3">
      <c r="A203" t="s">
        <v>47</v>
      </c>
      <c r="B203" t="s">
        <v>179</v>
      </c>
      <c r="C203" t="s">
        <v>35</v>
      </c>
      <c r="D203" t="s">
        <v>84</v>
      </c>
      <c r="E203" t="s">
        <v>43</v>
      </c>
      <c r="F203" s="11">
        <v>0.77083333333333337</v>
      </c>
      <c r="G203">
        <v>4560</v>
      </c>
      <c r="H203">
        <v>7</v>
      </c>
      <c r="J203" t="s">
        <v>58</v>
      </c>
      <c r="K203" t="s">
        <v>49</v>
      </c>
      <c r="L203">
        <v>3</v>
      </c>
      <c r="M203">
        <v>2</v>
      </c>
      <c r="N203" t="s">
        <v>32</v>
      </c>
      <c r="O203" t="s">
        <v>31</v>
      </c>
      <c r="P203" s="13">
        <v>1</v>
      </c>
      <c r="Q203" s="13">
        <v>0.81818181818181823</v>
      </c>
      <c r="R203" s="13">
        <v>0.59090909090909094</v>
      </c>
      <c r="S203" s="13">
        <v>0.22727272727272729</v>
      </c>
      <c r="T203" s="13">
        <v>1</v>
      </c>
      <c r="U203" s="13">
        <v>1.2962962962962963</v>
      </c>
      <c r="V203" s="13">
        <v>-0.29629629629629628</v>
      </c>
      <c r="W203" s="13">
        <v>1.1000000000000001</v>
      </c>
      <c r="X203" s="13">
        <v>1.3</v>
      </c>
      <c r="Y203" s="13">
        <v>-0.19999999999999996</v>
      </c>
      <c r="Z203" s="13">
        <v>0.58333333333333337</v>
      </c>
      <c r="AA203" s="13">
        <v>1.5833333333333333</v>
      </c>
      <c r="AB203" s="13">
        <v>-0.99999999999999989</v>
      </c>
      <c r="AC203" s="13">
        <v>0.92307692307692313</v>
      </c>
      <c r="AD203" s="13">
        <v>1.1538461538461537</v>
      </c>
      <c r="AE203" s="13">
        <v>-0.23076923076923062</v>
      </c>
      <c r="AF203" s="13">
        <v>1.0714285714285714</v>
      </c>
      <c r="AG203" s="13">
        <v>1.4285714285714286</v>
      </c>
      <c r="AH203" s="13">
        <v>-0.35714285714285721</v>
      </c>
      <c r="AI203" s="13">
        <v>3</v>
      </c>
      <c r="AJ203" s="13">
        <v>0</v>
      </c>
      <c r="AK203" s="13">
        <v>18</v>
      </c>
      <c r="AL203" s="13">
        <v>35</v>
      </c>
      <c r="AM203" s="13">
        <v>0.81818181818181823</v>
      </c>
      <c r="AN203" s="13">
        <v>1.2962962962962963</v>
      </c>
      <c r="AO203" s="22">
        <v>202</v>
      </c>
    </row>
    <row r="204" spans="1:41" x14ac:dyDescent="0.3">
      <c r="A204" t="s">
        <v>41</v>
      </c>
      <c r="B204" t="s">
        <v>89</v>
      </c>
      <c r="C204" t="s">
        <v>35</v>
      </c>
      <c r="D204" t="s">
        <v>84</v>
      </c>
      <c r="E204" t="s">
        <v>46</v>
      </c>
      <c r="F204" s="11">
        <v>0.77083333333333337</v>
      </c>
      <c r="G204">
        <v>400</v>
      </c>
      <c r="H204">
        <v>4</v>
      </c>
      <c r="J204" t="s">
        <v>186</v>
      </c>
      <c r="K204" t="s">
        <v>49</v>
      </c>
      <c r="L204">
        <v>1</v>
      </c>
      <c r="M204">
        <v>0</v>
      </c>
      <c r="N204" t="s">
        <v>32</v>
      </c>
      <c r="O204" t="s">
        <v>31</v>
      </c>
      <c r="P204" s="13">
        <v>1</v>
      </c>
      <c r="Q204" s="13">
        <v>0</v>
      </c>
      <c r="R204" s="13">
        <v>0</v>
      </c>
      <c r="S204" s="13">
        <v>0</v>
      </c>
      <c r="T204" s="13">
        <v>1.0357142857142858</v>
      </c>
      <c r="U204" s="13">
        <v>1.3571428571428572</v>
      </c>
      <c r="V204" s="13">
        <v>-0.3214285714285714</v>
      </c>
      <c r="W204" s="13">
        <v>0</v>
      </c>
      <c r="X204" s="13">
        <v>0</v>
      </c>
      <c r="Y204" s="13">
        <v>0</v>
      </c>
      <c r="Z204" s="13">
        <v>0</v>
      </c>
      <c r="AA204" s="13">
        <v>3</v>
      </c>
      <c r="AB204" s="13">
        <v>-3</v>
      </c>
      <c r="AC204" s="13">
        <v>0.92307692307692313</v>
      </c>
      <c r="AD204" s="13">
        <v>1.1538461538461537</v>
      </c>
      <c r="AE204" s="13">
        <v>-0.23076923076923062</v>
      </c>
      <c r="AF204" s="13">
        <v>1.1333333333333333</v>
      </c>
      <c r="AG204" s="13">
        <v>1.5333333333333334</v>
      </c>
      <c r="AH204" s="13">
        <v>-0.40000000000000013</v>
      </c>
      <c r="AI204" s="13">
        <v>3</v>
      </c>
      <c r="AJ204" s="13">
        <v>0</v>
      </c>
      <c r="AK204" s="13">
        <v>0</v>
      </c>
      <c r="AL204" s="13">
        <v>35</v>
      </c>
      <c r="AM204" s="13">
        <v>0</v>
      </c>
      <c r="AN204" s="13">
        <v>1.25</v>
      </c>
      <c r="AO204" s="22">
        <v>203</v>
      </c>
    </row>
    <row r="205" spans="1:41" x14ac:dyDescent="0.3">
      <c r="A205" t="s">
        <v>47</v>
      </c>
      <c r="B205" t="s">
        <v>181</v>
      </c>
      <c r="C205" t="s">
        <v>35</v>
      </c>
      <c r="D205" t="s">
        <v>93</v>
      </c>
      <c r="E205" t="s">
        <v>43</v>
      </c>
      <c r="F205" s="11">
        <v>0.77083333333333337</v>
      </c>
      <c r="G205">
        <v>1558</v>
      </c>
      <c r="H205">
        <v>6</v>
      </c>
      <c r="J205" t="s">
        <v>56</v>
      </c>
      <c r="K205" t="s">
        <v>49</v>
      </c>
      <c r="L205">
        <v>0</v>
      </c>
      <c r="M205">
        <v>0</v>
      </c>
      <c r="N205" t="s">
        <v>30</v>
      </c>
      <c r="O205" t="s">
        <v>30</v>
      </c>
      <c r="P205" s="13">
        <v>0</v>
      </c>
      <c r="Q205" s="13">
        <v>1.1904761904761905</v>
      </c>
      <c r="R205" s="13">
        <v>1</v>
      </c>
      <c r="S205" s="13">
        <v>0.19047619047619047</v>
      </c>
      <c r="T205" s="13">
        <v>1</v>
      </c>
      <c r="U205" s="13">
        <v>1.3448275862068966</v>
      </c>
      <c r="V205" s="13">
        <v>-0.34482758620689657</v>
      </c>
      <c r="W205" s="13">
        <v>1.5</v>
      </c>
      <c r="X205" s="13">
        <v>2.1</v>
      </c>
      <c r="Y205" s="13">
        <v>-0.60000000000000009</v>
      </c>
      <c r="Z205" s="13">
        <v>0.90909090909090906</v>
      </c>
      <c r="AA205" s="13">
        <v>2.3636363636363638</v>
      </c>
      <c r="AB205" s="13">
        <v>-1.4545454545454546</v>
      </c>
      <c r="AC205" s="13">
        <v>0.92307692307692313</v>
      </c>
      <c r="AD205" s="13">
        <v>1.1538461538461537</v>
      </c>
      <c r="AE205" s="13">
        <v>-0.23076923076923062</v>
      </c>
      <c r="AF205" s="13">
        <v>1.0625</v>
      </c>
      <c r="AG205" s="13">
        <v>1.5</v>
      </c>
      <c r="AH205" s="13">
        <v>-0.4375</v>
      </c>
      <c r="AI205" s="13">
        <v>1</v>
      </c>
      <c r="AJ205" s="13">
        <v>1</v>
      </c>
      <c r="AK205" s="13">
        <v>21</v>
      </c>
      <c r="AL205" s="13">
        <v>35</v>
      </c>
      <c r="AM205" s="13">
        <v>1</v>
      </c>
      <c r="AN205" s="13">
        <v>1.2068965517241379</v>
      </c>
      <c r="AO205" s="22">
        <v>204</v>
      </c>
    </row>
    <row r="206" spans="1:41" x14ac:dyDescent="0.3">
      <c r="A206" t="s">
        <v>47</v>
      </c>
      <c r="B206" t="s">
        <v>184</v>
      </c>
      <c r="C206" t="s">
        <v>35</v>
      </c>
      <c r="D206" t="s">
        <v>100</v>
      </c>
      <c r="E206" t="s">
        <v>43</v>
      </c>
      <c r="F206" s="11">
        <v>0.66666666666666663</v>
      </c>
      <c r="G206">
        <v>3401</v>
      </c>
      <c r="H206">
        <v>3</v>
      </c>
      <c r="J206" t="s">
        <v>49</v>
      </c>
      <c r="K206" t="s">
        <v>71</v>
      </c>
      <c r="L206">
        <v>0</v>
      </c>
      <c r="M206">
        <v>0</v>
      </c>
      <c r="N206" t="s">
        <v>30</v>
      </c>
      <c r="O206" t="s">
        <v>30</v>
      </c>
      <c r="P206" s="13">
        <v>0</v>
      </c>
      <c r="Q206" s="13">
        <v>0.96666666666666667</v>
      </c>
      <c r="R206" s="13">
        <v>0.5</v>
      </c>
      <c r="S206" s="13">
        <v>0.46666666666666667</v>
      </c>
      <c r="T206" s="13">
        <v>1.9130434782608696</v>
      </c>
      <c r="U206" s="13">
        <v>1.2173913043478262</v>
      </c>
      <c r="V206" s="13">
        <v>0.69565217391304346</v>
      </c>
      <c r="W206" s="13">
        <v>0.92307692307692313</v>
      </c>
      <c r="X206" s="13">
        <v>1.1538461538461537</v>
      </c>
      <c r="Y206" s="13">
        <v>-0.23076923076923062</v>
      </c>
      <c r="Z206" s="13">
        <v>1</v>
      </c>
      <c r="AA206" s="13">
        <v>1.411764705882353</v>
      </c>
      <c r="AB206" s="13">
        <v>-0.41176470588235303</v>
      </c>
      <c r="AC206" s="13">
        <v>1.6363636363636365</v>
      </c>
      <c r="AD206" s="13">
        <v>1.4545454545454546</v>
      </c>
      <c r="AE206" s="13">
        <v>0.18181818181818188</v>
      </c>
      <c r="AF206" s="13">
        <v>2.1666666666666665</v>
      </c>
      <c r="AG206" s="13">
        <v>1</v>
      </c>
      <c r="AH206" s="13">
        <v>1.1666666666666665</v>
      </c>
      <c r="AI206" s="13">
        <v>1</v>
      </c>
      <c r="AJ206" s="13">
        <v>1</v>
      </c>
      <c r="AK206" s="13">
        <v>36</v>
      </c>
      <c r="AL206" s="13">
        <v>42</v>
      </c>
      <c r="AM206" s="13">
        <v>1.2</v>
      </c>
      <c r="AN206" s="13">
        <v>1.826086956521739</v>
      </c>
      <c r="AO206" s="22">
        <v>205</v>
      </c>
    </row>
    <row r="207" spans="1:41" x14ac:dyDescent="0.3">
      <c r="A207" t="s">
        <v>47</v>
      </c>
      <c r="B207" t="s">
        <v>103</v>
      </c>
      <c r="C207" t="s">
        <v>35</v>
      </c>
      <c r="D207" t="s">
        <v>100</v>
      </c>
      <c r="E207" t="s">
        <v>43</v>
      </c>
      <c r="F207" s="11">
        <v>0.77083333333333337</v>
      </c>
      <c r="G207">
        <v>3000</v>
      </c>
      <c r="H207">
        <v>6</v>
      </c>
      <c r="J207" t="s">
        <v>76</v>
      </c>
      <c r="K207" t="s">
        <v>49</v>
      </c>
      <c r="L207">
        <v>5</v>
      </c>
      <c r="M207">
        <v>1</v>
      </c>
      <c r="N207" t="s">
        <v>32</v>
      </c>
      <c r="O207" t="s">
        <v>31</v>
      </c>
      <c r="P207" s="13">
        <v>4</v>
      </c>
      <c r="Q207" s="13">
        <v>1.3478260869565217</v>
      </c>
      <c r="R207" s="13">
        <v>0.60869565217391308</v>
      </c>
      <c r="S207" s="13">
        <v>0.73913043478260865</v>
      </c>
      <c r="T207" s="13">
        <v>0.93548387096774188</v>
      </c>
      <c r="U207" s="13">
        <v>1.2580645161290323</v>
      </c>
      <c r="V207" s="13">
        <v>-0.32258064516129037</v>
      </c>
      <c r="W207" s="13">
        <v>1.25</v>
      </c>
      <c r="X207" s="13">
        <v>1.1666666666666667</v>
      </c>
      <c r="Y207" s="13">
        <v>8.3333333333333259E-2</v>
      </c>
      <c r="Z207" s="13">
        <v>1.4545454545454546</v>
      </c>
      <c r="AA207" s="13">
        <v>1.7272727272727273</v>
      </c>
      <c r="AB207" s="13">
        <v>-0.27272727272727271</v>
      </c>
      <c r="AC207" s="13">
        <v>0.8571428571428571</v>
      </c>
      <c r="AD207" s="13">
        <v>1.0714285714285714</v>
      </c>
      <c r="AE207" s="13">
        <v>-0.2142857142857143</v>
      </c>
      <c r="AF207" s="13">
        <v>1</v>
      </c>
      <c r="AG207" s="13">
        <v>1.411764705882353</v>
      </c>
      <c r="AH207" s="13">
        <v>-0.41176470588235303</v>
      </c>
      <c r="AI207" s="13">
        <v>3</v>
      </c>
      <c r="AJ207" s="13">
        <v>0</v>
      </c>
      <c r="AK207" s="13">
        <v>31</v>
      </c>
      <c r="AL207" s="13">
        <v>37</v>
      </c>
      <c r="AM207" s="13">
        <v>1.3478260869565217</v>
      </c>
      <c r="AN207" s="13">
        <v>1.1935483870967742</v>
      </c>
      <c r="AO207" s="22">
        <v>206</v>
      </c>
    </row>
    <row r="208" spans="1:41" x14ac:dyDescent="0.3">
      <c r="A208" t="s">
        <v>47</v>
      </c>
      <c r="B208" t="s">
        <v>104</v>
      </c>
      <c r="C208" t="s">
        <v>105</v>
      </c>
      <c r="D208" t="s">
        <v>106</v>
      </c>
      <c r="E208" t="s">
        <v>43</v>
      </c>
      <c r="F208" s="11">
        <v>0.77083333333333337</v>
      </c>
      <c r="G208">
        <v>2210</v>
      </c>
      <c r="H208">
        <v>49</v>
      </c>
      <c r="J208" t="s">
        <v>49</v>
      </c>
      <c r="K208" t="s">
        <v>58</v>
      </c>
      <c r="L208">
        <v>0</v>
      </c>
      <c r="M208">
        <v>0</v>
      </c>
      <c r="N208" t="s">
        <v>30</v>
      </c>
      <c r="O208" t="s">
        <v>30</v>
      </c>
      <c r="P208" s="13">
        <v>0</v>
      </c>
      <c r="Q208" s="13">
        <v>0.9375</v>
      </c>
      <c r="R208" s="13">
        <v>0.46875</v>
      </c>
      <c r="S208" s="13">
        <v>0.46875</v>
      </c>
      <c r="T208" s="13">
        <v>0.91304347826086951</v>
      </c>
      <c r="U208" s="13">
        <v>1.4782608695652173</v>
      </c>
      <c r="V208" s="13">
        <v>-0.56521739130434778</v>
      </c>
      <c r="W208" s="13">
        <v>0.8571428571428571</v>
      </c>
      <c r="X208" s="13">
        <v>1.0714285714285714</v>
      </c>
      <c r="Y208" s="13">
        <v>-0.2142857142857143</v>
      </c>
      <c r="Z208" s="13">
        <v>1</v>
      </c>
      <c r="AA208" s="13">
        <v>1.6111111111111112</v>
      </c>
      <c r="AB208" s="13">
        <v>-0.61111111111111116</v>
      </c>
      <c r="AC208" s="13">
        <v>1.2727272727272727</v>
      </c>
      <c r="AD208" s="13">
        <v>1.3636363636363635</v>
      </c>
      <c r="AE208" s="13">
        <v>-9.0909090909090828E-2</v>
      </c>
      <c r="AF208" s="13">
        <v>0.58333333333333337</v>
      </c>
      <c r="AG208" s="13">
        <v>1.5833333333333333</v>
      </c>
      <c r="AH208" s="13">
        <v>-0.99999999999999989</v>
      </c>
      <c r="AI208" s="13">
        <v>1</v>
      </c>
      <c r="AJ208" s="13">
        <v>1</v>
      </c>
      <c r="AK208" s="13">
        <v>37</v>
      </c>
      <c r="AL208" s="13">
        <v>21</v>
      </c>
      <c r="AM208" s="13">
        <v>1.15625</v>
      </c>
      <c r="AN208" s="13">
        <v>0.91304347826086951</v>
      </c>
      <c r="AO208" s="22">
        <v>207</v>
      </c>
    </row>
    <row r="209" spans="1:41" x14ac:dyDescent="0.3">
      <c r="A209" t="s">
        <v>47</v>
      </c>
      <c r="B209" t="s">
        <v>158</v>
      </c>
      <c r="C209" t="s">
        <v>105</v>
      </c>
      <c r="D209" t="s">
        <v>106</v>
      </c>
      <c r="E209" t="s">
        <v>43</v>
      </c>
      <c r="F209" s="11">
        <v>0.77083333333333337</v>
      </c>
      <c r="G209">
        <v>2287</v>
      </c>
      <c r="H209">
        <v>7</v>
      </c>
      <c r="J209" t="s">
        <v>49</v>
      </c>
      <c r="K209" t="s">
        <v>56</v>
      </c>
      <c r="L209">
        <v>1</v>
      </c>
      <c r="M209">
        <v>3</v>
      </c>
      <c r="N209" t="s">
        <v>31</v>
      </c>
      <c r="O209" t="s">
        <v>32</v>
      </c>
      <c r="P209" s="13">
        <v>-2</v>
      </c>
      <c r="Q209" s="13">
        <v>0.90909090909090906</v>
      </c>
      <c r="R209" s="13">
        <v>0.45454545454545453</v>
      </c>
      <c r="S209" s="13">
        <v>0.45454545454545453</v>
      </c>
      <c r="T209" s="13">
        <v>1.1363636363636365</v>
      </c>
      <c r="U209" s="13">
        <v>2.1363636363636362</v>
      </c>
      <c r="V209" s="13">
        <v>-0.99999999999999978</v>
      </c>
      <c r="W209" s="13">
        <v>0.8</v>
      </c>
      <c r="X209" s="13">
        <v>1</v>
      </c>
      <c r="Y209" s="13">
        <v>-0.19999999999999996</v>
      </c>
      <c r="Z209" s="13">
        <v>1</v>
      </c>
      <c r="AA209" s="13">
        <v>1.6111111111111112</v>
      </c>
      <c r="AB209" s="13">
        <v>-0.61111111111111116</v>
      </c>
      <c r="AC209" s="13">
        <v>1.3636363636363635</v>
      </c>
      <c r="AD209" s="13">
        <v>1.9090909090909092</v>
      </c>
      <c r="AE209" s="13">
        <v>-0.54545454545454564</v>
      </c>
      <c r="AF209" s="13">
        <v>0.90909090909090906</v>
      </c>
      <c r="AG209" s="13">
        <v>2.3636363636363638</v>
      </c>
      <c r="AH209" s="13">
        <v>-1.4545454545454546</v>
      </c>
      <c r="AI209" s="13">
        <v>0</v>
      </c>
      <c r="AJ209" s="13">
        <v>3</v>
      </c>
      <c r="AK209" s="13">
        <v>38</v>
      </c>
      <c r="AL209" s="13">
        <v>22</v>
      </c>
      <c r="AM209" s="13">
        <v>1.1515151515151516</v>
      </c>
      <c r="AN209" s="13">
        <v>1</v>
      </c>
      <c r="AO209" s="22">
        <v>208</v>
      </c>
    </row>
    <row r="210" spans="1:41" x14ac:dyDescent="0.3">
      <c r="A210" t="s">
        <v>47</v>
      </c>
      <c r="B210" t="s">
        <v>187</v>
      </c>
      <c r="C210" t="s">
        <v>105</v>
      </c>
      <c r="D210" t="s">
        <v>116</v>
      </c>
      <c r="E210" t="s">
        <v>43</v>
      </c>
      <c r="F210" s="11">
        <v>0.66666666666666663</v>
      </c>
      <c r="G210">
        <v>12700</v>
      </c>
      <c r="H210">
        <v>7</v>
      </c>
      <c r="J210" t="s">
        <v>71</v>
      </c>
      <c r="K210" t="s">
        <v>49</v>
      </c>
      <c r="L210">
        <v>5</v>
      </c>
      <c r="M210">
        <v>1</v>
      </c>
      <c r="N210" t="s">
        <v>32</v>
      </c>
      <c r="O210" t="s">
        <v>31</v>
      </c>
      <c r="P210" s="13">
        <v>4</v>
      </c>
      <c r="Q210" s="13">
        <v>1.8333333333333333</v>
      </c>
      <c r="R210" s="13">
        <v>0.66666666666666663</v>
      </c>
      <c r="S210" s="13">
        <v>1.1666666666666665</v>
      </c>
      <c r="T210" s="13">
        <v>0.91176470588235292</v>
      </c>
      <c r="U210" s="13">
        <v>1.3823529411764706</v>
      </c>
      <c r="V210" s="13">
        <v>-0.47058823529411764</v>
      </c>
      <c r="W210" s="13">
        <v>1.6363636363636365</v>
      </c>
      <c r="X210" s="13">
        <v>1.4545454545454546</v>
      </c>
      <c r="Y210" s="13">
        <v>0.18181818181818188</v>
      </c>
      <c r="Z210" s="13">
        <v>2</v>
      </c>
      <c r="AA210" s="13">
        <v>0.92307692307692313</v>
      </c>
      <c r="AB210" s="13">
        <v>1.0769230769230769</v>
      </c>
      <c r="AC210" s="13">
        <v>0.8125</v>
      </c>
      <c r="AD210" s="13">
        <v>1.125</v>
      </c>
      <c r="AE210" s="13">
        <v>-0.3125</v>
      </c>
      <c r="AF210" s="13">
        <v>1</v>
      </c>
      <c r="AG210" s="13">
        <v>1.6111111111111112</v>
      </c>
      <c r="AH210" s="13">
        <v>-0.61111111111111116</v>
      </c>
      <c r="AI210" s="13">
        <v>3</v>
      </c>
      <c r="AJ210" s="13">
        <v>0</v>
      </c>
      <c r="AK210" s="13">
        <v>43</v>
      </c>
      <c r="AL210" s="13">
        <v>38</v>
      </c>
      <c r="AM210" s="13">
        <v>1.7916666666666667</v>
      </c>
      <c r="AN210" s="13">
        <v>1.1176470588235294</v>
      </c>
      <c r="AO210" s="22">
        <v>209</v>
      </c>
    </row>
    <row r="211" spans="1:41" x14ac:dyDescent="0.3">
      <c r="A211" t="s">
        <v>47</v>
      </c>
      <c r="B211" t="s">
        <v>162</v>
      </c>
      <c r="C211" t="s">
        <v>105</v>
      </c>
      <c r="D211" t="s">
        <v>124</v>
      </c>
      <c r="E211" t="s">
        <v>43</v>
      </c>
      <c r="F211" s="11">
        <v>0.77083333333333337</v>
      </c>
      <c r="G211">
        <v>2814</v>
      </c>
      <c r="H211">
        <v>7</v>
      </c>
      <c r="J211" t="s">
        <v>49</v>
      </c>
      <c r="K211" t="s">
        <v>76</v>
      </c>
      <c r="L211">
        <v>0</v>
      </c>
      <c r="M211">
        <v>2</v>
      </c>
      <c r="N211" t="s">
        <v>31</v>
      </c>
      <c r="O211" t="s">
        <v>32</v>
      </c>
      <c r="P211" s="13">
        <v>-2</v>
      </c>
      <c r="Q211" s="13">
        <v>0.91428571428571426</v>
      </c>
      <c r="R211" s="13">
        <v>0.51428571428571423</v>
      </c>
      <c r="S211" s="13">
        <v>0.4</v>
      </c>
      <c r="T211" s="13">
        <v>1.5</v>
      </c>
      <c r="U211" s="13">
        <v>1.4166666666666667</v>
      </c>
      <c r="V211" s="13">
        <v>8.3333333333333259E-2</v>
      </c>
      <c r="W211" s="13">
        <v>0.8125</v>
      </c>
      <c r="X211" s="13">
        <v>1.125</v>
      </c>
      <c r="Y211" s="13">
        <v>-0.3125</v>
      </c>
      <c r="Z211" s="13">
        <v>1</v>
      </c>
      <c r="AA211" s="13">
        <v>1.7894736842105263</v>
      </c>
      <c r="AB211" s="13">
        <v>-0.78947368421052633</v>
      </c>
      <c r="AC211" s="13">
        <v>1.5384615384615385</v>
      </c>
      <c r="AD211" s="13">
        <v>1.1538461538461537</v>
      </c>
      <c r="AE211" s="13">
        <v>0.3846153846153848</v>
      </c>
      <c r="AF211" s="13">
        <v>1.4545454545454546</v>
      </c>
      <c r="AG211" s="13">
        <v>1.7272727272727273</v>
      </c>
      <c r="AH211" s="13">
        <v>-0.27272727272727271</v>
      </c>
      <c r="AI211" s="13">
        <v>0</v>
      </c>
      <c r="AJ211" s="13">
        <v>3</v>
      </c>
      <c r="AK211" s="13">
        <v>38</v>
      </c>
      <c r="AL211" s="13">
        <v>34</v>
      </c>
      <c r="AM211" s="13">
        <v>1.0857142857142856</v>
      </c>
      <c r="AN211" s="13">
        <v>1.4166666666666667</v>
      </c>
      <c r="AO211" s="22">
        <v>210</v>
      </c>
    </row>
    <row r="212" spans="1:41" x14ac:dyDescent="0.3">
      <c r="A212" t="s">
        <v>47</v>
      </c>
      <c r="B212" t="s">
        <v>188</v>
      </c>
      <c r="C212" t="s">
        <v>105</v>
      </c>
      <c r="D212" t="s">
        <v>124</v>
      </c>
      <c r="E212" t="s">
        <v>43</v>
      </c>
      <c r="F212" s="11">
        <v>0.77083333333333337</v>
      </c>
      <c r="G212">
        <v>3827</v>
      </c>
      <c r="H212">
        <v>7</v>
      </c>
      <c r="J212" t="s">
        <v>58</v>
      </c>
      <c r="K212" t="s">
        <v>49</v>
      </c>
      <c r="L212">
        <v>2</v>
      </c>
      <c r="M212">
        <v>1</v>
      </c>
      <c r="N212" t="s">
        <v>32</v>
      </c>
      <c r="O212" t="s">
        <v>31</v>
      </c>
      <c r="P212" s="13">
        <v>1</v>
      </c>
      <c r="Q212" s="13">
        <v>0.875</v>
      </c>
      <c r="R212" s="13">
        <v>0.625</v>
      </c>
      <c r="S212" s="13">
        <v>0.25</v>
      </c>
      <c r="T212" s="13">
        <v>0.88888888888888884</v>
      </c>
      <c r="U212" s="13">
        <v>1.5</v>
      </c>
      <c r="V212" s="13">
        <v>-0.61111111111111116</v>
      </c>
      <c r="W212" s="13">
        <v>1.2727272727272727</v>
      </c>
      <c r="X212" s="13">
        <v>1.3636363636363635</v>
      </c>
      <c r="Y212" s="13">
        <v>-9.0909090909090828E-2</v>
      </c>
      <c r="Z212" s="13">
        <v>0.53846153846153844</v>
      </c>
      <c r="AA212" s="13">
        <v>1.4615384615384615</v>
      </c>
      <c r="AB212" s="13">
        <v>-0.92307692307692302</v>
      </c>
      <c r="AC212" s="13">
        <v>0.76470588235294112</v>
      </c>
      <c r="AD212" s="13">
        <v>1.1764705882352942</v>
      </c>
      <c r="AE212" s="13">
        <v>-0.41176470588235303</v>
      </c>
      <c r="AF212" s="13">
        <v>1</v>
      </c>
      <c r="AG212" s="13">
        <v>1.7894736842105263</v>
      </c>
      <c r="AH212" s="13">
        <v>-0.78947368421052633</v>
      </c>
      <c r="AI212" s="13">
        <v>3</v>
      </c>
      <c r="AJ212" s="13">
        <v>0</v>
      </c>
      <c r="AK212" s="13">
        <v>22</v>
      </c>
      <c r="AL212" s="13">
        <v>38</v>
      </c>
      <c r="AM212" s="13">
        <v>0.91666666666666663</v>
      </c>
      <c r="AN212" s="13">
        <v>1.0555555555555556</v>
      </c>
      <c r="AO212" s="22">
        <v>211</v>
      </c>
    </row>
    <row r="213" spans="1:41" x14ac:dyDescent="0.3">
      <c r="A213" t="s">
        <v>47</v>
      </c>
      <c r="B213" t="s">
        <v>164</v>
      </c>
      <c r="C213" t="s">
        <v>105</v>
      </c>
      <c r="D213" t="s">
        <v>124</v>
      </c>
      <c r="E213" t="s">
        <v>43</v>
      </c>
      <c r="F213" s="11">
        <v>0.77083333333333337</v>
      </c>
      <c r="G213">
        <v>1700</v>
      </c>
      <c r="H213">
        <v>7</v>
      </c>
      <c r="J213" t="s">
        <v>56</v>
      </c>
      <c r="K213" t="s">
        <v>49</v>
      </c>
      <c r="L213">
        <v>4</v>
      </c>
      <c r="M213">
        <v>2</v>
      </c>
      <c r="N213" t="s">
        <v>32</v>
      </c>
      <c r="O213" t="s">
        <v>31</v>
      </c>
      <c r="P213" s="13">
        <v>2</v>
      </c>
      <c r="Q213" s="13">
        <v>1.2173913043478262</v>
      </c>
      <c r="R213" s="13">
        <v>0.91304347826086951</v>
      </c>
      <c r="S213" s="13">
        <v>0.30434782608695665</v>
      </c>
      <c r="T213" s="13">
        <v>0.89189189189189189</v>
      </c>
      <c r="U213" s="13">
        <v>1.5135135135135136</v>
      </c>
      <c r="V213" s="13">
        <v>-0.62162162162162171</v>
      </c>
      <c r="W213" s="13">
        <v>1.3636363636363635</v>
      </c>
      <c r="X213" s="13">
        <v>1.9090909090909092</v>
      </c>
      <c r="Y213" s="13">
        <v>-0.54545454545454564</v>
      </c>
      <c r="Z213" s="13">
        <v>1.0833333333333333</v>
      </c>
      <c r="AA213" s="13">
        <v>2.25</v>
      </c>
      <c r="AB213" s="13">
        <v>-1.1666666666666667</v>
      </c>
      <c r="AC213" s="13">
        <v>0.76470588235294112</v>
      </c>
      <c r="AD213" s="13">
        <v>1.1764705882352942</v>
      </c>
      <c r="AE213" s="13">
        <v>-0.41176470588235303</v>
      </c>
      <c r="AF213" s="13">
        <v>1</v>
      </c>
      <c r="AG213" s="13">
        <v>1.8</v>
      </c>
      <c r="AH213" s="13">
        <v>-0.8</v>
      </c>
      <c r="AI213" s="13">
        <v>3</v>
      </c>
      <c r="AJ213" s="13">
        <v>0</v>
      </c>
      <c r="AK213" s="13">
        <v>25</v>
      </c>
      <c r="AL213" s="13">
        <v>38</v>
      </c>
      <c r="AM213" s="13">
        <v>1.0869565217391304</v>
      </c>
      <c r="AN213" s="13">
        <v>1.027027027027027</v>
      </c>
      <c r="AO213" s="22">
        <v>212</v>
      </c>
    </row>
    <row r="214" spans="1:41" x14ac:dyDescent="0.3">
      <c r="A214" t="s">
        <v>47</v>
      </c>
      <c r="B214" t="s">
        <v>139</v>
      </c>
      <c r="C214" t="s">
        <v>105</v>
      </c>
      <c r="D214" t="s">
        <v>134</v>
      </c>
      <c r="E214" t="s">
        <v>64</v>
      </c>
      <c r="F214" s="11">
        <v>0.72916666666666663</v>
      </c>
      <c r="G214">
        <v>4000</v>
      </c>
      <c r="H214">
        <v>7</v>
      </c>
      <c r="J214" t="s">
        <v>49</v>
      </c>
      <c r="K214" t="s">
        <v>71</v>
      </c>
      <c r="L214">
        <v>0</v>
      </c>
      <c r="M214">
        <v>0</v>
      </c>
      <c r="N214" t="s">
        <v>30</v>
      </c>
      <c r="O214" t="s">
        <v>30</v>
      </c>
      <c r="P214" s="13">
        <v>0</v>
      </c>
      <c r="Q214" s="13">
        <v>0.92105263157894735</v>
      </c>
      <c r="R214" s="13">
        <v>0.52631578947368418</v>
      </c>
      <c r="S214" s="13">
        <v>0.39473684210526316</v>
      </c>
      <c r="T214" s="13">
        <v>1.96</v>
      </c>
      <c r="U214" s="13">
        <v>1.1599999999999999</v>
      </c>
      <c r="V214" s="13">
        <v>0.8</v>
      </c>
      <c r="W214" s="13">
        <v>0.76470588235294112</v>
      </c>
      <c r="X214" s="13">
        <v>1.1764705882352942</v>
      </c>
      <c r="Y214" s="13">
        <v>-0.41176470588235303</v>
      </c>
      <c r="Z214" s="13">
        <v>1.0476190476190477</v>
      </c>
      <c r="AA214" s="13">
        <v>1.9047619047619047</v>
      </c>
      <c r="AB214" s="13">
        <v>-0.85714285714285698</v>
      </c>
      <c r="AC214" s="13">
        <v>1.9166666666666667</v>
      </c>
      <c r="AD214" s="13">
        <v>1.4166666666666667</v>
      </c>
      <c r="AE214" s="13">
        <v>0.5</v>
      </c>
      <c r="AF214" s="13">
        <v>2</v>
      </c>
      <c r="AG214" s="13">
        <v>0.92307692307692313</v>
      </c>
      <c r="AH214" s="13">
        <v>1.0769230769230769</v>
      </c>
      <c r="AI214" s="13">
        <v>1</v>
      </c>
      <c r="AJ214" s="13">
        <v>1</v>
      </c>
      <c r="AK214" s="13">
        <v>38</v>
      </c>
      <c r="AL214" s="13">
        <v>46</v>
      </c>
      <c r="AM214" s="13">
        <v>1</v>
      </c>
      <c r="AN214" s="13">
        <v>1.84</v>
      </c>
      <c r="AO214" s="22">
        <v>213</v>
      </c>
    </row>
    <row r="215" spans="1:41" x14ac:dyDescent="0.3">
      <c r="A215" t="s">
        <v>41</v>
      </c>
      <c r="B215" t="s">
        <v>169</v>
      </c>
      <c r="C215" t="s">
        <v>35</v>
      </c>
      <c r="D215" t="s">
        <v>36</v>
      </c>
      <c r="E215" t="s">
        <v>64</v>
      </c>
      <c r="F215" s="11">
        <v>0.66666666666666663</v>
      </c>
      <c r="G215">
        <v>1600</v>
      </c>
      <c r="H215">
        <v>45</v>
      </c>
      <c r="J215" t="s">
        <v>205</v>
      </c>
      <c r="K215" t="s">
        <v>71</v>
      </c>
      <c r="L215">
        <v>0</v>
      </c>
      <c r="M215">
        <v>2</v>
      </c>
      <c r="N215" t="s">
        <v>31</v>
      </c>
      <c r="O215" t="s">
        <v>32</v>
      </c>
      <c r="P215" s="13">
        <v>-2</v>
      </c>
      <c r="Q215" s="13">
        <v>0</v>
      </c>
      <c r="R215" s="13">
        <v>0</v>
      </c>
      <c r="S215" s="13">
        <v>0</v>
      </c>
      <c r="T215" s="13">
        <v>1.8846153846153846</v>
      </c>
      <c r="U215" s="13">
        <v>1.1153846153846154</v>
      </c>
      <c r="V215" s="13">
        <v>0.76923076923076916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1.9166666666666667</v>
      </c>
      <c r="AD215" s="13">
        <v>1.4166666666666667</v>
      </c>
      <c r="AE215" s="13">
        <v>0.5</v>
      </c>
      <c r="AF215" s="13">
        <v>1.8571428571428572</v>
      </c>
      <c r="AG215" s="13">
        <v>0.8571428571428571</v>
      </c>
      <c r="AH215" s="13">
        <v>1</v>
      </c>
      <c r="AI215" s="13">
        <v>0</v>
      </c>
      <c r="AJ215" s="13">
        <v>3</v>
      </c>
      <c r="AK215" s="13">
        <v>0</v>
      </c>
      <c r="AL215" s="13">
        <v>47</v>
      </c>
      <c r="AM215" s="13">
        <v>0</v>
      </c>
      <c r="AN215" s="13">
        <v>1.8076923076923077</v>
      </c>
      <c r="AO215" s="22">
        <v>214</v>
      </c>
    </row>
    <row r="216" spans="1:41" x14ac:dyDescent="0.3">
      <c r="A216" t="s">
        <v>47</v>
      </c>
      <c r="B216" t="s">
        <v>48</v>
      </c>
      <c r="C216" t="s">
        <v>35</v>
      </c>
      <c r="D216" t="s">
        <v>36</v>
      </c>
      <c r="E216" t="s">
        <v>43</v>
      </c>
      <c r="F216" s="11">
        <v>0.66666666666666663</v>
      </c>
      <c r="G216">
        <v>17800</v>
      </c>
      <c r="H216">
        <v>6</v>
      </c>
      <c r="J216" t="s">
        <v>71</v>
      </c>
      <c r="K216" t="s">
        <v>76</v>
      </c>
      <c r="L216">
        <v>2</v>
      </c>
      <c r="M216">
        <v>2</v>
      </c>
      <c r="N216" t="s">
        <v>30</v>
      </c>
      <c r="O216" t="s">
        <v>30</v>
      </c>
      <c r="P216" s="13">
        <v>0</v>
      </c>
      <c r="Q216" s="13">
        <v>1.8888888888888888</v>
      </c>
      <c r="R216" s="13">
        <v>0.62962962962962965</v>
      </c>
      <c r="S216" s="13">
        <v>1.2592592592592591</v>
      </c>
      <c r="T216" s="13">
        <v>1.52</v>
      </c>
      <c r="U216" s="13">
        <v>1.36</v>
      </c>
      <c r="V216" s="13">
        <v>0.15999999999999992</v>
      </c>
      <c r="W216" s="13">
        <v>1.9166666666666667</v>
      </c>
      <c r="X216" s="13">
        <v>1.4166666666666667</v>
      </c>
      <c r="Y216" s="13">
        <v>0.5</v>
      </c>
      <c r="Z216" s="13">
        <v>1.8666666666666667</v>
      </c>
      <c r="AA216" s="13">
        <v>0.8</v>
      </c>
      <c r="AB216" s="13">
        <v>1.0666666666666667</v>
      </c>
      <c r="AC216" s="13">
        <v>1.5384615384615385</v>
      </c>
      <c r="AD216" s="13">
        <v>1.1538461538461537</v>
      </c>
      <c r="AE216" s="13">
        <v>0.3846153846153848</v>
      </c>
      <c r="AF216" s="13">
        <v>1.5</v>
      </c>
      <c r="AG216" s="13">
        <v>1.5833333333333333</v>
      </c>
      <c r="AH216" s="13">
        <v>-8.3333333333333259E-2</v>
      </c>
      <c r="AI216" s="13">
        <v>1</v>
      </c>
      <c r="AJ216" s="13">
        <v>1</v>
      </c>
      <c r="AK216" s="13">
        <v>50</v>
      </c>
      <c r="AL216" s="13">
        <v>37</v>
      </c>
      <c r="AM216" s="13">
        <v>1.8518518518518519</v>
      </c>
      <c r="AN216" s="13">
        <v>1.48</v>
      </c>
      <c r="AO216" s="22">
        <v>215</v>
      </c>
    </row>
    <row r="217" spans="1:41" x14ac:dyDescent="0.3">
      <c r="A217" t="s">
        <v>47</v>
      </c>
      <c r="B217" t="s">
        <v>206</v>
      </c>
      <c r="C217" t="s">
        <v>35</v>
      </c>
      <c r="D217" t="s">
        <v>54</v>
      </c>
      <c r="E217" t="s">
        <v>64</v>
      </c>
      <c r="F217" s="11">
        <v>0.6875</v>
      </c>
      <c r="G217">
        <v>4700</v>
      </c>
      <c r="H217">
        <v>7</v>
      </c>
      <c r="J217" t="s">
        <v>56</v>
      </c>
      <c r="K217" t="s">
        <v>71</v>
      </c>
      <c r="L217">
        <v>3</v>
      </c>
      <c r="M217">
        <v>1</v>
      </c>
      <c r="N217" t="s">
        <v>32</v>
      </c>
      <c r="O217" t="s">
        <v>31</v>
      </c>
      <c r="P217" s="13">
        <v>2</v>
      </c>
      <c r="Q217" s="13">
        <v>1.3333333333333333</v>
      </c>
      <c r="R217" s="13">
        <v>0.95833333333333337</v>
      </c>
      <c r="S217" s="13">
        <v>0.37499999999999989</v>
      </c>
      <c r="T217" s="13">
        <v>1.8928571428571428</v>
      </c>
      <c r="U217" s="13">
        <v>1.1071428571428572</v>
      </c>
      <c r="V217" s="13">
        <v>0.78571428571428559</v>
      </c>
      <c r="W217" s="13">
        <v>1.5833333333333333</v>
      </c>
      <c r="X217" s="13">
        <v>1.9166666666666667</v>
      </c>
      <c r="Y217" s="13">
        <v>-0.33333333333333348</v>
      </c>
      <c r="Z217" s="13">
        <v>1.0833333333333333</v>
      </c>
      <c r="AA217" s="13">
        <v>2.25</v>
      </c>
      <c r="AB217" s="13">
        <v>-1.1666666666666667</v>
      </c>
      <c r="AC217" s="13">
        <v>1.9230769230769231</v>
      </c>
      <c r="AD217" s="13">
        <v>1.4615384615384615</v>
      </c>
      <c r="AE217" s="13">
        <v>0.46153846153846168</v>
      </c>
      <c r="AF217" s="13">
        <v>1.8666666666666667</v>
      </c>
      <c r="AG217" s="13">
        <v>0.8</v>
      </c>
      <c r="AH217" s="13">
        <v>1.0666666666666667</v>
      </c>
      <c r="AI217" s="13">
        <v>3</v>
      </c>
      <c r="AJ217" s="13">
        <v>0</v>
      </c>
      <c r="AK217" s="13">
        <v>28</v>
      </c>
      <c r="AL217" s="13">
        <v>51</v>
      </c>
      <c r="AM217" s="13">
        <v>1.1666666666666667</v>
      </c>
      <c r="AN217" s="13">
        <v>1.8214285714285714</v>
      </c>
      <c r="AO217" s="22">
        <v>216</v>
      </c>
    </row>
    <row r="218" spans="1:41" x14ac:dyDescent="0.3">
      <c r="A218" t="s">
        <v>47</v>
      </c>
      <c r="B218" t="s">
        <v>175</v>
      </c>
      <c r="C218" t="s">
        <v>35</v>
      </c>
      <c r="D218" t="s">
        <v>70</v>
      </c>
      <c r="E218" t="s">
        <v>43</v>
      </c>
      <c r="F218" s="11">
        <v>0.66666666666666663</v>
      </c>
      <c r="G218">
        <v>5631</v>
      </c>
      <c r="H218">
        <v>6</v>
      </c>
      <c r="J218" t="s">
        <v>58</v>
      </c>
      <c r="K218" t="s">
        <v>71</v>
      </c>
      <c r="L218">
        <v>2</v>
      </c>
      <c r="M218">
        <v>2</v>
      </c>
      <c r="N218" t="s">
        <v>30</v>
      </c>
      <c r="O218" t="s">
        <v>30</v>
      </c>
      <c r="P218" s="13">
        <v>0</v>
      </c>
      <c r="Q218" s="13">
        <v>0.92</v>
      </c>
      <c r="R218" s="13">
        <v>0.64</v>
      </c>
      <c r="S218" s="13">
        <v>0.28000000000000003</v>
      </c>
      <c r="T218" s="13">
        <v>1.8620689655172413</v>
      </c>
      <c r="U218" s="13">
        <v>1.1724137931034482</v>
      </c>
      <c r="V218" s="13">
        <v>0.68965517241379315</v>
      </c>
      <c r="W218" s="13">
        <v>1.3333333333333333</v>
      </c>
      <c r="X218" s="13">
        <v>1.3333333333333333</v>
      </c>
      <c r="Y218" s="13">
        <v>0</v>
      </c>
      <c r="Z218" s="13">
        <v>0.53846153846153844</v>
      </c>
      <c r="AA218" s="13">
        <v>1.4615384615384615</v>
      </c>
      <c r="AB218" s="13">
        <v>-0.92307692307692302</v>
      </c>
      <c r="AC218" s="13">
        <v>1.9230769230769231</v>
      </c>
      <c r="AD218" s="13">
        <v>1.4615384615384615</v>
      </c>
      <c r="AE218" s="13">
        <v>0.46153846153846168</v>
      </c>
      <c r="AF218" s="13">
        <v>1.8125</v>
      </c>
      <c r="AG218" s="13">
        <v>0.9375</v>
      </c>
      <c r="AH218" s="13">
        <v>0.875</v>
      </c>
      <c r="AI218" s="13">
        <v>1</v>
      </c>
      <c r="AJ218" s="13">
        <v>1</v>
      </c>
      <c r="AK218" s="13">
        <v>25</v>
      </c>
      <c r="AL218" s="13">
        <v>51</v>
      </c>
      <c r="AM218" s="13">
        <v>1</v>
      </c>
      <c r="AN218" s="13">
        <v>1.7586206896551724</v>
      </c>
      <c r="AO218" s="22">
        <v>217</v>
      </c>
    </row>
    <row r="219" spans="1:41" x14ac:dyDescent="0.3">
      <c r="A219" t="s">
        <v>41</v>
      </c>
      <c r="B219" t="s">
        <v>151</v>
      </c>
      <c r="C219" t="s">
        <v>35</v>
      </c>
      <c r="D219" t="s">
        <v>70</v>
      </c>
      <c r="E219" t="s">
        <v>46</v>
      </c>
      <c r="F219" s="11">
        <v>0.85416666666666663</v>
      </c>
      <c r="G219">
        <v>4100</v>
      </c>
      <c r="H219">
        <v>4</v>
      </c>
      <c r="J219" t="s">
        <v>207</v>
      </c>
      <c r="K219" t="s">
        <v>71</v>
      </c>
      <c r="L219">
        <v>0</v>
      </c>
      <c r="M219">
        <v>4</v>
      </c>
      <c r="N219" t="s">
        <v>31</v>
      </c>
      <c r="O219" t="s">
        <v>32</v>
      </c>
      <c r="P219" s="13">
        <v>-4</v>
      </c>
      <c r="Q219" s="13">
        <v>0</v>
      </c>
      <c r="R219" s="13">
        <v>0</v>
      </c>
      <c r="S219" s="13">
        <v>0</v>
      </c>
      <c r="T219" s="13">
        <v>1.8666666666666667</v>
      </c>
      <c r="U219" s="13">
        <v>1.2</v>
      </c>
      <c r="V219" s="13">
        <v>0.66666666666666674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1.9230769230769231</v>
      </c>
      <c r="AD219" s="13">
        <v>1.4615384615384615</v>
      </c>
      <c r="AE219" s="13">
        <v>0.46153846153846168</v>
      </c>
      <c r="AF219" s="13">
        <v>1.8235294117647058</v>
      </c>
      <c r="AG219" s="13">
        <v>1</v>
      </c>
      <c r="AH219" s="13">
        <v>0.82352941176470584</v>
      </c>
      <c r="AI219" s="13">
        <v>0</v>
      </c>
      <c r="AJ219" s="13">
        <v>3</v>
      </c>
      <c r="AK219" s="13">
        <v>0</v>
      </c>
      <c r="AL219" s="13">
        <v>52</v>
      </c>
      <c r="AM219" s="13">
        <v>0</v>
      </c>
      <c r="AN219" s="13">
        <v>1.7333333333333334</v>
      </c>
      <c r="AO219" s="22">
        <v>218</v>
      </c>
    </row>
    <row r="220" spans="1:41" x14ac:dyDescent="0.3">
      <c r="A220" t="s">
        <v>47</v>
      </c>
      <c r="B220" t="s">
        <v>178</v>
      </c>
      <c r="C220" t="s">
        <v>35</v>
      </c>
      <c r="D220" t="s">
        <v>70</v>
      </c>
      <c r="E220" t="s">
        <v>43</v>
      </c>
      <c r="F220" s="11">
        <v>0.77083333333333337</v>
      </c>
      <c r="G220">
        <v>7800</v>
      </c>
      <c r="H220">
        <v>7</v>
      </c>
      <c r="J220" t="s">
        <v>76</v>
      </c>
      <c r="K220" t="s">
        <v>71</v>
      </c>
      <c r="L220">
        <v>0</v>
      </c>
      <c r="M220">
        <v>1</v>
      </c>
      <c r="N220" t="s">
        <v>31</v>
      </c>
      <c r="O220" t="s">
        <v>32</v>
      </c>
      <c r="P220" s="13">
        <v>-1</v>
      </c>
      <c r="Q220" s="13">
        <v>1.5384615384615385</v>
      </c>
      <c r="R220" s="13">
        <v>0.57692307692307687</v>
      </c>
      <c r="S220" s="13">
        <v>0.96153846153846168</v>
      </c>
      <c r="T220" s="13">
        <v>1.935483870967742</v>
      </c>
      <c r="U220" s="13">
        <v>1.1612903225806452</v>
      </c>
      <c r="V220" s="13">
        <v>0.77419354838709675</v>
      </c>
      <c r="W220" s="13">
        <v>1.5384615384615385</v>
      </c>
      <c r="X220" s="13">
        <v>1.1538461538461537</v>
      </c>
      <c r="Y220" s="13">
        <v>0.3846153846153848</v>
      </c>
      <c r="Z220" s="13">
        <v>1.5384615384615385</v>
      </c>
      <c r="AA220" s="13">
        <v>1.6153846153846154</v>
      </c>
      <c r="AB220" s="13">
        <v>-7.6923076923076872E-2</v>
      </c>
      <c r="AC220" s="13">
        <v>1.9230769230769231</v>
      </c>
      <c r="AD220" s="13">
        <v>1.4615384615384615</v>
      </c>
      <c r="AE220" s="13">
        <v>0.46153846153846168</v>
      </c>
      <c r="AF220" s="13">
        <v>1.9444444444444444</v>
      </c>
      <c r="AG220" s="13">
        <v>0.94444444444444442</v>
      </c>
      <c r="AH220" s="13">
        <v>1</v>
      </c>
      <c r="AI220" s="13">
        <v>0</v>
      </c>
      <c r="AJ220" s="13">
        <v>3</v>
      </c>
      <c r="AK220" s="13">
        <v>38</v>
      </c>
      <c r="AL220" s="13">
        <v>55</v>
      </c>
      <c r="AM220" s="13">
        <v>1.4615384615384615</v>
      </c>
      <c r="AN220" s="13">
        <v>1.7741935483870968</v>
      </c>
      <c r="AO220" s="22">
        <v>219</v>
      </c>
    </row>
    <row r="221" spans="1:41" x14ac:dyDescent="0.3">
      <c r="A221" t="s">
        <v>47</v>
      </c>
      <c r="B221" t="s">
        <v>91</v>
      </c>
      <c r="C221" t="s">
        <v>35</v>
      </c>
      <c r="D221" t="s">
        <v>84</v>
      </c>
      <c r="E221" t="s">
        <v>43</v>
      </c>
      <c r="F221" s="11">
        <v>0.66666666666666663</v>
      </c>
      <c r="G221">
        <v>16800</v>
      </c>
      <c r="H221">
        <v>3</v>
      </c>
      <c r="J221" t="s">
        <v>71</v>
      </c>
      <c r="K221" t="s">
        <v>56</v>
      </c>
      <c r="L221">
        <v>1</v>
      </c>
      <c r="M221">
        <v>0</v>
      </c>
      <c r="N221" t="s">
        <v>32</v>
      </c>
      <c r="O221" t="s">
        <v>31</v>
      </c>
      <c r="P221" s="13">
        <v>1</v>
      </c>
      <c r="Q221" s="13">
        <v>1.90625</v>
      </c>
      <c r="R221" s="13">
        <v>0.59375</v>
      </c>
      <c r="S221" s="13">
        <v>1.3125</v>
      </c>
      <c r="T221" s="13">
        <v>1.4</v>
      </c>
      <c r="U221" s="13">
        <v>2.04</v>
      </c>
      <c r="V221" s="13">
        <v>-0.64000000000000012</v>
      </c>
      <c r="W221" s="13">
        <v>1.9230769230769231</v>
      </c>
      <c r="X221" s="13">
        <v>1.4615384615384615</v>
      </c>
      <c r="Y221" s="13">
        <v>0.46153846153846168</v>
      </c>
      <c r="Z221" s="13">
        <v>1.8947368421052631</v>
      </c>
      <c r="AA221" s="13">
        <v>0.89473684210526316</v>
      </c>
      <c r="AB221" s="13">
        <v>0.99999999999999989</v>
      </c>
      <c r="AC221" s="13">
        <v>1.6923076923076923</v>
      </c>
      <c r="AD221" s="13">
        <v>1.8461538461538463</v>
      </c>
      <c r="AE221" s="13">
        <v>-0.15384615384615397</v>
      </c>
      <c r="AF221" s="13">
        <v>1.0833333333333333</v>
      </c>
      <c r="AG221" s="13">
        <v>2.25</v>
      </c>
      <c r="AH221" s="13">
        <v>-1.1666666666666667</v>
      </c>
      <c r="AI221" s="13">
        <v>3</v>
      </c>
      <c r="AJ221" s="13">
        <v>0</v>
      </c>
      <c r="AK221" s="13">
        <v>58</v>
      </c>
      <c r="AL221" s="13">
        <v>31</v>
      </c>
      <c r="AM221" s="13">
        <v>1.8125</v>
      </c>
      <c r="AN221" s="13">
        <v>1.24</v>
      </c>
      <c r="AO221" s="22">
        <v>220</v>
      </c>
    </row>
    <row r="222" spans="1:41" x14ac:dyDescent="0.3">
      <c r="A222" t="s">
        <v>47</v>
      </c>
      <c r="B222" t="s">
        <v>98</v>
      </c>
      <c r="C222" t="s">
        <v>35</v>
      </c>
      <c r="D222" t="s">
        <v>93</v>
      </c>
      <c r="E222" t="s">
        <v>46</v>
      </c>
      <c r="F222" s="11">
        <v>0.85416666666666663</v>
      </c>
      <c r="G222">
        <v>13400</v>
      </c>
      <c r="H222">
        <v>3</v>
      </c>
      <c r="J222" t="s">
        <v>71</v>
      </c>
      <c r="K222" t="s">
        <v>58</v>
      </c>
      <c r="L222">
        <v>1</v>
      </c>
      <c r="M222">
        <v>2</v>
      </c>
      <c r="N222" t="s">
        <v>31</v>
      </c>
      <c r="O222" t="s">
        <v>32</v>
      </c>
      <c r="P222" s="13">
        <v>-1</v>
      </c>
      <c r="Q222" s="13">
        <v>1.8787878787878789</v>
      </c>
      <c r="R222" s="13">
        <v>0.5757575757575758</v>
      </c>
      <c r="S222" s="13">
        <v>1.3030303030303032</v>
      </c>
      <c r="T222" s="13">
        <v>0.96153846153846156</v>
      </c>
      <c r="U222" s="13">
        <v>1.4230769230769231</v>
      </c>
      <c r="V222" s="13">
        <v>-0.46153846153846156</v>
      </c>
      <c r="W222" s="13">
        <v>1.8571428571428572</v>
      </c>
      <c r="X222" s="13">
        <v>1.3571428571428572</v>
      </c>
      <c r="Y222" s="13">
        <v>0.5</v>
      </c>
      <c r="Z222" s="13">
        <v>1.8947368421052631</v>
      </c>
      <c r="AA222" s="13">
        <v>0.89473684210526316</v>
      </c>
      <c r="AB222" s="13">
        <v>0.99999999999999989</v>
      </c>
      <c r="AC222" s="13">
        <v>1.3846153846153846</v>
      </c>
      <c r="AD222" s="13">
        <v>1.3846153846153846</v>
      </c>
      <c r="AE222" s="13">
        <v>0</v>
      </c>
      <c r="AF222" s="13">
        <v>0.53846153846153844</v>
      </c>
      <c r="AG222" s="13">
        <v>1.4615384615384615</v>
      </c>
      <c r="AH222" s="13">
        <v>-0.92307692307692302</v>
      </c>
      <c r="AI222" s="13">
        <v>0</v>
      </c>
      <c r="AJ222" s="13">
        <v>3</v>
      </c>
      <c r="AK222" s="13">
        <v>61</v>
      </c>
      <c r="AL222" s="13">
        <v>26</v>
      </c>
      <c r="AM222" s="13">
        <v>1.8484848484848484</v>
      </c>
      <c r="AN222" s="13">
        <v>1</v>
      </c>
      <c r="AO222" s="22">
        <v>221</v>
      </c>
    </row>
    <row r="223" spans="1:41" x14ac:dyDescent="0.3">
      <c r="A223" t="s">
        <v>47</v>
      </c>
      <c r="B223" t="s">
        <v>185</v>
      </c>
      <c r="C223" t="s">
        <v>35</v>
      </c>
      <c r="D223" t="s">
        <v>100</v>
      </c>
      <c r="E223" t="s">
        <v>43</v>
      </c>
      <c r="F223" s="11">
        <v>0.66666666666666663</v>
      </c>
      <c r="G223">
        <v>14400</v>
      </c>
      <c r="H223">
        <v>7</v>
      </c>
      <c r="J223" t="s">
        <v>71</v>
      </c>
      <c r="K223" t="s">
        <v>76</v>
      </c>
      <c r="L223">
        <v>2</v>
      </c>
      <c r="M223">
        <v>2</v>
      </c>
      <c r="N223" t="s">
        <v>30</v>
      </c>
      <c r="O223" t="s">
        <v>30</v>
      </c>
      <c r="P223" s="13">
        <v>0</v>
      </c>
      <c r="Q223" s="13">
        <v>1.8529411764705883</v>
      </c>
      <c r="R223" s="13">
        <v>0.61764705882352944</v>
      </c>
      <c r="S223" s="13">
        <v>1.2352941176470589</v>
      </c>
      <c r="T223" s="13">
        <v>1.4814814814814814</v>
      </c>
      <c r="U223" s="13">
        <v>1.3703703703703705</v>
      </c>
      <c r="V223" s="13">
        <v>0.11111111111111094</v>
      </c>
      <c r="W223" s="13">
        <v>1.8</v>
      </c>
      <c r="X223" s="13">
        <v>1.4</v>
      </c>
      <c r="Y223" s="13">
        <v>0.40000000000000013</v>
      </c>
      <c r="Z223" s="13">
        <v>1.8947368421052631</v>
      </c>
      <c r="AA223" s="13">
        <v>0.89473684210526316</v>
      </c>
      <c r="AB223" s="13">
        <v>0.99999999999999989</v>
      </c>
      <c r="AC223" s="13">
        <v>1.4285714285714286</v>
      </c>
      <c r="AD223" s="13">
        <v>1.1428571428571428</v>
      </c>
      <c r="AE223" s="13">
        <v>0.28571428571428581</v>
      </c>
      <c r="AF223" s="13">
        <v>1.5384615384615385</v>
      </c>
      <c r="AG223" s="13">
        <v>1.6153846153846154</v>
      </c>
      <c r="AH223" s="13">
        <v>-7.6923076923076872E-2</v>
      </c>
      <c r="AI223" s="13">
        <v>1</v>
      </c>
      <c r="AJ223" s="13">
        <v>1</v>
      </c>
      <c r="AK223" s="13">
        <v>61</v>
      </c>
      <c r="AL223" s="13">
        <v>38</v>
      </c>
      <c r="AM223" s="13">
        <v>1.7941176470588236</v>
      </c>
      <c r="AN223" s="13">
        <v>1.4074074074074074</v>
      </c>
      <c r="AO223" s="22">
        <v>222</v>
      </c>
    </row>
    <row r="224" spans="1:41" x14ac:dyDescent="0.3">
      <c r="A224" t="s">
        <v>47</v>
      </c>
      <c r="B224" t="s">
        <v>208</v>
      </c>
      <c r="C224" t="s">
        <v>105</v>
      </c>
      <c r="D224" t="s">
        <v>106</v>
      </c>
      <c r="E224" t="s">
        <v>64</v>
      </c>
      <c r="F224" s="11">
        <v>0.6875</v>
      </c>
      <c r="G224">
        <v>3200</v>
      </c>
      <c r="H224">
        <v>7</v>
      </c>
      <c r="J224" t="s">
        <v>56</v>
      </c>
      <c r="K224" t="s">
        <v>71</v>
      </c>
      <c r="L224">
        <v>2</v>
      </c>
      <c r="M224">
        <v>1</v>
      </c>
      <c r="N224" t="s">
        <v>32</v>
      </c>
      <c r="O224" t="s">
        <v>31</v>
      </c>
      <c r="P224" s="13">
        <v>1</v>
      </c>
      <c r="Q224" s="13">
        <v>1.3461538461538463</v>
      </c>
      <c r="R224" s="13">
        <v>0.92307692307692313</v>
      </c>
      <c r="S224" s="13">
        <v>0.42307692307692313</v>
      </c>
      <c r="T224" s="13">
        <v>1.8571428571428572</v>
      </c>
      <c r="U224" s="13">
        <v>1.1428571428571428</v>
      </c>
      <c r="V224" s="13">
        <v>0.71428571428571441</v>
      </c>
      <c r="W224" s="13">
        <v>1.6923076923076923</v>
      </c>
      <c r="X224" s="13">
        <v>1.8461538461538463</v>
      </c>
      <c r="Y224" s="13">
        <v>-0.15384615384615397</v>
      </c>
      <c r="Z224" s="13">
        <v>1</v>
      </c>
      <c r="AA224" s="13">
        <v>2.1538461538461537</v>
      </c>
      <c r="AB224" s="13">
        <v>-1.1538461538461537</v>
      </c>
      <c r="AC224" s="13">
        <v>1.8125</v>
      </c>
      <c r="AD224" s="13">
        <v>1.4375</v>
      </c>
      <c r="AE224" s="13">
        <v>0.375</v>
      </c>
      <c r="AF224" s="13">
        <v>1.8947368421052631</v>
      </c>
      <c r="AG224" s="13">
        <v>0.89473684210526316</v>
      </c>
      <c r="AH224" s="13">
        <v>0.99999999999999989</v>
      </c>
      <c r="AI224" s="13">
        <v>3</v>
      </c>
      <c r="AJ224" s="13">
        <v>0</v>
      </c>
      <c r="AK224" s="13">
        <v>31</v>
      </c>
      <c r="AL224" s="13">
        <v>62</v>
      </c>
      <c r="AM224" s="13">
        <v>1.1923076923076923</v>
      </c>
      <c r="AN224" s="13">
        <v>1.7714285714285714</v>
      </c>
      <c r="AO224" s="22">
        <v>223</v>
      </c>
    </row>
    <row r="225" spans="1:41" x14ac:dyDescent="0.3">
      <c r="A225" t="s">
        <v>41</v>
      </c>
      <c r="B225" t="s">
        <v>113</v>
      </c>
      <c r="C225" t="s">
        <v>105</v>
      </c>
      <c r="D225" t="s">
        <v>106</v>
      </c>
      <c r="E225" t="s">
        <v>46</v>
      </c>
      <c r="F225" s="11">
        <v>0.85416666666666663</v>
      </c>
      <c r="G225">
        <v>7200</v>
      </c>
      <c r="H225">
        <v>4</v>
      </c>
      <c r="J225" t="s">
        <v>71</v>
      </c>
      <c r="K225" t="s">
        <v>195</v>
      </c>
      <c r="L225">
        <v>2</v>
      </c>
      <c r="M225">
        <v>1</v>
      </c>
      <c r="N225" t="s">
        <v>32</v>
      </c>
      <c r="O225" t="s">
        <v>31</v>
      </c>
      <c r="P225" s="13">
        <v>1</v>
      </c>
      <c r="Q225" s="13">
        <v>1.8333333333333333</v>
      </c>
      <c r="R225" s="13">
        <v>0.63888888888888884</v>
      </c>
      <c r="S225" s="13">
        <v>1.1944444444444444</v>
      </c>
      <c r="T225" s="13">
        <v>4</v>
      </c>
      <c r="U225" s="13">
        <v>1</v>
      </c>
      <c r="V225" s="13">
        <v>3</v>
      </c>
      <c r="W225" s="13">
        <v>1.8125</v>
      </c>
      <c r="X225" s="13">
        <v>1.4375</v>
      </c>
      <c r="Y225" s="13">
        <v>0.375</v>
      </c>
      <c r="Z225" s="13">
        <v>1.85</v>
      </c>
      <c r="AA225" s="13">
        <v>0.95</v>
      </c>
      <c r="AB225" s="13">
        <v>0.90000000000000013</v>
      </c>
      <c r="AC225" s="13">
        <v>4</v>
      </c>
      <c r="AD225" s="13">
        <v>1</v>
      </c>
      <c r="AE225" s="13">
        <v>3</v>
      </c>
      <c r="AF225" s="13">
        <v>0</v>
      </c>
      <c r="AG225" s="13">
        <v>0</v>
      </c>
      <c r="AH225" s="13">
        <v>0</v>
      </c>
      <c r="AI225" s="13">
        <v>3</v>
      </c>
      <c r="AJ225" s="13">
        <v>0</v>
      </c>
      <c r="AK225" s="13">
        <v>62</v>
      </c>
      <c r="AL225" s="13">
        <v>3</v>
      </c>
      <c r="AM225" s="13">
        <v>1.7222222222222223</v>
      </c>
      <c r="AN225" s="13">
        <v>3</v>
      </c>
      <c r="AO225" s="22">
        <v>224</v>
      </c>
    </row>
    <row r="226" spans="1:41" x14ac:dyDescent="0.3">
      <c r="A226" t="s">
        <v>47</v>
      </c>
      <c r="B226" t="s">
        <v>161</v>
      </c>
      <c r="C226" t="s">
        <v>105</v>
      </c>
      <c r="D226" t="s">
        <v>116</v>
      </c>
      <c r="E226" t="s">
        <v>43</v>
      </c>
      <c r="F226" s="11">
        <v>0.66666666666666663</v>
      </c>
      <c r="G226">
        <v>5193</v>
      </c>
      <c r="H226">
        <v>6</v>
      </c>
      <c r="J226" t="s">
        <v>58</v>
      </c>
      <c r="K226" t="s">
        <v>71</v>
      </c>
      <c r="L226">
        <v>0</v>
      </c>
      <c r="M226">
        <v>0</v>
      </c>
      <c r="N226" t="s">
        <v>30</v>
      </c>
      <c r="O226" t="s">
        <v>30</v>
      </c>
      <c r="P226" s="13">
        <v>0</v>
      </c>
      <c r="Q226" s="13">
        <v>1</v>
      </c>
      <c r="R226" s="13">
        <v>0.66666666666666663</v>
      </c>
      <c r="S226" s="13">
        <v>0.33333333333333337</v>
      </c>
      <c r="T226" s="13">
        <v>1.8378378378378379</v>
      </c>
      <c r="U226" s="13">
        <v>1.1621621621621621</v>
      </c>
      <c r="V226" s="13">
        <v>0.67567567567567588</v>
      </c>
      <c r="W226" s="13">
        <v>1.3846153846153846</v>
      </c>
      <c r="X226" s="13">
        <v>1.3846153846153846</v>
      </c>
      <c r="Y226" s="13">
        <v>0</v>
      </c>
      <c r="Z226" s="13">
        <v>0.6428571428571429</v>
      </c>
      <c r="AA226" s="13">
        <v>1.4285714285714286</v>
      </c>
      <c r="AB226" s="13">
        <v>-0.7857142857142857</v>
      </c>
      <c r="AC226" s="13">
        <v>1.8235294117647058</v>
      </c>
      <c r="AD226" s="13">
        <v>1.411764705882353</v>
      </c>
      <c r="AE226" s="13">
        <v>0.41176470588235281</v>
      </c>
      <c r="AF226" s="13">
        <v>1.85</v>
      </c>
      <c r="AG226" s="13">
        <v>0.95</v>
      </c>
      <c r="AH226" s="13">
        <v>0.90000000000000013</v>
      </c>
      <c r="AI226" s="13">
        <v>1</v>
      </c>
      <c r="AJ226" s="13">
        <v>1</v>
      </c>
      <c r="AK226" s="13">
        <v>29</v>
      </c>
      <c r="AL226" s="13">
        <v>65</v>
      </c>
      <c r="AM226" s="13">
        <v>1.0740740740740742</v>
      </c>
      <c r="AN226" s="13">
        <v>1.7567567567567568</v>
      </c>
      <c r="AO226" s="22">
        <v>225</v>
      </c>
    </row>
    <row r="227" spans="1:41" x14ac:dyDescent="0.3">
      <c r="A227" t="s">
        <v>47</v>
      </c>
      <c r="B227" t="s">
        <v>209</v>
      </c>
      <c r="C227" t="s">
        <v>105</v>
      </c>
      <c r="D227" t="s">
        <v>124</v>
      </c>
      <c r="E227" t="s">
        <v>64</v>
      </c>
      <c r="F227" s="11">
        <v>0.6875</v>
      </c>
      <c r="G227">
        <v>7100</v>
      </c>
      <c r="H227">
        <v>15</v>
      </c>
      <c r="J227" t="s">
        <v>76</v>
      </c>
      <c r="K227" t="s">
        <v>71</v>
      </c>
      <c r="L227">
        <v>2</v>
      </c>
      <c r="M227">
        <v>4</v>
      </c>
      <c r="N227" t="s">
        <v>31</v>
      </c>
      <c r="O227" t="s">
        <v>32</v>
      </c>
      <c r="P227" s="13">
        <v>-2</v>
      </c>
      <c r="Q227" s="13">
        <v>1.5</v>
      </c>
      <c r="R227" s="13">
        <v>0.5714285714285714</v>
      </c>
      <c r="S227" s="13">
        <v>0.9285714285714286</v>
      </c>
      <c r="T227" s="13">
        <v>1.7894736842105263</v>
      </c>
      <c r="U227" s="13">
        <v>1.131578947368421</v>
      </c>
      <c r="V227" s="13">
        <v>0.65789473684210531</v>
      </c>
      <c r="W227" s="13">
        <v>1.4285714285714286</v>
      </c>
      <c r="X227" s="13">
        <v>1.1428571428571428</v>
      </c>
      <c r="Y227" s="13">
        <v>0.28571428571428581</v>
      </c>
      <c r="Z227" s="13">
        <v>1.5714285714285714</v>
      </c>
      <c r="AA227" s="13">
        <v>1.6428571428571428</v>
      </c>
      <c r="AB227" s="13">
        <v>-7.1428571428571397E-2</v>
      </c>
      <c r="AC227" s="13">
        <v>1.8235294117647058</v>
      </c>
      <c r="AD227" s="13">
        <v>1.411764705882353</v>
      </c>
      <c r="AE227" s="13">
        <v>0.41176470588235281</v>
      </c>
      <c r="AF227" s="13">
        <v>1.7619047619047619</v>
      </c>
      <c r="AG227" s="13">
        <v>0.90476190476190477</v>
      </c>
      <c r="AH227" s="13">
        <v>0.8571428571428571</v>
      </c>
      <c r="AI227" s="13">
        <v>0</v>
      </c>
      <c r="AJ227" s="13">
        <v>3</v>
      </c>
      <c r="AK227" s="13">
        <v>39</v>
      </c>
      <c r="AL227" s="13">
        <v>66</v>
      </c>
      <c r="AM227" s="13">
        <v>1.3928571428571428</v>
      </c>
      <c r="AN227" s="13">
        <v>1.736842105263158</v>
      </c>
      <c r="AO227" s="22">
        <v>226</v>
      </c>
    </row>
    <row r="228" spans="1:41" x14ac:dyDescent="0.3">
      <c r="A228" t="s">
        <v>47</v>
      </c>
      <c r="B228" t="s">
        <v>130</v>
      </c>
      <c r="C228" t="s">
        <v>105</v>
      </c>
      <c r="D228" t="s">
        <v>124</v>
      </c>
      <c r="E228" t="s">
        <v>64</v>
      </c>
      <c r="F228" s="11">
        <v>0.6875</v>
      </c>
      <c r="G228">
        <v>18600</v>
      </c>
      <c r="H228">
        <v>4</v>
      </c>
      <c r="J228" t="s">
        <v>71</v>
      </c>
      <c r="K228" t="s">
        <v>56</v>
      </c>
      <c r="L228">
        <v>4</v>
      </c>
      <c r="M228">
        <v>1</v>
      </c>
      <c r="N228" t="s">
        <v>32</v>
      </c>
      <c r="O228" t="s">
        <v>31</v>
      </c>
      <c r="P228" s="13">
        <v>3</v>
      </c>
      <c r="Q228" s="13">
        <v>1.8461538461538463</v>
      </c>
      <c r="R228" s="13">
        <v>0.61538461538461542</v>
      </c>
      <c r="S228" s="13">
        <v>1.2307692307692308</v>
      </c>
      <c r="T228" s="13">
        <v>1.3703703703703705</v>
      </c>
      <c r="U228" s="13">
        <v>1.962962962962963</v>
      </c>
      <c r="V228" s="13">
        <v>-0.59259259259259256</v>
      </c>
      <c r="W228" s="13">
        <v>1.8235294117647058</v>
      </c>
      <c r="X228" s="13">
        <v>1.411764705882353</v>
      </c>
      <c r="Y228" s="13">
        <v>0.41176470588235281</v>
      </c>
      <c r="Z228" s="13">
        <v>1.8636363636363635</v>
      </c>
      <c r="AA228" s="13">
        <v>0.95454545454545459</v>
      </c>
      <c r="AB228" s="13">
        <v>0.90909090909090895</v>
      </c>
      <c r="AC228" s="13">
        <v>1.7142857142857142</v>
      </c>
      <c r="AD228" s="13">
        <v>1.7857142857142858</v>
      </c>
      <c r="AE228" s="13">
        <v>-7.1428571428571619E-2</v>
      </c>
      <c r="AF228" s="13">
        <v>1</v>
      </c>
      <c r="AG228" s="13">
        <v>2.1538461538461537</v>
      </c>
      <c r="AH228" s="13">
        <v>-1.1538461538461537</v>
      </c>
      <c r="AI228" s="13">
        <v>3</v>
      </c>
      <c r="AJ228" s="13">
        <v>0</v>
      </c>
      <c r="AK228" s="13">
        <v>69</v>
      </c>
      <c r="AL228" s="13">
        <v>34</v>
      </c>
      <c r="AM228" s="13">
        <v>1.7692307692307692</v>
      </c>
      <c r="AN228" s="13">
        <v>1.2592592592592593</v>
      </c>
      <c r="AO228" s="22">
        <v>227</v>
      </c>
    </row>
    <row r="229" spans="1:41" x14ac:dyDescent="0.3">
      <c r="A229" t="s">
        <v>47</v>
      </c>
      <c r="B229" t="s">
        <v>138</v>
      </c>
      <c r="C229" t="s">
        <v>105</v>
      </c>
      <c r="D229" t="s">
        <v>134</v>
      </c>
      <c r="E229" t="s">
        <v>64</v>
      </c>
      <c r="F229" s="11">
        <v>0.6875</v>
      </c>
      <c r="G229">
        <v>26100</v>
      </c>
      <c r="H229">
        <v>7</v>
      </c>
      <c r="J229" t="s">
        <v>71</v>
      </c>
      <c r="K229" t="s">
        <v>58</v>
      </c>
      <c r="L229">
        <v>4</v>
      </c>
      <c r="M229">
        <v>1</v>
      </c>
      <c r="N229" t="s">
        <v>32</v>
      </c>
      <c r="O229" t="s">
        <v>31</v>
      </c>
      <c r="P229" s="13">
        <v>3</v>
      </c>
      <c r="Q229" s="13">
        <v>1.9</v>
      </c>
      <c r="R229" s="13">
        <v>0.625</v>
      </c>
      <c r="S229" s="13">
        <v>1.2749999999999999</v>
      </c>
      <c r="T229" s="13">
        <v>0.9642857142857143</v>
      </c>
      <c r="U229" s="13">
        <v>1.3571428571428572</v>
      </c>
      <c r="V229" s="13">
        <v>-0.3928571428571429</v>
      </c>
      <c r="W229" s="13">
        <v>1.9444444444444444</v>
      </c>
      <c r="X229" s="13">
        <v>1.3888888888888888</v>
      </c>
      <c r="Y229" s="13">
        <v>0.55555555555555558</v>
      </c>
      <c r="Z229" s="13">
        <v>1.8636363636363635</v>
      </c>
      <c r="AA229" s="13">
        <v>0.95454545454545459</v>
      </c>
      <c r="AB229" s="13">
        <v>0.90909090909090895</v>
      </c>
      <c r="AC229" s="13">
        <v>1.2857142857142858</v>
      </c>
      <c r="AD229" s="13">
        <v>1.2857142857142858</v>
      </c>
      <c r="AE229" s="13">
        <v>0</v>
      </c>
      <c r="AF229" s="13">
        <v>0.6428571428571429</v>
      </c>
      <c r="AG229" s="13">
        <v>1.4285714285714286</v>
      </c>
      <c r="AH229" s="13">
        <v>-0.7857142857142857</v>
      </c>
      <c r="AI229" s="13">
        <v>3</v>
      </c>
      <c r="AJ229" s="13">
        <v>0</v>
      </c>
      <c r="AK229" s="13">
        <v>72</v>
      </c>
      <c r="AL229" s="13">
        <v>30</v>
      </c>
      <c r="AM229" s="13">
        <v>1.8</v>
      </c>
      <c r="AN229" s="13">
        <v>1.0714285714285714</v>
      </c>
      <c r="AO229" s="22">
        <v>228</v>
      </c>
    </row>
    <row r="230" spans="1:41" x14ac:dyDescent="0.3">
      <c r="A230" t="s">
        <v>41</v>
      </c>
      <c r="B230" t="s">
        <v>42</v>
      </c>
      <c r="C230" t="s">
        <v>35</v>
      </c>
      <c r="D230" t="s">
        <v>36</v>
      </c>
      <c r="E230" t="s">
        <v>43</v>
      </c>
      <c r="F230" s="11">
        <v>0.70833333333333337</v>
      </c>
      <c r="G230">
        <v>565</v>
      </c>
      <c r="H230">
        <v>45</v>
      </c>
      <c r="J230" t="s">
        <v>210</v>
      </c>
      <c r="K230" t="s">
        <v>56</v>
      </c>
      <c r="L230">
        <v>1</v>
      </c>
      <c r="M230">
        <v>3</v>
      </c>
      <c r="N230" t="s">
        <v>31</v>
      </c>
      <c r="O230" t="s">
        <v>32</v>
      </c>
      <c r="P230" s="13">
        <v>-2</v>
      </c>
      <c r="Q230" s="13">
        <v>0</v>
      </c>
      <c r="R230" s="13">
        <v>0</v>
      </c>
      <c r="S230" s="13">
        <v>0</v>
      </c>
      <c r="T230" s="13">
        <v>1.3571428571428572</v>
      </c>
      <c r="U230" s="13">
        <v>2.0357142857142856</v>
      </c>
      <c r="V230" s="13">
        <v>-0.67857142857142838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1.7142857142857142</v>
      </c>
      <c r="AD230" s="13">
        <v>1.7857142857142858</v>
      </c>
      <c r="AE230" s="13">
        <v>-7.1428571428571619E-2</v>
      </c>
      <c r="AF230" s="13">
        <v>1</v>
      </c>
      <c r="AG230" s="13">
        <v>2.2857142857142856</v>
      </c>
      <c r="AH230" s="13">
        <v>-1.2857142857142856</v>
      </c>
      <c r="AI230" s="13">
        <v>0</v>
      </c>
      <c r="AJ230" s="13">
        <v>3</v>
      </c>
      <c r="AK230" s="13">
        <v>0</v>
      </c>
      <c r="AL230" s="13">
        <v>34</v>
      </c>
      <c r="AM230" s="13">
        <v>0</v>
      </c>
      <c r="AN230" s="13">
        <v>1.2142857142857142</v>
      </c>
      <c r="AO230" s="22">
        <v>229</v>
      </c>
    </row>
    <row r="231" spans="1:41" x14ac:dyDescent="0.3">
      <c r="A231" t="s">
        <v>47</v>
      </c>
      <c r="B231" t="s">
        <v>146</v>
      </c>
      <c r="C231" t="s">
        <v>35</v>
      </c>
      <c r="D231" t="s">
        <v>36</v>
      </c>
      <c r="E231" t="s">
        <v>64</v>
      </c>
      <c r="F231" s="11">
        <v>0.77083333333333337</v>
      </c>
      <c r="G231">
        <v>1500</v>
      </c>
      <c r="H231">
        <v>8</v>
      </c>
      <c r="J231" t="s">
        <v>56</v>
      </c>
      <c r="K231" t="s">
        <v>58</v>
      </c>
      <c r="L231">
        <v>4</v>
      </c>
      <c r="M231">
        <v>1</v>
      </c>
      <c r="N231" t="s">
        <v>32</v>
      </c>
      <c r="O231" t="s">
        <v>31</v>
      </c>
      <c r="P231" s="13">
        <v>3</v>
      </c>
      <c r="Q231" s="13">
        <v>1.4137931034482758</v>
      </c>
      <c r="R231" s="13">
        <v>0.86206896551724133</v>
      </c>
      <c r="S231" s="13">
        <v>0.55172413793103448</v>
      </c>
      <c r="T231" s="13">
        <v>0.96551724137931039</v>
      </c>
      <c r="U231" s="13">
        <v>1.4482758620689655</v>
      </c>
      <c r="V231" s="13">
        <v>-0.48275862068965514</v>
      </c>
      <c r="W231" s="13">
        <v>1.7142857142857142</v>
      </c>
      <c r="X231" s="13">
        <v>1.7857142857142858</v>
      </c>
      <c r="Y231" s="13">
        <v>-7.1428571428571619E-2</v>
      </c>
      <c r="Z231" s="13">
        <v>1.1333333333333333</v>
      </c>
      <c r="AA231" s="13">
        <v>2.2000000000000002</v>
      </c>
      <c r="AB231" s="13">
        <v>-1.0666666666666669</v>
      </c>
      <c r="AC231" s="13">
        <v>1.2857142857142858</v>
      </c>
      <c r="AD231" s="13">
        <v>1.2857142857142858</v>
      </c>
      <c r="AE231" s="13">
        <v>0</v>
      </c>
      <c r="AF231" s="13">
        <v>0.66666666666666663</v>
      </c>
      <c r="AG231" s="13">
        <v>1.6</v>
      </c>
      <c r="AH231" s="13">
        <v>-0.93333333333333346</v>
      </c>
      <c r="AI231" s="13">
        <v>3</v>
      </c>
      <c r="AJ231" s="13">
        <v>0</v>
      </c>
      <c r="AK231" s="13">
        <v>37</v>
      </c>
      <c r="AL231" s="13">
        <v>30</v>
      </c>
      <c r="AM231" s="13">
        <v>1.2758620689655173</v>
      </c>
      <c r="AN231" s="13">
        <v>1.0344827586206897</v>
      </c>
      <c r="AO231" s="22">
        <v>230</v>
      </c>
    </row>
    <row r="232" spans="1:41" x14ac:dyDescent="0.3">
      <c r="A232" t="s">
        <v>47</v>
      </c>
      <c r="B232" t="s">
        <v>149</v>
      </c>
      <c r="C232" t="s">
        <v>35</v>
      </c>
      <c r="D232" t="s">
        <v>70</v>
      </c>
      <c r="E232" t="s">
        <v>43</v>
      </c>
      <c r="F232" s="11">
        <v>0.77083333333333337</v>
      </c>
      <c r="G232">
        <v>2200</v>
      </c>
      <c r="H232">
        <v>13</v>
      </c>
      <c r="J232" t="s">
        <v>76</v>
      </c>
      <c r="K232" t="s">
        <v>56</v>
      </c>
      <c r="L232">
        <v>0</v>
      </c>
      <c r="M232">
        <v>5</v>
      </c>
      <c r="N232" t="s">
        <v>31</v>
      </c>
      <c r="O232" t="s">
        <v>32</v>
      </c>
      <c r="P232" s="13">
        <v>-5</v>
      </c>
      <c r="Q232" s="13">
        <v>1.5172413793103448</v>
      </c>
      <c r="R232" s="13">
        <v>0.68965517241379315</v>
      </c>
      <c r="S232" s="13">
        <v>0.8275862068965516</v>
      </c>
      <c r="T232" s="13">
        <v>1.5</v>
      </c>
      <c r="U232" s="13">
        <v>1.9666666666666666</v>
      </c>
      <c r="V232" s="13">
        <v>-0.46666666666666656</v>
      </c>
      <c r="W232" s="13">
        <v>1.4666666666666666</v>
      </c>
      <c r="X232" s="13">
        <v>1.3333333333333333</v>
      </c>
      <c r="Y232" s="13">
        <v>0.1333333333333333</v>
      </c>
      <c r="Z232" s="13">
        <v>1.5714285714285714</v>
      </c>
      <c r="AA232" s="13">
        <v>1.6428571428571428</v>
      </c>
      <c r="AB232" s="13">
        <v>-7.1428571428571397E-2</v>
      </c>
      <c r="AC232" s="13">
        <v>1.8666666666666667</v>
      </c>
      <c r="AD232" s="13">
        <v>1.7333333333333334</v>
      </c>
      <c r="AE232" s="13">
        <v>0.1333333333333333</v>
      </c>
      <c r="AF232" s="13">
        <v>1.1333333333333333</v>
      </c>
      <c r="AG232" s="13">
        <v>2.2000000000000002</v>
      </c>
      <c r="AH232" s="13">
        <v>-1.0666666666666669</v>
      </c>
      <c r="AI232" s="13">
        <v>0</v>
      </c>
      <c r="AJ232" s="13">
        <v>3</v>
      </c>
      <c r="AK232" s="13">
        <v>39</v>
      </c>
      <c r="AL232" s="13">
        <v>40</v>
      </c>
      <c r="AM232" s="13">
        <v>1.3448275862068966</v>
      </c>
      <c r="AN232" s="13">
        <v>1.3333333333333333</v>
      </c>
      <c r="AO232" s="22">
        <v>231</v>
      </c>
    </row>
    <row r="233" spans="1:41" x14ac:dyDescent="0.3">
      <c r="A233" t="s">
        <v>41</v>
      </c>
      <c r="B233" t="s">
        <v>211</v>
      </c>
      <c r="C233" t="s">
        <v>35</v>
      </c>
      <c r="D233" t="s">
        <v>70</v>
      </c>
      <c r="E233" t="s">
        <v>37</v>
      </c>
      <c r="F233" s="11">
        <v>0.79166666666666663</v>
      </c>
      <c r="G233">
        <v>1300</v>
      </c>
      <c r="H233">
        <v>3</v>
      </c>
      <c r="J233" t="s">
        <v>90</v>
      </c>
      <c r="K233" t="s">
        <v>56</v>
      </c>
      <c r="L233">
        <v>3</v>
      </c>
      <c r="M233">
        <v>1</v>
      </c>
      <c r="N233" t="s">
        <v>32</v>
      </c>
      <c r="O233" t="s">
        <v>31</v>
      </c>
      <c r="P233" s="13">
        <v>2</v>
      </c>
      <c r="Q233" s="13">
        <v>0</v>
      </c>
      <c r="R233" s="13">
        <v>3</v>
      </c>
      <c r="S233" s="13">
        <v>-3</v>
      </c>
      <c r="T233" s="13">
        <v>1.6129032258064515</v>
      </c>
      <c r="U233" s="13">
        <v>1.903225806451613</v>
      </c>
      <c r="V233" s="13">
        <v>-0.29032258064516148</v>
      </c>
      <c r="W233" s="13">
        <v>0</v>
      </c>
      <c r="X233" s="13">
        <v>3</v>
      </c>
      <c r="Y233" s="13">
        <v>-3</v>
      </c>
      <c r="Z233" s="13">
        <v>0</v>
      </c>
      <c r="AA233" s="13">
        <v>0</v>
      </c>
      <c r="AB233" s="13">
        <v>0</v>
      </c>
      <c r="AC233" s="13">
        <v>1.8666666666666667</v>
      </c>
      <c r="AD233" s="13">
        <v>1.7333333333333334</v>
      </c>
      <c r="AE233" s="13">
        <v>0.1333333333333333</v>
      </c>
      <c r="AF233" s="13">
        <v>1.375</v>
      </c>
      <c r="AG233" s="13">
        <v>2.0625</v>
      </c>
      <c r="AH233" s="13">
        <v>-0.6875</v>
      </c>
      <c r="AI233" s="13">
        <v>3</v>
      </c>
      <c r="AJ233" s="13">
        <v>0</v>
      </c>
      <c r="AK233" s="13">
        <v>0</v>
      </c>
      <c r="AL233" s="13">
        <v>43</v>
      </c>
      <c r="AM233" s="13">
        <v>0</v>
      </c>
      <c r="AN233" s="13">
        <v>1.3870967741935485</v>
      </c>
      <c r="AO233" s="22">
        <v>232</v>
      </c>
    </row>
    <row r="234" spans="1:41" x14ac:dyDescent="0.3">
      <c r="A234" t="s">
        <v>47</v>
      </c>
      <c r="B234" t="s">
        <v>85</v>
      </c>
      <c r="C234" t="s">
        <v>35</v>
      </c>
      <c r="D234" t="s">
        <v>84</v>
      </c>
      <c r="E234" t="s">
        <v>43</v>
      </c>
      <c r="F234" s="11">
        <v>0.77083333333333337</v>
      </c>
      <c r="G234">
        <v>5072</v>
      </c>
      <c r="H234">
        <v>14</v>
      </c>
      <c r="J234" t="s">
        <v>58</v>
      </c>
      <c r="K234" t="s">
        <v>56</v>
      </c>
      <c r="L234">
        <v>2</v>
      </c>
      <c r="M234">
        <v>2</v>
      </c>
      <c r="N234" t="s">
        <v>30</v>
      </c>
      <c r="O234" t="s">
        <v>30</v>
      </c>
      <c r="P234" s="13">
        <v>0</v>
      </c>
      <c r="Q234" s="13">
        <v>0.96666666666666667</v>
      </c>
      <c r="R234" s="13">
        <v>0.6</v>
      </c>
      <c r="S234" s="13">
        <v>0.3666666666666667</v>
      </c>
      <c r="T234" s="13">
        <v>1.59375</v>
      </c>
      <c r="U234" s="13">
        <v>1.9375</v>
      </c>
      <c r="V234" s="13">
        <v>-0.34375</v>
      </c>
      <c r="W234" s="13">
        <v>1.2857142857142858</v>
      </c>
      <c r="X234" s="13">
        <v>1.2857142857142858</v>
      </c>
      <c r="Y234" s="13">
        <v>0</v>
      </c>
      <c r="Z234" s="13">
        <v>0.6875</v>
      </c>
      <c r="AA234" s="13">
        <v>1.75</v>
      </c>
      <c r="AB234" s="13">
        <v>-1.0625</v>
      </c>
      <c r="AC234" s="13">
        <v>1.8666666666666667</v>
      </c>
      <c r="AD234" s="13">
        <v>1.7333333333333334</v>
      </c>
      <c r="AE234" s="13">
        <v>0.1333333333333333</v>
      </c>
      <c r="AF234" s="13">
        <v>1.3529411764705883</v>
      </c>
      <c r="AG234" s="13">
        <v>2.1176470588235294</v>
      </c>
      <c r="AH234" s="13">
        <v>-0.76470588235294112</v>
      </c>
      <c r="AI234" s="13">
        <v>1</v>
      </c>
      <c r="AJ234" s="13">
        <v>1</v>
      </c>
      <c r="AK234" s="13">
        <v>30</v>
      </c>
      <c r="AL234" s="13">
        <v>43</v>
      </c>
      <c r="AM234" s="13">
        <v>1</v>
      </c>
      <c r="AN234" s="13">
        <v>1.34375</v>
      </c>
      <c r="AO234" s="22">
        <v>233</v>
      </c>
    </row>
    <row r="235" spans="1:41" x14ac:dyDescent="0.3">
      <c r="A235" t="s">
        <v>47</v>
      </c>
      <c r="B235" t="s">
        <v>182</v>
      </c>
      <c r="C235" t="s">
        <v>35</v>
      </c>
      <c r="D235" t="s">
        <v>93</v>
      </c>
      <c r="E235" t="s">
        <v>43</v>
      </c>
      <c r="F235" s="11">
        <v>0.77083333333333337</v>
      </c>
      <c r="G235">
        <v>1056</v>
      </c>
      <c r="H235">
        <v>7</v>
      </c>
      <c r="J235" t="s">
        <v>56</v>
      </c>
      <c r="K235" t="s">
        <v>76</v>
      </c>
      <c r="L235">
        <v>2</v>
      </c>
      <c r="M235">
        <v>0</v>
      </c>
      <c r="N235" t="s">
        <v>32</v>
      </c>
      <c r="O235" t="s">
        <v>31</v>
      </c>
      <c r="P235" s="13">
        <v>2</v>
      </c>
      <c r="Q235" s="13">
        <v>1.606060606060606</v>
      </c>
      <c r="R235" s="13">
        <v>0.78787878787878785</v>
      </c>
      <c r="S235" s="13">
        <v>0.81818181818181812</v>
      </c>
      <c r="T235" s="13">
        <v>1.4666666666666666</v>
      </c>
      <c r="U235" s="13">
        <v>1.6</v>
      </c>
      <c r="V235" s="13">
        <v>-0.13333333333333353</v>
      </c>
      <c r="W235" s="13">
        <v>1.8666666666666667</v>
      </c>
      <c r="X235" s="13">
        <v>1.7333333333333334</v>
      </c>
      <c r="Y235" s="13">
        <v>0.1333333333333333</v>
      </c>
      <c r="Z235" s="13">
        <v>1.3888888888888888</v>
      </c>
      <c r="AA235" s="13">
        <v>2.1111111111111112</v>
      </c>
      <c r="AB235" s="13">
        <v>-0.72222222222222232</v>
      </c>
      <c r="AC235" s="13">
        <v>1.375</v>
      </c>
      <c r="AD235" s="13">
        <v>1.5625</v>
      </c>
      <c r="AE235" s="13">
        <v>-0.1875</v>
      </c>
      <c r="AF235" s="13">
        <v>1.5714285714285714</v>
      </c>
      <c r="AG235" s="13">
        <v>1.6428571428571428</v>
      </c>
      <c r="AH235" s="13">
        <v>-7.1428571428571397E-2</v>
      </c>
      <c r="AI235" s="13">
        <v>3</v>
      </c>
      <c r="AJ235" s="13">
        <v>0</v>
      </c>
      <c r="AK235" s="13">
        <v>44</v>
      </c>
      <c r="AL235" s="13">
        <v>39</v>
      </c>
      <c r="AM235" s="13">
        <v>1.3333333333333333</v>
      </c>
      <c r="AN235" s="13">
        <v>1.3</v>
      </c>
      <c r="AO235" s="22">
        <v>234</v>
      </c>
    </row>
    <row r="236" spans="1:41" x14ac:dyDescent="0.3">
      <c r="A236" t="s">
        <v>47</v>
      </c>
      <c r="B236" t="s">
        <v>103</v>
      </c>
      <c r="C236" t="s">
        <v>35</v>
      </c>
      <c r="D236" t="s">
        <v>100</v>
      </c>
      <c r="E236" t="s">
        <v>43</v>
      </c>
      <c r="F236" s="11">
        <v>0.77083333333333337</v>
      </c>
      <c r="G236">
        <v>1400</v>
      </c>
      <c r="H236">
        <v>7</v>
      </c>
      <c r="J236" t="s">
        <v>56</v>
      </c>
      <c r="K236" t="s">
        <v>58</v>
      </c>
      <c r="L236">
        <v>3</v>
      </c>
      <c r="M236">
        <v>1</v>
      </c>
      <c r="N236" t="s">
        <v>32</v>
      </c>
      <c r="O236" t="s">
        <v>31</v>
      </c>
      <c r="P236" s="13">
        <v>2</v>
      </c>
      <c r="Q236" s="13">
        <v>1.6176470588235294</v>
      </c>
      <c r="R236" s="13">
        <v>0.76470588235294112</v>
      </c>
      <c r="S236" s="13">
        <v>0.85294117647058831</v>
      </c>
      <c r="T236" s="13">
        <v>1</v>
      </c>
      <c r="U236" s="13">
        <v>1.5483870967741935</v>
      </c>
      <c r="V236" s="13">
        <v>-0.54838709677419351</v>
      </c>
      <c r="W236" s="13">
        <v>1.875</v>
      </c>
      <c r="X236" s="13">
        <v>1.625</v>
      </c>
      <c r="Y236" s="13">
        <v>0.25</v>
      </c>
      <c r="Z236" s="13">
        <v>1.3888888888888888</v>
      </c>
      <c r="AA236" s="13">
        <v>2.1111111111111112</v>
      </c>
      <c r="AB236" s="13">
        <v>-0.72222222222222232</v>
      </c>
      <c r="AC236" s="13">
        <v>1.3333333333333333</v>
      </c>
      <c r="AD236" s="13">
        <v>1.3333333333333333</v>
      </c>
      <c r="AE236" s="13">
        <v>0</v>
      </c>
      <c r="AF236" s="13">
        <v>0.6875</v>
      </c>
      <c r="AG236" s="13">
        <v>1.75</v>
      </c>
      <c r="AH236" s="13">
        <v>-1.0625</v>
      </c>
      <c r="AI236" s="13">
        <v>3</v>
      </c>
      <c r="AJ236" s="13">
        <v>0</v>
      </c>
      <c r="AK236" s="13">
        <v>47</v>
      </c>
      <c r="AL236" s="13">
        <v>31</v>
      </c>
      <c r="AM236" s="13">
        <v>1.3823529411764706</v>
      </c>
      <c r="AN236" s="13">
        <v>1</v>
      </c>
      <c r="AO236" s="22">
        <v>235</v>
      </c>
    </row>
    <row r="237" spans="1:41" x14ac:dyDescent="0.3">
      <c r="A237" t="s">
        <v>47</v>
      </c>
      <c r="B237" t="s">
        <v>160</v>
      </c>
      <c r="C237" t="s">
        <v>105</v>
      </c>
      <c r="D237" t="s">
        <v>116</v>
      </c>
      <c r="E237" t="s">
        <v>43</v>
      </c>
      <c r="F237" s="11">
        <v>0.77083333333333337</v>
      </c>
      <c r="G237">
        <v>2100</v>
      </c>
      <c r="H237">
        <v>7</v>
      </c>
      <c r="J237" t="s">
        <v>76</v>
      </c>
      <c r="K237" t="s">
        <v>56</v>
      </c>
      <c r="L237">
        <v>3</v>
      </c>
      <c r="M237">
        <v>2</v>
      </c>
      <c r="N237" t="s">
        <v>32</v>
      </c>
      <c r="O237" t="s">
        <v>31</v>
      </c>
      <c r="P237" s="13">
        <v>1</v>
      </c>
      <c r="Q237" s="13">
        <v>1.4193548387096775</v>
      </c>
      <c r="R237" s="13">
        <v>0.80645161290322576</v>
      </c>
      <c r="S237" s="13">
        <v>0.61290322580645173</v>
      </c>
      <c r="T237" s="13">
        <v>1.6571428571428573</v>
      </c>
      <c r="U237" s="13">
        <v>1.8571428571428572</v>
      </c>
      <c r="V237" s="13">
        <v>-0.19999999999999996</v>
      </c>
      <c r="W237" s="13">
        <v>1.375</v>
      </c>
      <c r="X237" s="13">
        <v>1.5625</v>
      </c>
      <c r="Y237" s="13">
        <v>-0.1875</v>
      </c>
      <c r="Z237" s="13">
        <v>1.4666666666666666</v>
      </c>
      <c r="AA237" s="13">
        <v>1.6666666666666667</v>
      </c>
      <c r="AB237" s="13">
        <v>-0.20000000000000018</v>
      </c>
      <c r="AC237" s="13">
        <v>1.9411764705882353</v>
      </c>
      <c r="AD237" s="13">
        <v>1.588235294117647</v>
      </c>
      <c r="AE237" s="13">
        <v>0.35294117647058831</v>
      </c>
      <c r="AF237" s="13">
        <v>1.3888888888888888</v>
      </c>
      <c r="AG237" s="13">
        <v>2.1111111111111112</v>
      </c>
      <c r="AH237" s="13">
        <v>-0.72222222222222232</v>
      </c>
      <c r="AI237" s="13">
        <v>3</v>
      </c>
      <c r="AJ237" s="13">
        <v>0</v>
      </c>
      <c r="AK237" s="13">
        <v>39</v>
      </c>
      <c r="AL237" s="13">
        <v>50</v>
      </c>
      <c r="AM237" s="13">
        <v>1.2580645161290323</v>
      </c>
      <c r="AN237" s="13">
        <v>1.4285714285714286</v>
      </c>
      <c r="AO237" s="22">
        <v>236</v>
      </c>
    </row>
    <row r="238" spans="1:41" x14ac:dyDescent="0.3">
      <c r="A238" t="s">
        <v>47</v>
      </c>
      <c r="B238" t="s">
        <v>162</v>
      </c>
      <c r="C238" t="s">
        <v>105</v>
      </c>
      <c r="D238" t="s">
        <v>124</v>
      </c>
      <c r="E238" t="s">
        <v>43</v>
      </c>
      <c r="F238" s="11">
        <v>0.77083333333333337</v>
      </c>
      <c r="G238">
        <v>4069</v>
      </c>
      <c r="H238">
        <v>7</v>
      </c>
      <c r="J238" t="s">
        <v>58</v>
      </c>
      <c r="K238" t="s">
        <v>56</v>
      </c>
      <c r="L238">
        <v>1</v>
      </c>
      <c r="M238">
        <v>2</v>
      </c>
      <c r="N238" t="s">
        <v>31</v>
      </c>
      <c r="O238" t="s">
        <v>32</v>
      </c>
      <c r="P238" s="13">
        <v>-1</v>
      </c>
      <c r="Q238" s="13">
        <v>1</v>
      </c>
      <c r="R238" s="13">
        <v>0.625</v>
      </c>
      <c r="S238" s="13">
        <v>0.375</v>
      </c>
      <c r="T238" s="13">
        <v>1.6666666666666667</v>
      </c>
      <c r="U238" s="13">
        <v>1.8888888888888888</v>
      </c>
      <c r="V238" s="13">
        <v>-0.2222222222222221</v>
      </c>
      <c r="W238" s="13">
        <v>1.3333333333333333</v>
      </c>
      <c r="X238" s="13">
        <v>1.3333333333333333</v>
      </c>
      <c r="Y238" s="13">
        <v>0</v>
      </c>
      <c r="Z238" s="13">
        <v>0.70588235294117652</v>
      </c>
      <c r="AA238" s="13">
        <v>1.8235294117647058</v>
      </c>
      <c r="AB238" s="13">
        <v>-1.1176470588235294</v>
      </c>
      <c r="AC238" s="13">
        <v>1.9411764705882353</v>
      </c>
      <c r="AD238" s="13">
        <v>1.588235294117647</v>
      </c>
      <c r="AE238" s="13">
        <v>0.35294117647058831</v>
      </c>
      <c r="AF238" s="13">
        <v>1.4210526315789473</v>
      </c>
      <c r="AG238" s="13">
        <v>2.1578947368421053</v>
      </c>
      <c r="AH238" s="13">
        <v>-0.73684210526315796</v>
      </c>
      <c r="AI238" s="13">
        <v>0</v>
      </c>
      <c r="AJ238" s="13">
        <v>3</v>
      </c>
      <c r="AK238" s="13">
        <v>31</v>
      </c>
      <c r="AL238" s="13">
        <v>50</v>
      </c>
      <c r="AM238" s="13">
        <v>0.96875</v>
      </c>
      <c r="AN238" s="13">
        <v>1.3888888888888888</v>
      </c>
      <c r="AO238" s="22">
        <v>237</v>
      </c>
    </row>
    <row r="239" spans="1:41" x14ac:dyDescent="0.3">
      <c r="A239" t="s">
        <v>47</v>
      </c>
      <c r="B239" t="s">
        <v>189</v>
      </c>
      <c r="C239" t="s">
        <v>105</v>
      </c>
      <c r="D239" t="s">
        <v>134</v>
      </c>
      <c r="E239" t="s">
        <v>43</v>
      </c>
      <c r="F239" s="11">
        <v>0.77083333333333337</v>
      </c>
      <c r="G239">
        <v>3307</v>
      </c>
      <c r="H239">
        <v>7</v>
      </c>
      <c r="J239" t="s">
        <v>56</v>
      </c>
      <c r="K239" t="s">
        <v>76</v>
      </c>
      <c r="L239">
        <v>1</v>
      </c>
      <c r="M239">
        <v>1</v>
      </c>
      <c r="N239" t="s">
        <v>30</v>
      </c>
      <c r="O239" t="s">
        <v>30</v>
      </c>
      <c r="P239" s="13">
        <v>0</v>
      </c>
      <c r="Q239" s="13">
        <v>1.6756756756756757</v>
      </c>
      <c r="R239" s="13">
        <v>0.72972972972972971</v>
      </c>
      <c r="S239" s="13">
        <v>0.94594594594594594</v>
      </c>
      <c r="T239" s="13">
        <v>1.46875</v>
      </c>
      <c r="U239" s="13">
        <v>1.625</v>
      </c>
      <c r="V239" s="13">
        <v>-0.15625</v>
      </c>
      <c r="W239" s="13">
        <v>1.9411764705882353</v>
      </c>
      <c r="X239" s="13">
        <v>1.588235294117647</v>
      </c>
      <c r="Y239" s="13">
        <v>0.35294117647058831</v>
      </c>
      <c r="Z239" s="13">
        <v>1.45</v>
      </c>
      <c r="AA239" s="13">
        <v>2.1</v>
      </c>
      <c r="AB239" s="13">
        <v>-0.65000000000000013</v>
      </c>
      <c r="AC239" s="13">
        <v>1.4705882352941178</v>
      </c>
      <c r="AD239" s="13">
        <v>1.588235294117647</v>
      </c>
      <c r="AE239" s="13">
        <v>-0.11764705882352922</v>
      </c>
      <c r="AF239" s="13">
        <v>1.4666666666666666</v>
      </c>
      <c r="AG239" s="13">
        <v>1.6666666666666667</v>
      </c>
      <c r="AH239" s="13">
        <v>-0.20000000000000018</v>
      </c>
      <c r="AI239" s="13">
        <v>1</v>
      </c>
      <c r="AJ239" s="13">
        <v>1</v>
      </c>
      <c r="AK239" s="13">
        <v>53</v>
      </c>
      <c r="AL239" s="13">
        <v>42</v>
      </c>
      <c r="AM239" s="13">
        <v>1.4324324324324325</v>
      </c>
      <c r="AN239" s="13">
        <v>1.3125</v>
      </c>
      <c r="AO239" s="22">
        <v>238</v>
      </c>
    </row>
    <row r="240" spans="1:41" x14ac:dyDescent="0.3">
      <c r="A240" t="s">
        <v>41</v>
      </c>
      <c r="B240" t="s">
        <v>42</v>
      </c>
      <c r="C240" t="s">
        <v>35</v>
      </c>
      <c r="D240" t="s">
        <v>36</v>
      </c>
      <c r="E240" t="s">
        <v>43</v>
      </c>
      <c r="F240" s="11">
        <v>0.70833333333333337</v>
      </c>
      <c r="G240">
        <v>800</v>
      </c>
      <c r="H240">
        <v>45</v>
      </c>
      <c r="J240" t="s">
        <v>212</v>
      </c>
      <c r="K240" t="s">
        <v>76</v>
      </c>
      <c r="L240">
        <v>1</v>
      </c>
      <c r="M240">
        <v>6</v>
      </c>
      <c r="N240" t="s">
        <v>31</v>
      </c>
      <c r="O240" t="s">
        <v>32</v>
      </c>
      <c r="P240" s="13">
        <v>-5</v>
      </c>
      <c r="Q240" s="13">
        <v>0</v>
      </c>
      <c r="R240" s="13">
        <v>0</v>
      </c>
      <c r="S240" s="13">
        <v>0</v>
      </c>
      <c r="T240" s="13">
        <v>1.4545454545454546</v>
      </c>
      <c r="U240" s="13">
        <v>1.606060606060606</v>
      </c>
      <c r="V240" s="13">
        <v>-0.15151515151515138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1.4705882352941178</v>
      </c>
      <c r="AD240" s="13">
        <v>1.588235294117647</v>
      </c>
      <c r="AE240" s="13">
        <v>-0.11764705882352922</v>
      </c>
      <c r="AF240" s="13">
        <v>1.4375</v>
      </c>
      <c r="AG240" s="13">
        <v>1.625</v>
      </c>
      <c r="AH240" s="13">
        <v>-0.1875</v>
      </c>
      <c r="AI240" s="13">
        <v>0</v>
      </c>
      <c r="AJ240" s="13">
        <v>3</v>
      </c>
      <c r="AK240" s="13">
        <v>0</v>
      </c>
      <c r="AL240" s="13">
        <v>43</v>
      </c>
      <c r="AM240" s="13">
        <v>0</v>
      </c>
      <c r="AN240" s="13">
        <v>1.303030303030303</v>
      </c>
      <c r="AO240" s="22">
        <v>239</v>
      </c>
    </row>
    <row r="241" spans="1:41" x14ac:dyDescent="0.3">
      <c r="A241" t="s">
        <v>47</v>
      </c>
      <c r="B241" t="s">
        <v>67</v>
      </c>
      <c r="C241" t="s">
        <v>35</v>
      </c>
      <c r="D241" t="s">
        <v>54</v>
      </c>
      <c r="E241" t="s">
        <v>64</v>
      </c>
      <c r="F241" s="11">
        <v>0.6875</v>
      </c>
      <c r="G241">
        <v>4613</v>
      </c>
      <c r="H241">
        <v>7</v>
      </c>
      <c r="J241" t="s">
        <v>58</v>
      </c>
      <c r="K241" t="s">
        <v>76</v>
      </c>
      <c r="L241">
        <v>1</v>
      </c>
      <c r="M241">
        <v>0</v>
      </c>
      <c r="N241" t="s">
        <v>32</v>
      </c>
      <c r="O241" t="s">
        <v>31</v>
      </c>
      <c r="P241" s="13">
        <v>1</v>
      </c>
      <c r="Q241" s="13">
        <v>1</v>
      </c>
      <c r="R241" s="13">
        <v>0.66666666666666663</v>
      </c>
      <c r="S241" s="13">
        <v>0.33333333333333337</v>
      </c>
      <c r="T241" s="13">
        <v>1.588235294117647</v>
      </c>
      <c r="U241" s="13">
        <v>1.588235294117647</v>
      </c>
      <c r="V241" s="13">
        <v>0</v>
      </c>
      <c r="W241" s="13">
        <v>1.3125</v>
      </c>
      <c r="X241" s="13">
        <v>1.375</v>
      </c>
      <c r="Y241" s="13">
        <v>-6.25E-2</v>
      </c>
      <c r="Z241" s="13">
        <v>0.70588235294117652</v>
      </c>
      <c r="AA241" s="13">
        <v>1.8235294117647058</v>
      </c>
      <c r="AB241" s="13">
        <v>-1.1176470588235294</v>
      </c>
      <c r="AC241" s="13">
        <v>1.4705882352941178</v>
      </c>
      <c r="AD241" s="13">
        <v>1.588235294117647</v>
      </c>
      <c r="AE241" s="13">
        <v>-0.11764705882352922</v>
      </c>
      <c r="AF241" s="13">
        <v>1.7058823529411764</v>
      </c>
      <c r="AG241" s="13">
        <v>1.588235294117647</v>
      </c>
      <c r="AH241" s="13">
        <v>0.11764705882352944</v>
      </c>
      <c r="AI241" s="13">
        <v>3</v>
      </c>
      <c r="AJ241" s="13">
        <v>0</v>
      </c>
      <c r="AK241" s="13">
        <v>31</v>
      </c>
      <c r="AL241" s="13">
        <v>46</v>
      </c>
      <c r="AM241" s="13">
        <v>0.93939393939393945</v>
      </c>
      <c r="AN241" s="13">
        <v>1.3529411764705883</v>
      </c>
      <c r="AO241" s="22">
        <v>240</v>
      </c>
    </row>
    <row r="242" spans="1:41" x14ac:dyDescent="0.3">
      <c r="A242" t="s">
        <v>41</v>
      </c>
      <c r="B242" t="s">
        <v>211</v>
      </c>
      <c r="C242" t="s">
        <v>35</v>
      </c>
      <c r="D242" t="s">
        <v>70</v>
      </c>
      <c r="E242" t="s">
        <v>37</v>
      </c>
      <c r="F242" s="11">
        <v>0.79166666666666663</v>
      </c>
      <c r="G242">
        <v>500</v>
      </c>
      <c r="H242">
        <v>3</v>
      </c>
      <c r="J242" t="s">
        <v>213</v>
      </c>
      <c r="K242" t="s">
        <v>76</v>
      </c>
      <c r="L242">
        <v>1</v>
      </c>
      <c r="M242">
        <v>2</v>
      </c>
      <c r="N242" t="s">
        <v>31</v>
      </c>
      <c r="O242" t="s">
        <v>32</v>
      </c>
      <c r="P242" s="13">
        <v>-1</v>
      </c>
      <c r="Q242" s="13">
        <v>0</v>
      </c>
      <c r="R242" s="13">
        <v>0</v>
      </c>
      <c r="S242" s="13">
        <v>0</v>
      </c>
      <c r="T242" s="13">
        <v>1.5428571428571429</v>
      </c>
      <c r="U242" s="13">
        <v>1.5714285714285714</v>
      </c>
      <c r="V242" s="13">
        <v>-2.857142857142847E-2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1.4705882352941178</v>
      </c>
      <c r="AD242" s="13">
        <v>1.588235294117647</v>
      </c>
      <c r="AE242" s="13">
        <v>-0.11764705882352922</v>
      </c>
      <c r="AF242" s="13">
        <v>1.6111111111111112</v>
      </c>
      <c r="AG242" s="13">
        <v>1.5555555555555556</v>
      </c>
      <c r="AH242" s="13">
        <v>5.555555555555558E-2</v>
      </c>
      <c r="AI242" s="13">
        <v>0</v>
      </c>
      <c r="AJ242" s="13">
        <v>3</v>
      </c>
      <c r="AK242" s="13">
        <v>0</v>
      </c>
      <c r="AL242" s="13">
        <v>46</v>
      </c>
      <c r="AM242" s="13">
        <v>0</v>
      </c>
      <c r="AN242" s="13">
        <v>1.3142857142857143</v>
      </c>
      <c r="AO242" s="22">
        <v>241</v>
      </c>
    </row>
    <row r="243" spans="1:41" x14ac:dyDescent="0.3">
      <c r="A243" t="s">
        <v>41</v>
      </c>
      <c r="B243" t="s">
        <v>194</v>
      </c>
      <c r="C243" t="s">
        <v>35</v>
      </c>
      <c r="D243" t="s">
        <v>84</v>
      </c>
      <c r="E243" t="s">
        <v>37</v>
      </c>
      <c r="F243" s="11">
        <v>0.625</v>
      </c>
      <c r="G243">
        <v>600</v>
      </c>
      <c r="H243">
        <v>3</v>
      </c>
      <c r="J243" t="s">
        <v>214</v>
      </c>
      <c r="K243" t="s">
        <v>76</v>
      </c>
      <c r="L243">
        <v>0</v>
      </c>
      <c r="M243">
        <v>3</v>
      </c>
      <c r="N243" t="s">
        <v>31</v>
      </c>
      <c r="O243" t="s">
        <v>32</v>
      </c>
      <c r="P243" s="13">
        <v>-3</v>
      </c>
      <c r="Q243" s="13">
        <v>0</v>
      </c>
      <c r="R243" s="13">
        <v>0</v>
      </c>
      <c r="S243" s="13">
        <v>0</v>
      </c>
      <c r="T243" s="13">
        <v>1.5555555555555556</v>
      </c>
      <c r="U243" s="13">
        <v>1.5555555555555556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1.4705882352941178</v>
      </c>
      <c r="AD243" s="13">
        <v>1.588235294117647</v>
      </c>
      <c r="AE243" s="13">
        <v>-0.11764705882352922</v>
      </c>
      <c r="AF243" s="13">
        <v>1.631578947368421</v>
      </c>
      <c r="AG243" s="13">
        <v>1.5263157894736843</v>
      </c>
      <c r="AH243" s="13">
        <v>0.10526315789473673</v>
      </c>
      <c r="AI243" s="13">
        <v>0</v>
      </c>
      <c r="AJ243" s="13">
        <v>3</v>
      </c>
      <c r="AK243" s="13">
        <v>0</v>
      </c>
      <c r="AL243" s="13">
        <v>49</v>
      </c>
      <c r="AM243" s="13">
        <v>0</v>
      </c>
      <c r="AN243" s="13">
        <v>1.3611111111111112</v>
      </c>
      <c r="AO243" s="22">
        <v>242</v>
      </c>
    </row>
    <row r="244" spans="1:41" x14ac:dyDescent="0.3">
      <c r="A244" t="s">
        <v>47</v>
      </c>
      <c r="B244" t="s">
        <v>155</v>
      </c>
      <c r="C244" t="s">
        <v>35</v>
      </c>
      <c r="D244" t="s">
        <v>93</v>
      </c>
      <c r="E244" t="s">
        <v>43</v>
      </c>
      <c r="F244" s="11">
        <v>0.77083333333333337</v>
      </c>
      <c r="G244">
        <v>1950</v>
      </c>
      <c r="H244">
        <v>13</v>
      </c>
      <c r="J244" t="s">
        <v>76</v>
      </c>
      <c r="K244" t="s">
        <v>58</v>
      </c>
      <c r="L244">
        <v>1</v>
      </c>
      <c r="M244">
        <v>0</v>
      </c>
      <c r="N244" t="s">
        <v>32</v>
      </c>
      <c r="O244" t="s">
        <v>31</v>
      </c>
      <c r="P244" s="13">
        <v>1</v>
      </c>
      <c r="Q244" s="13">
        <v>1.5945945945945945</v>
      </c>
      <c r="R244" s="13">
        <v>0.72972972972972971</v>
      </c>
      <c r="S244" s="13">
        <v>0.8648648648648648</v>
      </c>
      <c r="T244" s="13">
        <v>1</v>
      </c>
      <c r="U244" s="13">
        <v>1.5588235294117647</v>
      </c>
      <c r="V244" s="13">
        <v>-0.55882352941176472</v>
      </c>
      <c r="W244" s="13">
        <v>1.4705882352941178</v>
      </c>
      <c r="X244" s="13">
        <v>1.588235294117647</v>
      </c>
      <c r="Y244" s="13">
        <v>-0.11764705882352922</v>
      </c>
      <c r="Z244" s="13">
        <v>1.7</v>
      </c>
      <c r="AA244" s="13">
        <v>1.45</v>
      </c>
      <c r="AB244" s="13">
        <v>0.25</v>
      </c>
      <c r="AC244" s="13">
        <v>1.2941176470588236</v>
      </c>
      <c r="AD244" s="13">
        <v>1.2941176470588236</v>
      </c>
      <c r="AE244" s="13">
        <v>0</v>
      </c>
      <c r="AF244" s="13">
        <v>0.70588235294117652</v>
      </c>
      <c r="AG244" s="13">
        <v>1.8235294117647058</v>
      </c>
      <c r="AH244" s="13">
        <v>-1.1176470588235294</v>
      </c>
      <c r="AI244" s="13">
        <v>3</v>
      </c>
      <c r="AJ244" s="13">
        <v>0</v>
      </c>
      <c r="AK244" s="13">
        <v>52</v>
      </c>
      <c r="AL244" s="13">
        <v>34</v>
      </c>
      <c r="AM244" s="13">
        <v>1.4054054054054055</v>
      </c>
      <c r="AN244" s="13">
        <v>1</v>
      </c>
      <c r="AO244" s="22">
        <v>243</v>
      </c>
    </row>
    <row r="245" spans="1:41" x14ac:dyDescent="0.3">
      <c r="A245" t="s">
        <v>47</v>
      </c>
      <c r="B245" t="s">
        <v>159</v>
      </c>
      <c r="C245" t="s">
        <v>105</v>
      </c>
      <c r="D245" t="s">
        <v>106</v>
      </c>
      <c r="E245" t="s">
        <v>43</v>
      </c>
      <c r="F245" s="11">
        <v>0.77083333333333337</v>
      </c>
      <c r="G245">
        <v>3113</v>
      </c>
      <c r="H245">
        <v>7</v>
      </c>
      <c r="J245" t="s">
        <v>58</v>
      </c>
      <c r="K245" t="s">
        <v>76</v>
      </c>
      <c r="L245">
        <v>1</v>
      </c>
      <c r="M245">
        <v>1</v>
      </c>
      <c r="N245" t="s">
        <v>30</v>
      </c>
      <c r="O245" t="s">
        <v>30</v>
      </c>
      <c r="P245" s="13">
        <v>0</v>
      </c>
      <c r="Q245" s="13">
        <v>0.97142857142857142</v>
      </c>
      <c r="R245" s="13">
        <v>0.62857142857142856</v>
      </c>
      <c r="S245" s="13">
        <v>0.34285714285714286</v>
      </c>
      <c r="T245" s="13">
        <v>1.5789473684210527</v>
      </c>
      <c r="U245" s="13">
        <v>1.4736842105263157</v>
      </c>
      <c r="V245" s="13">
        <v>0.10526315789473695</v>
      </c>
      <c r="W245" s="13">
        <v>1.2941176470588236</v>
      </c>
      <c r="X245" s="13">
        <v>1.2941176470588236</v>
      </c>
      <c r="Y245" s="13">
        <v>0</v>
      </c>
      <c r="Z245" s="13">
        <v>0.66666666666666663</v>
      </c>
      <c r="AA245" s="13">
        <v>1.7777777777777777</v>
      </c>
      <c r="AB245" s="13">
        <v>-1.1111111111111112</v>
      </c>
      <c r="AC245" s="13">
        <v>1.4444444444444444</v>
      </c>
      <c r="AD245" s="13">
        <v>1.5</v>
      </c>
      <c r="AE245" s="13">
        <v>-5.555555555555558E-2</v>
      </c>
      <c r="AF245" s="13">
        <v>1.7</v>
      </c>
      <c r="AG245" s="13">
        <v>1.45</v>
      </c>
      <c r="AH245" s="13">
        <v>0.25</v>
      </c>
      <c r="AI245" s="13">
        <v>1</v>
      </c>
      <c r="AJ245" s="13">
        <v>1</v>
      </c>
      <c r="AK245" s="13">
        <v>34</v>
      </c>
      <c r="AL245" s="13">
        <v>55</v>
      </c>
      <c r="AM245" s="13">
        <v>0.97142857142857142</v>
      </c>
      <c r="AN245" s="13">
        <v>1.4473684210526316</v>
      </c>
      <c r="AO245" s="22">
        <v>244</v>
      </c>
    </row>
    <row r="246" spans="1:41" x14ac:dyDescent="0.3">
      <c r="A246" t="s">
        <v>41</v>
      </c>
      <c r="B246" t="s">
        <v>215</v>
      </c>
      <c r="C246" t="s">
        <v>105</v>
      </c>
      <c r="D246" t="s">
        <v>106</v>
      </c>
      <c r="E246" t="s">
        <v>37</v>
      </c>
      <c r="F246" s="11">
        <v>0.8125</v>
      </c>
      <c r="G246">
        <v>500</v>
      </c>
      <c r="H246">
        <v>3</v>
      </c>
      <c r="J246" t="s">
        <v>76</v>
      </c>
      <c r="K246" t="s">
        <v>216</v>
      </c>
      <c r="L246">
        <v>4</v>
      </c>
      <c r="M246">
        <v>1</v>
      </c>
      <c r="N246" t="s">
        <v>32</v>
      </c>
      <c r="O246" t="s">
        <v>31</v>
      </c>
      <c r="P246" s="13">
        <v>3</v>
      </c>
      <c r="Q246" s="13">
        <v>1.5641025641025641</v>
      </c>
      <c r="R246" s="13">
        <v>0.69230769230769229</v>
      </c>
      <c r="S246" s="13">
        <v>0.87179487179487181</v>
      </c>
      <c r="T246" s="13">
        <v>0</v>
      </c>
      <c r="U246" s="13">
        <v>0</v>
      </c>
      <c r="V246" s="13">
        <v>0</v>
      </c>
      <c r="W246" s="13">
        <v>1.4444444444444444</v>
      </c>
      <c r="X246" s="13">
        <v>1.5</v>
      </c>
      <c r="Y246" s="13">
        <v>-5.555555555555558E-2</v>
      </c>
      <c r="Z246" s="13">
        <v>1.6666666666666667</v>
      </c>
      <c r="AA246" s="13">
        <v>1.4285714285714286</v>
      </c>
      <c r="AB246" s="13">
        <v>0.23809523809523814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3</v>
      </c>
      <c r="AJ246" s="13">
        <v>0</v>
      </c>
      <c r="AK246" s="13">
        <v>56</v>
      </c>
      <c r="AL246" s="13">
        <v>0</v>
      </c>
      <c r="AM246" s="13">
        <v>1.4358974358974359</v>
      </c>
      <c r="AN246" s="13">
        <v>0</v>
      </c>
      <c r="AO246" s="22">
        <v>245</v>
      </c>
    </row>
    <row r="247" spans="1:41" x14ac:dyDescent="0.3">
      <c r="A247" t="s">
        <v>47</v>
      </c>
      <c r="B247" t="s">
        <v>165</v>
      </c>
      <c r="C247" t="s">
        <v>105</v>
      </c>
      <c r="D247" t="s">
        <v>134</v>
      </c>
      <c r="E247" t="s">
        <v>43</v>
      </c>
      <c r="F247" s="11">
        <v>0.77083333333333337</v>
      </c>
      <c r="G247">
        <v>2400</v>
      </c>
      <c r="H247">
        <v>7</v>
      </c>
      <c r="J247" t="s">
        <v>76</v>
      </c>
      <c r="K247" t="s">
        <v>58</v>
      </c>
      <c r="L247">
        <v>0</v>
      </c>
      <c r="M247">
        <v>1</v>
      </c>
      <c r="N247" t="s">
        <v>31</v>
      </c>
      <c r="O247" t="s">
        <v>32</v>
      </c>
      <c r="P247" s="13">
        <v>-1</v>
      </c>
      <c r="Q247" s="13">
        <v>1.625</v>
      </c>
      <c r="R247" s="13">
        <v>0.7</v>
      </c>
      <c r="S247" s="13">
        <v>0.92500000000000004</v>
      </c>
      <c r="T247" s="13">
        <v>0.97222222222222221</v>
      </c>
      <c r="U247" s="13">
        <v>1.5277777777777777</v>
      </c>
      <c r="V247" s="13">
        <v>-0.55555555555555547</v>
      </c>
      <c r="W247" s="13">
        <v>1.5789473684210527</v>
      </c>
      <c r="X247" s="13">
        <v>1.4736842105263157</v>
      </c>
      <c r="Y247" s="13">
        <v>0.10526315789473695</v>
      </c>
      <c r="Z247" s="13">
        <v>1.6666666666666667</v>
      </c>
      <c r="AA247" s="13">
        <v>1.4285714285714286</v>
      </c>
      <c r="AB247" s="13">
        <v>0.23809523809523814</v>
      </c>
      <c r="AC247" s="13">
        <v>1.2777777777777777</v>
      </c>
      <c r="AD247" s="13">
        <v>1.2777777777777777</v>
      </c>
      <c r="AE247" s="13">
        <v>0</v>
      </c>
      <c r="AF247" s="13">
        <v>0.66666666666666663</v>
      </c>
      <c r="AG247" s="13">
        <v>1.7777777777777777</v>
      </c>
      <c r="AH247" s="13">
        <v>-1.1111111111111112</v>
      </c>
      <c r="AI247" s="13">
        <v>0</v>
      </c>
      <c r="AJ247" s="13">
        <v>3</v>
      </c>
      <c r="AK247" s="13">
        <v>59</v>
      </c>
      <c r="AL247" s="13">
        <v>35</v>
      </c>
      <c r="AM247" s="13">
        <v>1.4750000000000001</v>
      </c>
      <c r="AN247" s="13">
        <v>0.97222222222222221</v>
      </c>
      <c r="AO247" s="22">
        <v>246</v>
      </c>
    </row>
    <row r="248" spans="1:41" x14ac:dyDescent="0.3">
      <c r="A248" t="s">
        <v>59</v>
      </c>
      <c r="B248" t="s">
        <v>217</v>
      </c>
      <c r="C248" t="s">
        <v>35</v>
      </c>
      <c r="D248" t="s">
        <v>202</v>
      </c>
      <c r="E248" t="s">
        <v>61</v>
      </c>
      <c r="F248" s="11">
        <v>0.75</v>
      </c>
      <c r="G248">
        <v>1700</v>
      </c>
      <c r="H248">
        <v>45</v>
      </c>
      <c r="J248" t="s">
        <v>218</v>
      </c>
      <c r="K248" t="s">
        <v>58</v>
      </c>
      <c r="L248">
        <v>0</v>
      </c>
      <c r="M248">
        <v>1</v>
      </c>
      <c r="N248" t="s">
        <v>31</v>
      </c>
      <c r="O248" t="s">
        <v>32</v>
      </c>
      <c r="P248" s="13">
        <v>-1</v>
      </c>
      <c r="Q248" s="13">
        <v>0</v>
      </c>
      <c r="R248" s="13">
        <v>0</v>
      </c>
      <c r="S248" s="13">
        <v>0</v>
      </c>
      <c r="T248" s="13">
        <v>0.97297297297297303</v>
      </c>
      <c r="U248" s="13">
        <v>1.4864864864864864</v>
      </c>
      <c r="V248" s="13">
        <v>-0.51351351351351338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1.2777777777777777</v>
      </c>
      <c r="AD248" s="13">
        <v>1.2777777777777777</v>
      </c>
      <c r="AE248" s="13">
        <v>0</v>
      </c>
      <c r="AF248" s="13">
        <v>0.68421052631578949</v>
      </c>
      <c r="AG248" s="13">
        <v>1.6842105263157894</v>
      </c>
      <c r="AH248" s="13">
        <v>-0.99999999999999989</v>
      </c>
      <c r="AI248" s="13">
        <v>0</v>
      </c>
      <c r="AJ248" s="13">
        <v>3</v>
      </c>
      <c r="AK248" s="13">
        <v>0</v>
      </c>
      <c r="AL248" s="13">
        <v>38</v>
      </c>
      <c r="AM248" s="13">
        <v>0</v>
      </c>
      <c r="AN248" s="13">
        <v>1.027027027027027</v>
      </c>
      <c r="AO248" s="22">
        <v>247</v>
      </c>
    </row>
    <row r="249" spans="1:41" x14ac:dyDescent="0.3">
      <c r="A249" t="s">
        <v>47</v>
      </c>
      <c r="B249" t="s">
        <v>219</v>
      </c>
      <c r="C249" t="s">
        <v>35</v>
      </c>
      <c r="D249" t="s">
        <v>36</v>
      </c>
      <c r="E249" t="s">
        <v>61</v>
      </c>
      <c r="F249" s="11">
        <v>0.85416666666666663</v>
      </c>
      <c r="G249">
        <v>3335</v>
      </c>
      <c r="H249">
        <v>7</v>
      </c>
      <c r="J249" t="s">
        <v>58</v>
      </c>
      <c r="K249" t="s">
        <v>218</v>
      </c>
      <c r="L249">
        <v>1</v>
      </c>
      <c r="M249">
        <v>1</v>
      </c>
      <c r="N249" t="s">
        <v>30</v>
      </c>
      <c r="O249" t="s">
        <v>30</v>
      </c>
      <c r="P249" s="13">
        <v>0</v>
      </c>
      <c r="Q249" s="13">
        <v>0.97368421052631582</v>
      </c>
      <c r="R249" s="13">
        <v>0.60526315789473684</v>
      </c>
      <c r="S249" s="13">
        <v>0.36842105263157898</v>
      </c>
      <c r="T249" s="13">
        <v>0</v>
      </c>
      <c r="U249" s="13">
        <v>1</v>
      </c>
      <c r="V249" s="13">
        <v>-1</v>
      </c>
      <c r="W249" s="13">
        <v>1.2777777777777777</v>
      </c>
      <c r="X249" s="13">
        <v>1.2777777777777777</v>
      </c>
      <c r="Y249" s="13">
        <v>0</v>
      </c>
      <c r="Z249" s="13">
        <v>0.7</v>
      </c>
      <c r="AA249" s="13">
        <v>1.6</v>
      </c>
      <c r="AB249" s="13">
        <v>-0.90000000000000013</v>
      </c>
      <c r="AC249" s="13">
        <v>0</v>
      </c>
      <c r="AD249" s="13">
        <v>1</v>
      </c>
      <c r="AE249" s="13">
        <v>-1</v>
      </c>
      <c r="AF249" s="13">
        <v>0</v>
      </c>
      <c r="AG249" s="13">
        <v>0</v>
      </c>
      <c r="AH249" s="13">
        <v>0</v>
      </c>
      <c r="AI249" s="13">
        <v>1</v>
      </c>
      <c r="AJ249" s="13">
        <v>1</v>
      </c>
      <c r="AK249" s="13">
        <v>41</v>
      </c>
      <c r="AL249" s="13">
        <v>0</v>
      </c>
      <c r="AM249" s="13">
        <v>1.0789473684210527</v>
      </c>
      <c r="AN249" s="13">
        <v>0</v>
      </c>
      <c r="AO249" s="22">
        <v>248</v>
      </c>
    </row>
    <row r="250" spans="1:41" x14ac:dyDescent="0.3">
      <c r="A250" t="s">
        <v>59</v>
      </c>
      <c r="B250" t="s">
        <v>167</v>
      </c>
      <c r="C250" t="s">
        <v>35</v>
      </c>
      <c r="D250" t="s">
        <v>36</v>
      </c>
      <c r="E250" t="s">
        <v>61</v>
      </c>
      <c r="F250" s="11">
        <v>0.77083333333333337</v>
      </c>
      <c r="G250">
        <v>2811</v>
      </c>
      <c r="H250">
        <v>7</v>
      </c>
      <c r="J250" t="s">
        <v>58</v>
      </c>
      <c r="K250" t="s">
        <v>220</v>
      </c>
      <c r="L250">
        <v>1</v>
      </c>
      <c r="M250">
        <v>1</v>
      </c>
      <c r="N250" t="s">
        <v>30</v>
      </c>
      <c r="O250" t="s">
        <v>30</v>
      </c>
      <c r="P250" s="13">
        <v>0</v>
      </c>
      <c r="Q250" s="13">
        <v>0.97435897435897434</v>
      </c>
      <c r="R250" s="13">
        <v>0.61538461538461542</v>
      </c>
      <c r="S250" s="13">
        <v>0.35897435897435892</v>
      </c>
      <c r="T250" s="13">
        <v>0</v>
      </c>
      <c r="U250" s="13">
        <v>0</v>
      </c>
      <c r="V250" s="13">
        <v>0</v>
      </c>
      <c r="W250" s="13">
        <v>1.263157894736842</v>
      </c>
      <c r="X250" s="13">
        <v>1.263157894736842</v>
      </c>
      <c r="Y250" s="13">
        <v>0</v>
      </c>
      <c r="Z250" s="13">
        <v>0.7</v>
      </c>
      <c r="AA250" s="13">
        <v>1.6</v>
      </c>
      <c r="AB250" s="13">
        <v>-0.90000000000000013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1</v>
      </c>
      <c r="AJ250" s="13">
        <v>1</v>
      </c>
      <c r="AK250" s="13">
        <v>42</v>
      </c>
      <c r="AL250" s="13">
        <v>0</v>
      </c>
      <c r="AM250" s="13">
        <v>1.0769230769230769</v>
      </c>
      <c r="AN250" s="13">
        <v>0</v>
      </c>
      <c r="AO250" s="22">
        <v>249</v>
      </c>
    </row>
    <row r="251" spans="1:41" x14ac:dyDescent="0.3">
      <c r="A251" t="s">
        <v>41</v>
      </c>
      <c r="B251" t="s">
        <v>169</v>
      </c>
      <c r="C251" t="s">
        <v>35</v>
      </c>
      <c r="D251" t="s">
        <v>36</v>
      </c>
      <c r="E251" t="s">
        <v>64</v>
      </c>
      <c r="F251" s="11">
        <v>0.45833333333333331</v>
      </c>
      <c r="G251">
        <v>3000</v>
      </c>
      <c r="H251">
        <v>3</v>
      </c>
      <c r="J251" t="s">
        <v>221</v>
      </c>
      <c r="K251" t="s">
        <v>58</v>
      </c>
      <c r="L251">
        <v>1</v>
      </c>
      <c r="M251">
        <v>5</v>
      </c>
      <c r="N251" t="s">
        <v>31</v>
      </c>
      <c r="O251" t="s">
        <v>32</v>
      </c>
      <c r="P251" s="13">
        <v>-4</v>
      </c>
      <c r="Q251" s="13">
        <v>0</v>
      </c>
      <c r="R251" s="13">
        <v>0</v>
      </c>
      <c r="S251" s="13">
        <v>0</v>
      </c>
      <c r="T251" s="13">
        <v>0.97499999999999998</v>
      </c>
      <c r="U251" s="13">
        <v>1.425</v>
      </c>
      <c r="V251" s="13">
        <v>-0.45000000000000007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1.25</v>
      </c>
      <c r="AD251" s="13">
        <v>1.25</v>
      </c>
      <c r="AE251" s="13">
        <v>0</v>
      </c>
      <c r="AF251" s="13">
        <v>0.7</v>
      </c>
      <c r="AG251" s="13">
        <v>1.6</v>
      </c>
      <c r="AH251" s="13">
        <v>-0.90000000000000013</v>
      </c>
      <c r="AI251" s="13">
        <v>0</v>
      </c>
      <c r="AJ251" s="13">
        <v>3</v>
      </c>
      <c r="AK251" s="13">
        <v>0</v>
      </c>
      <c r="AL251" s="13">
        <v>43</v>
      </c>
      <c r="AM251" s="13">
        <v>0</v>
      </c>
      <c r="AN251" s="13">
        <v>1.075</v>
      </c>
      <c r="AO251" s="22">
        <v>250</v>
      </c>
    </row>
    <row r="252" spans="1:41" x14ac:dyDescent="0.3">
      <c r="A252" t="s">
        <v>59</v>
      </c>
      <c r="B252" t="s">
        <v>171</v>
      </c>
      <c r="C252" t="s">
        <v>35</v>
      </c>
      <c r="D252" t="s">
        <v>36</v>
      </c>
      <c r="E252" t="s">
        <v>61</v>
      </c>
      <c r="F252" s="11">
        <v>0.77083333333333337</v>
      </c>
      <c r="G252">
        <v>10100</v>
      </c>
      <c r="H252">
        <v>4</v>
      </c>
      <c r="J252" t="s">
        <v>220</v>
      </c>
      <c r="K252" t="s">
        <v>58</v>
      </c>
      <c r="L252">
        <v>0</v>
      </c>
      <c r="M252">
        <v>3</v>
      </c>
      <c r="N252" t="s">
        <v>31</v>
      </c>
      <c r="O252" t="s">
        <v>32</v>
      </c>
      <c r="P252" s="13">
        <v>-3</v>
      </c>
      <c r="Q252" s="13">
        <v>1</v>
      </c>
      <c r="R252" s="13">
        <v>0</v>
      </c>
      <c r="S252" s="13">
        <v>1</v>
      </c>
      <c r="T252" s="13">
        <v>1.0731707317073171</v>
      </c>
      <c r="U252" s="13">
        <v>1.4146341463414633</v>
      </c>
      <c r="V252" s="13">
        <v>-0.3414634146341462</v>
      </c>
      <c r="W252" s="13">
        <v>0</v>
      </c>
      <c r="X252" s="13">
        <v>0</v>
      </c>
      <c r="Y252" s="13">
        <v>0</v>
      </c>
      <c r="Z252" s="13">
        <v>1</v>
      </c>
      <c r="AA252" s="13">
        <v>1</v>
      </c>
      <c r="AB252" s="13">
        <v>0</v>
      </c>
      <c r="AC252" s="13">
        <v>1.25</v>
      </c>
      <c r="AD252" s="13">
        <v>1.25</v>
      </c>
      <c r="AE252" s="13">
        <v>0</v>
      </c>
      <c r="AF252" s="13">
        <v>0.90476190476190477</v>
      </c>
      <c r="AG252" s="13">
        <v>1.5714285714285714</v>
      </c>
      <c r="AH252" s="13">
        <v>-0.66666666666666663</v>
      </c>
      <c r="AI252" s="13">
        <v>0</v>
      </c>
      <c r="AJ252" s="13">
        <v>3</v>
      </c>
      <c r="AK252" s="13">
        <v>1</v>
      </c>
      <c r="AL252" s="13">
        <v>46</v>
      </c>
      <c r="AM252" s="13">
        <v>1</v>
      </c>
      <c r="AN252" s="13">
        <v>1.1219512195121952</v>
      </c>
      <c r="AO252" s="22">
        <v>251</v>
      </c>
    </row>
    <row r="253" spans="1:41" x14ac:dyDescent="0.3">
      <c r="A253" t="s">
        <v>59</v>
      </c>
      <c r="B253" t="s">
        <v>144</v>
      </c>
      <c r="C253" t="s">
        <v>35</v>
      </c>
      <c r="D253" t="s">
        <v>36</v>
      </c>
      <c r="E253" t="s">
        <v>61</v>
      </c>
      <c r="F253" s="11">
        <v>0.85416666666666663</v>
      </c>
      <c r="G253">
        <v>13745</v>
      </c>
      <c r="H253">
        <v>4</v>
      </c>
      <c r="J253" t="s">
        <v>222</v>
      </c>
      <c r="K253" t="s">
        <v>58</v>
      </c>
      <c r="L253">
        <v>1</v>
      </c>
      <c r="M253">
        <v>1</v>
      </c>
      <c r="N253" t="s">
        <v>30</v>
      </c>
      <c r="O253" t="s">
        <v>30</v>
      </c>
      <c r="P253" s="13">
        <v>0</v>
      </c>
      <c r="Q253" s="13">
        <v>0</v>
      </c>
      <c r="R253" s="13">
        <v>0</v>
      </c>
      <c r="S253" s="13">
        <v>0</v>
      </c>
      <c r="T253" s="13">
        <v>1.1190476190476191</v>
      </c>
      <c r="U253" s="13">
        <v>1.3809523809523809</v>
      </c>
      <c r="V253" s="13">
        <v>-0.26190476190476186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1.25</v>
      </c>
      <c r="AD253" s="13">
        <v>1.25</v>
      </c>
      <c r="AE253" s="13">
        <v>0</v>
      </c>
      <c r="AF253" s="13">
        <v>1</v>
      </c>
      <c r="AG253" s="13">
        <v>1.5</v>
      </c>
      <c r="AH253" s="13">
        <v>-0.5</v>
      </c>
      <c r="AI253" s="13">
        <v>1</v>
      </c>
      <c r="AJ253" s="13">
        <v>1</v>
      </c>
      <c r="AK253" s="13">
        <v>0</v>
      </c>
      <c r="AL253" s="13">
        <v>49</v>
      </c>
      <c r="AM253" s="13">
        <v>0</v>
      </c>
      <c r="AN253" s="13">
        <v>1.1666666666666667</v>
      </c>
      <c r="AO253" s="22">
        <v>252</v>
      </c>
    </row>
    <row r="254" spans="1:41" x14ac:dyDescent="0.3">
      <c r="A254" t="s">
        <v>59</v>
      </c>
      <c r="B254" t="s">
        <v>173</v>
      </c>
      <c r="C254" t="s">
        <v>35</v>
      </c>
      <c r="D254" t="s">
        <v>54</v>
      </c>
      <c r="E254" t="s">
        <v>61</v>
      </c>
      <c r="F254" s="11">
        <v>0.85416666666666663</v>
      </c>
      <c r="G254">
        <v>3852</v>
      </c>
      <c r="H254">
        <v>4</v>
      </c>
      <c r="J254" t="s">
        <v>58</v>
      </c>
      <c r="K254" t="s">
        <v>222</v>
      </c>
      <c r="L254">
        <v>3</v>
      </c>
      <c r="M254">
        <v>1</v>
      </c>
      <c r="N254" t="s">
        <v>32</v>
      </c>
      <c r="O254" t="s">
        <v>31</v>
      </c>
      <c r="P254" s="13">
        <v>2</v>
      </c>
      <c r="Q254" s="13">
        <v>1.1162790697674418</v>
      </c>
      <c r="R254" s="13">
        <v>0.58139534883720934</v>
      </c>
      <c r="S254" s="13">
        <v>0.53488372093023251</v>
      </c>
      <c r="T254" s="13">
        <v>1</v>
      </c>
      <c r="U254" s="13">
        <v>1</v>
      </c>
      <c r="V254" s="13">
        <v>0</v>
      </c>
      <c r="W254" s="13">
        <v>1.25</v>
      </c>
      <c r="X254" s="13">
        <v>1.25</v>
      </c>
      <c r="Y254" s="13">
        <v>0</v>
      </c>
      <c r="Z254" s="13">
        <v>1</v>
      </c>
      <c r="AA254" s="13">
        <v>1.4782608695652173</v>
      </c>
      <c r="AB254" s="13">
        <v>-0.47826086956521729</v>
      </c>
      <c r="AC254" s="13">
        <v>1</v>
      </c>
      <c r="AD254" s="13">
        <v>1</v>
      </c>
      <c r="AE254" s="13">
        <v>0</v>
      </c>
      <c r="AF254" s="13">
        <v>0</v>
      </c>
      <c r="AG254" s="13">
        <v>0</v>
      </c>
      <c r="AH254" s="13">
        <v>0</v>
      </c>
      <c r="AI254" s="13">
        <v>3</v>
      </c>
      <c r="AJ254" s="13">
        <v>0</v>
      </c>
      <c r="AK254" s="13">
        <v>50</v>
      </c>
      <c r="AL254" s="13">
        <v>1</v>
      </c>
      <c r="AM254" s="13">
        <v>1.1627906976744187</v>
      </c>
      <c r="AN254" s="13">
        <v>1</v>
      </c>
      <c r="AO254" s="22">
        <v>253</v>
      </c>
    </row>
    <row r="255" spans="1:41" x14ac:dyDescent="0.3">
      <c r="A255" t="s">
        <v>59</v>
      </c>
      <c r="B255" t="s">
        <v>60</v>
      </c>
      <c r="C255" t="s">
        <v>35</v>
      </c>
      <c r="D255" t="s">
        <v>54</v>
      </c>
      <c r="E255" t="s">
        <v>61</v>
      </c>
      <c r="F255" s="11">
        <v>0.85416666666666663</v>
      </c>
      <c r="G255">
        <v>5269</v>
      </c>
      <c r="H255">
        <v>5</v>
      </c>
      <c r="J255" t="s">
        <v>58</v>
      </c>
      <c r="K255" t="s">
        <v>223</v>
      </c>
      <c r="L255">
        <v>0</v>
      </c>
      <c r="M255">
        <v>1</v>
      </c>
      <c r="N255" t="s">
        <v>31</v>
      </c>
      <c r="O255" t="s">
        <v>32</v>
      </c>
      <c r="P255" s="13">
        <v>-1</v>
      </c>
      <c r="Q255" s="13">
        <v>1.1590909090909092</v>
      </c>
      <c r="R255" s="13">
        <v>0.59090909090909094</v>
      </c>
      <c r="S255" s="13">
        <v>0.56818181818181823</v>
      </c>
      <c r="T255" s="13">
        <v>0</v>
      </c>
      <c r="U255" s="13">
        <v>0</v>
      </c>
      <c r="V255" s="13">
        <v>0</v>
      </c>
      <c r="W255" s="13">
        <v>1.3333333333333333</v>
      </c>
      <c r="X255" s="13">
        <v>1.2380952380952381</v>
      </c>
      <c r="Y255" s="13">
        <v>9.5238095238095122E-2</v>
      </c>
      <c r="Z255" s="13">
        <v>1</v>
      </c>
      <c r="AA255" s="13">
        <v>1.4782608695652173</v>
      </c>
      <c r="AB255" s="13">
        <v>-0.47826086956521729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3</v>
      </c>
      <c r="AK255" s="13">
        <v>53</v>
      </c>
      <c r="AL255" s="13">
        <v>0</v>
      </c>
      <c r="AM255" s="13">
        <v>1.2045454545454546</v>
      </c>
      <c r="AN255" s="13">
        <v>0</v>
      </c>
      <c r="AO255" s="22">
        <v>254</v>
      </c>
    </row>
    <row r="256" spans="1:41" x14ac:dyDescent="0.3">
      <c r="A256" t="s">
        <v>59</v>
      </c>
      <c r="B256" t="s">
        <v>66</v>
      </c>
      <c r="C256" t="s">
        <v>35</v>
      </c>
      <c r="D256" t="s">
        <v>54</v>
      </c>
      <c r="E256" t="s">
        <v>61</v>
      </c>
      <c r="F256" s="11">
        <v>0.79166666666666663</v>
      </c>
      <c r="G256">
        <v>10637</v>
      </c>
      <c r="H256">
        <v>4</v>
      </c>
      <c r="J256" t="s">
        <v>223</v>
      </c>
      <c r="K256" t="s">
        <v>58</v>
      </c>
      <c r="L256">
        <v>2</v>
      </c>
      <c r="M256">
        <v>2</v>
      </c>
      <c r="N256" t="s">
        <v>30</v>
      </c>
      <c r="O256" t="s">
        <v>30</v>
      </c>
      <c r="P256" s="13">
        <v>0</v>
      </c>
      <c r="Q256" s="13">
        <v>1</v>
      </c>
      <c r="R256" s="13">
        <v>0</v>
      </c>
      <c r="S256" s="13">
        <v>1</v>
      </c>
      <c r="T256" s="13">
        <v>1.1333333333333333</v>
      </c>
      <c r="U256" s="13">
        <v>1.3555555555555556</v>
      </c>
      <c r="V256" s="13">
        <v>-0.22222222222222232</v>
      </c>
      <c r="W256" s="13">
        <v>0</v>
      </c>
      <c r="X256" s="13">
        <v>0</v>
      </c>
      <c r="Y256" s="13">
        <v>0</v>
      </c>
      <c r="Z256" s="13">
        <v>1</v>
      </c>
      <c r="AA256" s="13">
        <v>0</v>
      </c>
      <c r="AB256" s="13">
        <v>1</v>
      </c>
      <c r="AC256" s="13">
        <v>1.2727272727272727</v>
      </c>
      <c r="AD256" s="13">
        <v>1.2272727272727273</v>
      </c>
      <c r="AE256" s="13">
        <v>4.5454545454545414E-2</v>
      </c>
      <c r="AF256" s="13">
        <v>1</v>
      </c>
      <c r="AG256" s="13">
        <v>1.4782608695652173</v>
      </c>
      <c r="AH256" s="13">
        <v>-0.47826086956521729</v>
      </c>
      <c r="AI256" s="13">
        <v>1</v>
      </c>
      <c r="AJ256" s="13">
        <v>1</v>
      </c>
      <c r="AK256" s="13">
        <v>3</v>
      </c>
      <c r="AL256" s="13">
        <v>53</v>
      </c>
      <c r="AM256" s="13">
        <v>3</v>
      </c>
      <c r="AN256" s="13">
        <v>1.1777777777777778</v>
      </c>
      <c r="AO256" s="22">
        <v>255</v>
      </c>
    </row>
    <row r="257" spans="1:41" x14ac:dyDescent="0.3">
      <c r="A257" t="s">
        <v>41</v>
      </c>
      <c r="B257" t="s">
        <v>151</v>
      </c>
      <c r="C257" t="s">
        <v>35</v>
      </c>
      <c r="D257" t="s">
        <v>70</v>
      </c>
      <c r="E257" t="s">
        <v>46</v>
      </c>
      <c r="F257" s="11">
        <v>0.79166666666666663</v>
      </c>
      <c r="G257">
        <v>900</v>
      </c>
      <c r="H257">
        <v>4</v>
      </c>
      <c r="J257" t="s">
        <v>224</v>
      </c>
      <c r="K257" t="s">
        <v>58</v>
      </c>
      <c r="L257">
        <v>2</v>
      </c>
      <c r="M257">
        <v>2</v>
      </c>
      <c r="N257" t="s">
        <v>30</v>
      </c>
      <c r="O257" t="s">
        <v>30</v>
      </c>
      <c r="P257" s="13">
        <v>0</v>
      </c>
      <c r="Q257" s="13">
        <v>0</v>
      </c>
      <c r="R257" s="13">
        <v>0</v>
      </c>
      <c r="S257" s="13">
        <v>0</v>
      </c>
      <c r="T257" s="13">
        <v>1.1521739130434783</v>
      </c>
      <c r="U257" s="13">
        <v>1.3695652173913044</v>
      </c>
      <c r="V257" s="13">
        <v>-0.21739130434782616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1.2727272727272727</v>
      </c>
      <c r="AD257" s="13">
        <v>1.2272727272727273</v>
      </c>
      <c r="AE257" s="13">
        <v>4.5454545454545414E-2</v>
      </c>
      <c r="AF257" s="13">
        <v>1.0416666666666667</v>
      </c>
      <c r="AG257" s="13">
        <v>1.5</v>
      </c>
      <c r="AH257" s="13">
        <v>-0.45833333333333326</v>
      </c>
      <c r="AI257" s="13">
        <v>1</v>
      </c>
      <c r="AJ257" s="13">
        <v>1</v>
      </c>
      <c r="AK257" s="13">
        <v>0</v>
      </c>
      <c r="AL257" s="13">
        <v>54</v>
      </c>
      <c r="AM257" s="13">
        <v>0</v>
      </c>
      <c r="AN257" s="13">
        <v>1.173913043478261</v>
      </c>
      <c r="AO257" s="22">
        <v>256</v>
      </c>
    </row>
    <row r="258" spans="1:41" x14ac:dyDescent="0.3">
      <c r="A258" t="s">
        <v>41</v>
      </c>
      <c r="B258" t="s">
        <v>335</v>
      </c>
      <c r="C258" t="s">
        <v>105</v>
      </c>
      <c r="D258" t="s">
        <v>36</v>
      </c>
      <c r="E258" t="s">
        <v>141</v>
      </c>
      <c r="F258" s="15">
        <v>0.79166666666666663</v>
      </c>
      <c r="G258" s="16">
        <v>3100</v>
      </c>
      <c r="H258" s="16">
        <v>45</v>
      </c>
      <c r="I258" s="16"/>
      <c r="J258" t="s">
        <v>336</v>
      </c>
      <c r="K258" t="s">
        <v>0</v>
      </c>
      <c r="L258">
        <v>0</v>
      </c>
      <c r="M258">
        <v>3</v>
      </c>
      <c r="N258" t="s">
        <v>31</v>
      </c>
      <c r="O258" t="s">
        <v>32</v>
      </c>
      <c r="P258" s="13">
        <v>-3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3</v>
      </c>
      <c r="AK258" s="13">
        <v>0</v>
      </c>
      <c r="AL258" s="13">
        <v>0</v>
      </c>
      <c r="AM258" s="13">
        <v>0</v>
      </c>
      <c r="AN258" s="13">
        <v>0</v>
      </c>
      <c r="AO258" s="22">
        <v>257</v>
      </c>
    </row>
    <row r="259" spans="1:41" x14ac:dyDescent="0.3">
      <c r="A259" t="s">
        <v>41</v>
      </c>
      <c r="B259" t="s">
        <v>335</v>
      </c>
      <c r="C259" t="s">
        <v>105</v>
      </c>
      <c r="D259" t="s">
        <v>36</v>
      </c>
      <c r="E259" t="s">
        <v>141</v>
      </c>
      <c r="F259" s="15">
        <v>0.77083333333333337</v>
      </c>
      <c r="G259" s="16">
        <v>1000</v>
      </c>
      <c r="H259" s="16">
        <v>45</v>
      </c>
      <c r="I259" s="16"/>
      <c r="J259" t="s">
        <v>344</v>
      </c>
      <c r="K259" t="s">
        <v>65</v>
      </c>
      <c r="L259">
        <v>0</v>
      </c>
      <c r="M259">
        <v>6</v>
      </c>
      <c r="N259" t="s">
        <v>31</v>
      </c>
      <c r="O259" t="s">
        <v>32</v>
      </c>
      <c r="P259" s="13">
        <v>-6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3</v>
      </c>
      <c r="AK259" s="13">
        <v>0</v>
      </c>
      <c r="AL259" s="13">
        <v>0</v>
      </c>
      <c r="AM259" s="13">
        <v>0</v>
      </c>
      <c r="AN259" s="13">
        <v>0</v>
      </c>
      <c r="AO259" s="22">
        <v>258</v>
      </c>
    </row>
    <row r="260" spans="1:41" x14ac:dyDescent="0.3">
      <c r="A260" t="s">
        <v>41</v>
      </c>
      <c r="B260" t="s">
        <v>335</v>
      </c>
      <c r="C260" t="s">
        <v>105</v>
      </c>
      <c r="D260" t="s">
        <v>36</v>
      </c>
      <c r="E260" t="s">
        <v>141</v>
      </c>
      <c r="F260" s="15">
        <v>0.84722222222222221</v>
      </c>
      <c r="G260" s="16">
        <v>2000</v>
      </c>
      <c r="H260" s="16">
        <v>45</v>
      </c>
      <c r="I260" s="16"/>
      <c r="J260" t="s">
        <v>348</v>
      </c>
      <c r="K260" t="s">
        <v>71</v>
      </c>
      <c r="L260">
        <v>0</v>
      </c>
      <c r="M260">
        <v>5</v>
      </c>
      <c r="N260" t="s">
        <v>31</v>
      </c>
      <c r="O260" t="s">
        <v>32</v>
      </c>
      <c r="P260" s="13">
        <v>-5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3</v>
      </c>
      <c r="AK260" s="13">
        <v>0</v>
      </c>
      <c r="AL260" s="13">
        <v>0</v>
      </c>
      <c r="AM260" s="13">
        <v>0</v>
      </c>
      <c r="AN260" s="13">
        <v>0</v>
      </c>
      <c r="AO260" s="22">
        <v>259</v>
      </c>
    </row>
    <row r="261" spans="1:41" x14ac:dyDescent="0.3">
      <c r="A261" t="s">
        <v>41</v>
      </c>
      <c r="B261" t="s">
        <v>335</v>
      </c>
      <c r="C261" t="s">
        <v>105</v>
      </c>
      <c r="D261" t="s">
        <v>36</v>
      </c>
      <c r="E261" t="s">
        <v>141</v>
      </c>
      <c r="F261" s="15">
        <v>0.79166666666666663</v>
      </c>
      <c r="G261" s="16">
        <v>800</v>
      </c>
      <c r="H261" s="16">
        <v>45</v>
      </c>
      <c r="I261" s="16"/>
      <c r="J261" t="s">
        <v>366</v>
      </c>
      <c r="K261" t="s">
        <v>56</v>
      </c>
      <c r="L261">
        <v>1</v>
      </c>
      <c r="M261">
        <v>0</v>
      </c>
      <c r="N261" t="s">
        <v>32</v>
      </c>
      <c r="O261" t="s">
        <v>31</v>
      </c>
      <c r="P261" s="13">
        <v>1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3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22">
        <v>260</v>
      </c>
    </row>
    <row r="262" spans="1:41" x14ac:dyDescent="0.3">
      <c r="A262" t="s">
        <v>41</v>
      </c>
      <c r="B262" t="s">
        <v>335</v>
      </c>
      <c r="C262" t="s">
        <v>105</v>
      </c>
      <c r="D262" t="s">
        <v>36</v>
      </c>
      <c r="E262" t="s">
        <v>141</v>
      </c>
      <c r="F262" s="15">
        <v>0.79166666666666663</v>
      </c>
      <c r="G262" s="16">
        <v>530</v>
      </c>
      <c r="H262" s="16">
        <v>45</v>
      </c>
      <c r="I262" s="16"/>
      <c r="J262" t="s">
        <v>368</v>
      </c>
      <c r="K262" t="s">
        <v>76</v>
      </c>
      <c r="L262">
        <v>1</v>
      </c>
      <c r="M262">
        <v>3</v>
      </c>
      <c r="N262" t="s">
        <v>31</v>
      </c>
      <c r="O262" t="s">
        <v>32</v>
      </c>
      <c r="P262" s="13">
        <v>-2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3</v>
      </c>
      <c r="AK262" s="13">
        <v>0</v>
      </c>
      <c r="AL262" s="13">
        <v>0</v>
      </c>
      <c r="AM262" s="13">
        <v>0</v>
      </c>
      <c r="AN262" s="13">
        <v>0</v>
      </c>
      <c r="AO262" s="22">
        <v>261</v>
      </c>
    </row>
    <row r="263" spans="1:41" x14ac:dyDescent="0.3">
      <c r="A263" t="s">
        <v>41</v>
      </c>
      <c r="B263" t="s">
        <v>335</v>
      </c>
      <c r="C263" t="s">
        <v>105</v>
      </c>
      <c r="D263" t="s">
        <v>36</v>
      </c>
      <c r="E263" t="s">
        <v>141</v>
      </c>
      <c r="F263" s="15">
        <v>0.77083333333333337</v>
      </c>
      <c r="G263" s="16">
        <v>150</v>
      </c>
      <c r="H263" s="16">
        <v>45</v>
      </c>
      <c r="I263" s="16"/>
      <c r="J263" t="s">
        <v>193</v>
      </c>
      <c r="K263" t="s">
        <v>216</v>
      </c>
      <c r="L263">
        <v>1</v>
      </c>
      <c r="M263">
        <v>1</v>
      </c>
      <c r="N263" t="s">
        <v>30</v>
      </c>
      <c r="O263" t="s">
        <v>30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1</v>
      </c>
      <c r="AJ263" s="13">
        <v>1</v>
      </c>
      <c r="AK263" s="13">
        <v>0</v>
      </c>
      <c r="AL263" s="13">
        <v>0</v>
      </c>
      <c r="AM263" s="13">
        <v>0</v>
      </c>
      <c r="AN263" s="13">
        <v>0</v>
      </c>
      <c r="AO263" s="22">
        <v>262</v>
      </c>
    </row>
    <row r="264" spans="1:41" x14ac:dyDescent="0.3">
      <c r="A264" t="s">
        <v>41</v>
      </c>
      <c r="B264" t="s">
        <v>281</v>
      </c>
      <c r="C264" t="s">
        <v>105</v>
      </c>
      <c r="D264" t="s">
        <v>36</v>
      </c>
      <c r="E264" t="s">
        <v>43</v>
      </c>
      <c r="F264" s="15">
        <v>0.6875</v>
      </c>
      <c r="G264" s="16">
        <v>1000</v>
      </c>
      <c r="H264" s="16">
        <v>45</v>
      </c>
      <c r="I264" s="16"/>
      <c r="J264" t="s">
        <v>282</v>
      </c>
      <c r="K264" t="s">
        <v>68</v>
      </c>
      <c r="L264">
        <v>0</v>
      </c>
      <c r="M264">
        <v>2</v>
      </c>
      <c r="N264" t="s">
        <v>31</v>
      </c>
      <c r="O264" t="s">
        <v>32</v>
      </c>
      <c r="P264" s="13">
        <v>-2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3</v>
      </c>
      <c r="AK264" s="13">
        <v>0</v>
      </c>
      <c r="AL264" s="13">
        <v>0</v>
      </c>
      <c r="AM264" s="13">
        <v>0</v>
      </c>
      <c r="AN264" s="13">
        <v>0</v>
      </c>
      <c r="AO264" s="22">
        <v>263</v>
      </c>
    </row>
    <row r="265" spans="1:41" x14ac:dyDescent="0.3">
      <c r="A265" t="s">
        <v>41</v>
      </c>
      <c r="B265" t="s">
        <v>281</v>
      </c>
      <c r="C265" t="s">
        <v>105</v>
      </c>
      <c r="D265" t="s">
        <v>36</v>
      </c>
      <c r="E265" t="s">
        <v>43</v>
      </c>
      <c r="F265" s="15">
        <v>0.75</v>
      </c>
      <c r="G265" s="16">
        <v>600</v>
      </c>
      <c r="H265" s="16">
        <v>45</v>
      </c>
      <c r="I265" s="16"/>
      <c r="J265" t="s">
        <v>224</v>
      </c>
      <c r="K265" t="s">
        <v>49</v>
      </c>
      <c r="L265">
        <v>1</v>
      </c>
      <c r="M265">
        <v>2</v>
      </c>
      <c r="N265" t="s">
        <v>31</v>
      </c>
      <c r="O265" t="s">
        <v>32</v>
      </c>
      <c r="P265" s="13">
        <v>-1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3</v>
      </c>
      <c r="AK265" s="13">
        <v>0</v>
      </c>
      <c r="AL265" s="13">
        <v>0</v>
      </c>
      <c r="AM265" s="13">
        <v>0</v>
      </c>
      <c r="AN265" s="13">
        <v>0</v>
      </c>
      <c r="AO265" s="22">
        <v>264</v>
      </c>
    </row>
    <row r="266" spans="1:41" x14ac:dyDescent="0.3">
      <c r="A266" t="s">
        <v>41</v>
      </c>
      <c r="B266" t="s">
        <v>281</v>
      </c>
      <c r="C266" t="s">
        <v>105</v>
      </c>
      <c r="D266" t="s">
        <v>36</v>
      </c>
      <c r="E266" t="s">
        <v>43</v>
      </c>
      <c r="F266" s="15">
        <v>0.70833333333333337</v>
      </c>
      <c r="G266" s="16">
        <v>800</v>
      </c>
      <c r="H266" s="16">
        <v>45</v>
      </c>
      <c r="I266" s="16"/>
      <c r="J266" t="s">
        <v>369</v>
      </c>
      <c r="K266" t="s">
        <v>245</v>
      </c>
      <c r="L266">
        <v>2</v>
      </c>
      <c r="M266">
        <v>3</v>
      </c>
      <c r="N266" t="s">
        <v>31</v>
      </c>
      <c r="O266" t="s">
        <v>32</v>
      </c>
      <c r="P266" s="13">
        <v>-1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3</v>
      </c>
      <c r="AK266" s="13">
        <v>0</v>
      </c>
      <c r="AL266" s="13">
        <v>0</v>
      </c>
      <c r="AM266" s="13">
        <v>0</v>
      </c>
      <c r="AN266" s="13">
        <v>0</v>
      </c>
      <c r="AO266" s="22">
        <v>265</v>
      </c>
    </row>
    <row r="267" spans="1:41" x14ac:dyDescent="0.3">
      <c r="A267" t="s">
        <v>41</v>
      </c>
      <c r="B267" t="s">
        <v>242</v>
      </c>
      <c r="C267" t="s">
        <v>105</v>
      </c>
      <c r="D267" t="s">
        <v>36</v>
      </c>
      <c r="E267" t="s">
        <v>64</v>
      </c>
      <c r="F267" s="15">
        <v>0.45833333333333331</v>
      </c>
      <c r="G267" s="16">
        <v>2152</v>
      </c>
      <c r="H267" s="16">
        <v>45</v>
      </c>
      <c r="I267" s="16"/>
      <c r="J267" t="s">
        <v>243</v>
      </c>
      <c r="K267" t="s">
        <v>80</v>
      </c>
      <c r="L267">
        <v>0</v>
      </c>
      <c r="M267">
        <v>4</v>
      </c>
      <c r="N267" t="s">
        <v>31</v>
      </c>
      <c r="O267" t="s">
        <v>32</v>
      </c>
      <c r="P267" s="13">
        <v>-4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3</v>
      </c>
      <c r="AK267" s="13">
        <v>0</v>
      </c>
      <c r="AL267" s="13">
        <v>0</v>
      </c>
      <c r="AM267" s="13">
        <v>0</v>
      </c>
      <c r="AN267" s="13">
        <v>0</v>
      </c>
      <c r="AO267" s="22">
        <v>266</v>
      </c>
    </row>
    <row r="268" spans="1:41" x14ac:dyDescent="0.3">
      <c r="A268" t="s">
        <v>41</v>
      </c>
      <c r="B268" t="s">
        <v>242</v>
      </c>
      <c r="C268" t="s">
        <v>105</v>
      </c>
      <c r="D268" t="s">
        <v>36</v>
      </c>
      <c r="E268" t="s">
        <v>64</v>
      </c>
      <c r="F268" s="15">
        <v>0.71875</v>
      </c>
      <c r="G268" s="16">
        <v>2112</v>
      </c>
      <c r="H268" s="16">
        <v>45</v>
      </c>
      <c r="I268" s="16"/>
      <c r="J268" t="s">
        <v>214</v>
      </c>
      <c r="K268" t="s">
        <v>40</v>
      </c>
      <c r="L268">
        <v>0</v>
      </c>
      <c r="M268">
        <v>6</v>
      </c>
      <c r="N268" t="s">
        <v>31</v>
      </c>
      <c r="O268" t="s">
        <v>32</v>
      </c>
      <c r="P268" s="13">
        <v>-6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3</v>
      </c>
      <c r="AK268" s="13">
        <v>0</v>
      </c>
      <c r="AL268" s="13">
        <v>0</v>
      </c>
      <c r="AM268" s="13">
        <v>0</v>
      </c>
      <c r="AN268" s="13">
        <v>0</v>
      </c>
      <c r="AO268" s="22">
        <v>267</v>
      </c>
    </row>
    <row r="269" spans="1:41" x14ac:dyDescent="0.3">
      <c r="A269" t="s">
        <v>41</v>
      </c>
      <c r="B269" t="s">
        <v>242</v>
      </c>
      <c r="C269" t="s">
        <v>105</v>
      </c>
      <c r="D269" t="s">
        <v>36</v>
      </c>
      <c r="E269" t="s">
        <v>64</v>
      </c>
      <c r="F269" s="15">
        <v>0.6875</v>
      </c>
      <c r="G269" s="16">
        <v>600</v>
      </c>
      <c r="H269" s="16">
        <v>45</v>
      </c>
      <c r="I269" s="16"/>
      <c r="J269" t="s">
        <v>213</v>
      </c>
      <c r="K269" t="s">
        <v>58</v>
      </c>
      <c r="L269">
        <v>0</v>
      </c>
      <c r="M269">
        <v>3</v>
      </c>
      <c r="N269" t="s">
        <v>31</v>
      </c>
      <c r="O269" t="s">
        <v>32</v>
      </c>
      <c r="P269" s="13">
        <v>-3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3</v>
      </c>
      <c r="AK269" s="13">
        <v>0</v>
      </c>
      <c r="AL269" s="13">
        <v>0</v>
      </c>
      <c r="AM269" s="13">
        <v>0</v>
      </c>
      <c r="AN269" s="13">
        <v>0</v>
      </c>
      <c r="AO269" s="22">
        <v>268</v>
      </c>
    </row>
    <row r="270" spans="1:41" x14ac:dyDescent="0.3">
      <c r="A270" t="s">
        <v>33</v>
      </c>
      <c r="B270" t="s">
        <v>283</v>
      </c>
      <c r="C270" t="s">
        <v>105</v>
      </c>
      <c r="D270" t="s">
        <v>36</v>
      </c>
      <c r="E270" t="s">
        <v>46</v>
      </c>
      <c r="F270" s="15">
        <v>0.85416666666666663</v>
      </c>
      <c r="G270" s="16">
        <v>53106</v>
      </c>
      <c r="H270" s="16">
        <v>4</v>
      </c>
      <c r="I270" s="16"/>
      <c r="J270" t="s">
        <v>284</v>
      </c>
      <c r="K270" t="s">
        <v>68</v>
      </c>
      <c r="L270">
        <v>2</v>
      </c>
      <c r="M270">
        <v>0</v>
      </c>
      <c r="N270" t="s">
        <v>32</v>
      </c>
      <c r="O270" t="s">
        <v>31</v>
      </c>
      <c r="P270" s="13">
        <v>2</v>
      </c>
      <c r="Q270" s="13">
        <v>0</v>
      </c>
      <c r="R270" s="13">
        <v>0</v>
      </c>
      <c r="S270" s="13">
        <v>0</v>
      </c>
      <c r="T270" s="13">
        <v>2</v>
      </c>
      <c r="U270" s="13">
        <v>0</v>
      </c>
      <c r="V270" s="13">
        <v>2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2</v>
      </c>
      <c r="AG270" s="13">
        <v>0</v>
      </c>
      <c r="AH270" s="13">
        <v>2</v>
      </c>
      <c r="AI270" s="13">
        <v>3</v>
      </c>
      <c r="AJ270" s="13">
        <v>0</v>
      </c>
      <c r="AK270" s="13">
        <v>0</v>
      </c>
      <c r="AL270" s="13">
        <v>3</v>
      </c>
      <c r="AM270" s="13">
        <v>0</v>
      </c>
      <c r="AN270" s="13">
        <v>3</v>
      </c>
      <c r="AO270" s="22">
        <v>269</v>
      </c>
    </row>
    <row r="271" spans="1:41" x14ac:dyDescent="0.3">
      <c r="A271" t="s">
        <v>59</v>
      </c>
      <c r="B271" t="s">
        <v>337</v>
      </c>
      <c r="C271" t="s">
        <v>105</v>
      </c>
      <c r="D271" t="s">
        <v>36</v>
      </c>
      <c r="E271" t="s">
        <v>61</v>
      </c>
      <c r="F271" s="15">
        <v>0.82291666666666663</v>
      </c>
      <c r="G271" s="16">
        <v>8304</v>
      </c>
      <c r="H271" s="16">
        <v>6</v>
      </c>
      <c r="I271" s="16"/>
      <c r="J271" t="s">
        <v>0</v>
      </c>
      <c r="K271" t="s">
        <v>338</v>
      </c>
      <c r="L271">
        <v>4</v>
      </c>
      <c r="M271">
        <v>0</v>
      </c>
      <c r="N271" t="s">
        <v>32</v>
      </c>
      <c r="O271" t="s">
        <v>31</v>
      </c>
      <c r="P271" s="13">
        <v>4</v>
      </c>
      <c r="Q271" s="13">
        <v>3</v>
      </c>
      <c r="R271" s="13">
        <v>0</v>
      </c>
      <c r="S271" s="13">
        <v>3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3</v>
      </c>
      <c r="AA271" s="13">
        <v>0</v>
      </c>
      <c r="AB271" s="13">
        <v>3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3</v>
      </c>
      <c r="AJ271" s="13">
        <v>0</v>
      </c>
      <c r="AK271" s="13">
        <v>3</v>
      </c>
      <c r="AL271" s="13">
        <v>0</v>
      </c>
      <c r="AM271" s="13">
        <v>3</v>
      </c>
      <c r="AN271" s="13">
        <v>0</v>
      </c>
      <c r="AO271" s="22">
        <v>270</v>
      </c>
    </row>
    <row r="272" spans="1:41" x14ac:dyDescent="0.3">
      <c r="A272" t="s">
        <v>59</v>
      </c>
      <c r="B272" t="s">
        <v>337</v>
      </c>
      <c r="C272" t="s">
        <v>105</v>
      </c>
      <c r="D272" t="s">
        <v>36</v>
      </c>
      <c r="E272" t="s">
        <v>61</v>
      </c>
      <c r="F272" s="15">
        <v>0.79166666666666663</v>
      </c>
      <c r="G272" s="16">
        <v>8000</v>
      </c>
      <c r="H272" s="16">
        <v>6</v>
      </c>
      <c r="I272" s="16"/>
      <c r="J272" t="s">
        <v>367</v>
      </c>
      <c r="K272" t="s">
        <v>56</v>
      </c>
      <c r="L272">
        <v>3</v>
      </c>
      <c r="M272">
        <v>0</v>
      </c>
      <c r="N272" t="s">
        <v>32</v>
      </c>
      <c r="O272" t="s">
        <v>31</v>
      </c>
      <c r="P272" s="13">
        <v>3</v>
      </c>
      <c r="Q272" s="13">
        <v>0</v>
      </c>
      <c r="R272" s="13">
        <v>0</v>
      </c>
      <c r="S272" s="13">
        <v>0</v>
      </c>
      <c r="T272" s="13">
        <v>0</v>
      </c>
      <c r="U272" s="13">
        <v>1</v>
      </c>
      <c r="V272" s="13">
        <v>-1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1</v>
      </c>
      <c r="AH272" s="13">
        <v>-1</v>
      </c>
      <c r="AI272" s="13">
        <v>3</v>
      </c>
      <c r="AJ272" s="13">
        <v>0</v>
      </c>
      <c r="AK272" s="13">
        <v>0</v>
      </c>
      <c r="AL272" s="13">
        <v>0</v>
      </c>
      <c r="AM272" s="13">
        <v>0</v>
      </c>
      <c r="AN272" s="13">
        <v>0</v>
      </c>
      <c r="AO272" s="22">
        <v>271</v>
      </c>
    </row>
    <row r="273" spans="1:41" x14ac:dyDescent="0.3">
      <c r="A273" t="s">
        <v>47</v>
      </c>
      <c r="B273" t="s">
        <v>244</v>
      </c>
      <c r="C273" t="s">
        <v>105</v>
      </c>
      <c r="D273" t="s">
        <v>36</v>
      </c>
      <c r="E273" t="s">
        <v>141</v>
      </c>
      <c r="F273" s="15">
        <v>0.86458333333333337</v>
      </c>
      <c r="G273" s="16">
        <v>13155</v>
      </c>
      <c r="H273" s="16">
        <v>5</v>
      </c>
      <c r="I273" s="16"/>
      <c r="J273" t="s">
        <v>80</v>
      </c>
      <c r="K273" t="s">
        <v>245</v>
      </c>
      <c r="L273">
        <v>2</v>
      </c>
      <c r="M273">
        <v>1</v>
      </c>
      <c r="N273" t="s">
        <v>32</v>
      </c>
      <c r="O273" t="s">
        <v>31</v>
      </c>
      <c r="P273" s="13">
        <v>1</v>
      </c>
      <c r="Q273" s="13">
        <v>4</v>
      </c>
      <c r="R273" s="13">
        <v>0</v>
      </c>
      <c r="S273" s="13">
        <v>4</v>
      </c>
      <c r="T273" s="13">
        <v>3</v>
      </c>
      <c r="U273" s="13">
        <v>2</v>
      </c>
      <c r="V273" s="13">
        <v>1</v>
      </c>
      <c r="W273" s="13">
        <v>0</v>
      </c>
      <c r="X273" s="13">
        <v>0</v>
      </c>
      <c r="Y273" s="13">
        <v>0</v>
      </c>
      <c r="Z273" s="13">
        <v>4</v>
      </c>
      <c r="AA273" s="13">
        <v>0</v>
      </c>
      <c r="AB273" s="13">
        <v>4</v>
      </c>
      <c r="AC273" s="13">
        <v>0</v>
      </c>
      <c r="AD273" s="13">
        <v>0</v>
      </c>
      <c r="AE273" s="13">
        <v>0</v>
      </c>
      <c r="AF273" s="13">
        <v>3</v>
      </c>
      <c r="AG273" s="13">
        <v>2</v>
      </c>
      <c r="AH273" s="13">
        <v>1</v>
      </c>
      <c r="AI273" s="13">
        <v>3</v>
      </c>
      <c r="AJ273" s="13">
        <v>0</v>
      </c>
      <c r="AK273" s="13">
        <v>3</v>
      </c>
      <c r="AL273" s="13">
        <v>3</v>
      </c>
      <c r="AM273" s="13">
        <v>3</v>
      </c>
      <c r="AN273" s="13">
        <v>3</v>
      </c>
      <c r="AO273" s="22">
        <v>272</v>
      </c>
    </row>
    <row r="274" spans="1:41" x14ac:dyDescent="0.3">
      <c r="A274" t="s">
        <v>47</v>
      </c>
      <c r="B274" t="s">
        <v>285</v>
      </c>
      <c r="C274" t="s">
        <v>105</v>
      </c>
      <c r="D274" t="s">
        <v>36</v>
      </c>
      <c r="E274" t="s">
        <v>43</v>
      </c>
      <c r="F274" s="15">
        <v>0.70833333333333337</v>
      </c>
      <c r="G274" s="16">
        <v>10785</v>
      </c>
      <c r="H274" s="16">
        <v>3</v>
      </c>
      <c r="I274" s="16"/>
      <c r="J274" t="s">
        <v>68</v>
      </c>
      <c r="K274" t="s">
        <v>216</v>
      </c>
      <c r="L274">
        <v>3</v>
      </c>
      <c r="M274">
        <v>2</v>
      </c>
      <c r="N274" t="s">
        <v>32</v>
      </c>
      <c r="O274" t="s">
        <v>31</v>
      </c>
      <c r="P274" s="13">
        <v>1</v>
      </c>
      <c r="Q274" s="13">
        <v>1</v>
      </c>
      <c r="R274" s="13">
        <v>0</v>
      </c>
      <c r="S274" s="13">
        <v>1</v>
      </c>
      <c r="T274" s="13">
        <v>1</v>
      </c>
      <c r="U274" s="13">
        <v>1</v>
      </c>
      <c r="V274" s="13">
        <v>0</v>
      </c>
      <c r="W274" s="13">
        <v>0</v>
      </c>
      <c r="X274" s="13">
        <v>0</v>
      </c>
      <c r="Y274" s="13">
        <v>0</v>
      </c>
      <c r="Z274" s="13">
        <v>1</v>
      </c>
      <c r="AA274" s="13">
        <v>1</v>
      </c>
      <c r="AB274" s="13">
        <v>0</v>
      </c>
      <c r="AC274" s="13">
        <v>0</v>
      </c>
      <c r="AD274" s="13">
        <v>0</v>
      </c>
      <c r="AE274" s="13">
        <v>0</v>
      </c>
      <c r="AF274" s="13">
        <v>1</v>
      </c>
      <c r="AG274" s="13">
        <v>1</v>
      </c>
      <c r="AH274" s="13">
        <v>0</v>
      </c>
      <c r="AI274" s="13">
        <v>3</v>
      </c>
      <c r="AJ274" s="13">
        <v>0</v>
      </c>
      <c r="AK274" s="13">
        <v>3</v>
      </c>
      <c r="AL274" s="13">
        <v>1</v>
      </c>
      <c r="AM274" s="13">
        <v>1.5</v>
      </c>
      <c r="AN274" s="13">
        <v>1</v>
      </c>
      <c r="AO274" s="22">
        <v>273</v>
      </c>
    </row>
    <row r="275" spans="1:41" x14ac:dyDescent="0.3">
      <c r="A275" t="s">
        <v>47</v>
      </c>
      <c r="B275" t="s">
        <v>285</v>
      </c>
      <c r="C275" t="s">
        <v>105</v>
      </c>
      <c r="D275" t="s">
        <v>36</v>
      </c>
      <c r="E275" t="s">
        <v>43</v>
      </c>
      <c r="F275" s="15">
        <v>0.70833333333333337</v>
      </c>
      <c r="G275" s="16">
        <v>4523</v>
      </c>
      <c r="H275" s="16">
        <v>8</v>
      </c>
      <c r="I275" s="16"/>
      <c r="J275" t="s">
        <v>58</v>
      </c>
      <c r="K275" t="s">
        <v>76</v>
      </c>
      <c r="L275">
        <v>2</v>
      </c>
      <c r="M275">
        <v>3</v>
      </c>
      <c r="N275" t="s">
        <v>31</v>
      </c>
      <c r="O275" t="s">
        <v>32</v>
      </c>
      <c r="P275" s="13">
        <v>-1</v>
      </c>
      <c r="Q275" s="13">
        <v>3</v>
      </c>
      <c r="R275" s="13">
        <v>0</v>
      </c>
      <c r="S275" s="13">
        <v>3</v>
      </c>
      <c r="T275" s="13">
        <v>3</v>
      </c>
      <c r="U275" s="13">
        <v>1</v>
      </c>
      <c r="V275" s="13">
        <v>2</v>
      </c>
      <c r="W275" s="13">
        <v>0</v>
      </c>
      <c r="X275" s="13">
        <v>0</v>
      </c>
      <c r="Y275" s="13">
        <v>0</v>
      </c>
      <c r="Z275" s="13">
        <v>3</v>
      </c>
      <c r="AA275" s="13">
        <v>0</v>
      </c>
      <c r="AB275" s="13">
        <v>3</v>
      </c>
      <c r="AC275" s="13">
        <v>0</v>
      </c>
      <c r="AD275" s="13">
        <v>0</v>
      </c>
      <c r="AE275" s="13">
        <v>0</v>
      </c>
      <c r="AF275" s="13">
        <v>3</v>
      </c>
      <c r="AG275" s="13">
        <v>1</v>
      </c>
      <c r="AH275" s="13">
        <v>2</v>
      </c>
      <c r="AI275" s="13">
        <v>0</v>
      </c>
      <c r="AJ275" s="13">
        <v>3</v>
      </c>
      <c r="AK275" s="13">
        <v>3</v>
      </c>
      <c r="AL275" s="13">
        <v>3</v>
      </c>
      <c r="AM275" s="13">
        <v>3</v>
      </c>
      <c r="AN275" s="13">
        <v>3</v>
      </c>
      <c r="AO275" s="22">
        <v>274</v>
      </c>
    </row>
    <row r="276" spans="1:41" x14ac:dyDescent="0.3">
      <c r="A276" t="s">
        <v>47</v>
      </c>
      <c r="B276" t="s">
        <v>302</v>
      </c>
      <c r="C276" t="s">
        <v>105</v>
      </c>
      <c r="D276" t="s">
        <v>36</v>
      </c>
      <c r="E276" t="s">
        <v>64</v>
      </c>
      <c r="F276" s="15">
        <v>0.70833333333333337</v>
      </c>
      <c r="G276" s="16">
        <v>11532</v>
      </c>
      <c r="H276" s="16">
        <v>7</v>
      </c>
      <c r="I276" s="16"/>
      <c r="J276" t="s">
        <v>40</v>
      </c>
      <c r="K276" t="s">
        <v>0</v>
      </c>
      <c r="L276">
        <v>3</v>
      </c>
      <c r="M276">
        <v>1</v>
      </c>
      <c r="N276" t="s">
        <v>32</v>
      </c>
      <c r="O276" t="s">
        <v>31</v>
      </c>
      <c r="P276" s="13">
        <v>2</v>
      </c>
      <c r="Q276" s="13">
        <v>6</v>
      </c>
      <c r="R276" s="13">
        <v>0</v>
      </c>
      <c r="S276" s="13">
        <v>6</v>
      </c>
      <c r="T276" s="13">
        <v>3.5</v>
      </c>
      <c r="U276" s="13">
        <v>0</v>
      </c>
      <c r="V276" s="13">
        <v>3.5</v>
      </c>
      <c r="W276" s="13">
        <v>0</v>
      </c>
      <c r="X276" s="13">
        <v>0</v>
      </c>
      <c r="Y276" s="13">
        <v>0</v>
      </c>
      <c r="Z276" s="13">
        <v>6</v>
      </c>
      <c r="AA276" s="13">
        <v>0</v>
      </c>
      <c r="AB276" s="13">
        <v>6</v>
      </c>
      <c r="AC276" s="13">
        <v>4</v>
      </c>
      <c r="AD276" s="13">
        <v>0</v>
      </c>
      <c r="AE276" s="13">
        <v>4</v>
      </c>
      <c r="AF276" s="13">
        <v>3</v>
      </c>
      <c r="AG276" s="13">
        <v>0</v>
      </c>
      <c r="AH276" s="13">
        <v>3</v>
      </c>
      <c r="AI276" s="13">
        <v>3</v>
      </c>
      <c r="AJ276" s="13">
        <v>0</v>
      </c>
      <c r="AK276" s="13">
        <v>3</v>
      </c>
      <c r="AL276" s="13">
        <v>6</v>
      </c>
      <c r="AM276" s="13">
        <v>3</v>
      </c>
      <c r="AN276" s="13">
        <v>3</v>
      </c>
      <c r="AO276" s="22">
        <v>275</v>
      </c>
    </row>
    <row r="277" spans="1:41" x14ac:dyDescent="0.3">
      <c r="A277" t="s">
        <v>47</v>
      </c>
      <c r="B277" t="s">
        <v>302</v>
      </c>
      <c r="C277" t="s">
        <v>105</v>
      </c>
      <c r="D277" t="s">
        <v>36</v>
      </c>
      <c r="E277" t="s">
        <v>64</v>
      </c>
      <c r="F277" s="15">
        <v>0.70833333333333337</v>
      </c>
      <c r="G277" s="16">
        <v>2786</v>
      </c>
      <c r="H277" s="16">
        <v>9</v>
      </c>
      <c r="I277" s="16"/>
      <c r="J277" t="s">
        <v>65</v>
      </c>
      <c r="K277" t="s">
        <v>49</v>
      </c>
      <c r="L277">
        <v>4</v>
      </c>
      <c r="M277">
        <v>3</v>
      </c>
      <c r="N277" t="s">
        <v>32</v>
      </c>
      <c r="O277" t="s">
        <v>31</v>
      </c>
      <c r="P277" s="13">
        <v>1</v>
      </c>
      <c r="Q277" s="13">
        <v>6</v>
      </c>
      <c r="R277" s="13">
        <v>0</v>
      </c>
      <c r="S277" s="13">
        <v>6</v>
      </c>
      <c r="T277" s="13">
        <v>2</v>
      </c>
      <c r="U277" s="13">
        <v>1</v>
      </c>
      <c r="V277" s="13">
        <v>1</v>
      </c>
      <c r="W277" s="13">
        <v>0</v>
      </c>
      <c r="X277" s="13">
        <v>0</v>
      </c>
      <c r="Y277" s="13">
        <v>0</v>
      </c>
      <c r="Z277" s="13">
        <v>6</v>
      </c>
      <c r="AA277" s="13">
        <v>0</v>
      </c>
      <c r="AB277" s="13">
        <v>6</v>
      </c>
      <c r="AC277" s="13">
        <v>0</v>
      </c>
      <c r="AD277" s="13">
        <v>0</v>
      </c>
      <c r="AE277" s="13">
        <v>0</v>
      </c>
      <c r="AF277" s="13">
        <v>2</v>
      </c>
      <c r="AG277" s="13">
        <v>1</v>
      </c>
      <c r="AH277" s="13">
        <v>1</v>
      </c>
      <c r="AI277" s="13">
        <v>3</v>
      </c>
      <c r="AJ277" s="13">
        <v>0</v>
      </c>
      <c r="AK277" s="13">
        <v>3</v>
      </c>
      <c r="AL277" s="13">
        <v>3</v>
      </c>
      <c r="AM277" s="13">
        <v>3</v>
      </c>
      <c r="AN277" s="13">
        <v>3</v>
      </c>
      <c r="AO277" s="22">
        <v>276</v>
      </c>
    </row>
    <row r="278" spans="1:41" x14ac:dyDescent="0.3">
      <c r="A278" t="s">
        <v>47</v>
      </c>
      <c r="B278" t="s">
        <v>302</v>
      </c>
      <c r="C278" t="s">
        <v>105</v>
      </c>
      <c r="D278" t="s">
        <v>36</v>
      </c>
      <c r="E278" t="s">
        <v>64</v>
      </c>
      <c r="F278" s="15">
        <v>0.70833333333333337</v>
      </c>
      <c r="G278" s="16">
        <v>5200</v>
      </c>
      <c r="H278" s="16">
        <v>9</v>
      </c>
      <c r="I278" s="16"/>
      <c r="J278" t="s">
        <v>56</v>
      </c>
      <c r="K278" t="s">
        <v>71</v>
      </c>
      <c r="L278">
        <v>0</v>
      </c>
      <c r="M278">
        <v>3</v>
      </c>
      <c r="N278" t="s">
        <v>31</v>
      </c>
      <c r="O278" t="s">
        <v>32</v>
      </c>
      <c r="P278" s="13">
        <v>-3</v>
      </c>
      <c r="Q278" s="13">
        <v>0</v>
      </c>
      <c r="R278" s="13">
        <v>0</v>
      </c>
      <c r="S278" s="13">
        <v>0</v>
      </c>
      <c r="T278" s="13">
        <v>5</v>
      </c>
      <c r="U278" s="13">
        <v>0</v>
      </c>
      <c r="V278" s="13">
        <v>5</v>
      </c>
      <c r="W278" s="13">
        <v>0</v>
      </c>
      <c r="X278" s="13">
        <v>0</v>
      </c>
      <c r="Y278" s="13">
        <v>0</v>
      </c>
      <c r="Z278" s="13">
        <v>0</v>
      </c>
      <c r="AA278" s="13">
        <v>2</v>
      </c>
      <c r="AB278" s="13">
        <v>-2</v>
      </c>
      <c r="AC278" s="13">
        <v>0</v>
      </c>
      <c r="AD278" s="13">
        <v>0</v>
      </c>
      <c r="AE278" s="13">
        <v>0</v>
      </c>
      <c r="AF278" s="13">
        <v>5</v>
      </c>
      <c r="AG278" s="13">
        <v>0</v>
      </c>
      <c r="AH278" s="13">
        <v>5</v>
      </c>
      <c r="AI278" s="13">
        <v>0</v>
      </c>
      <c r="AJ278" s="13">
        <v>3</v>
      </c>
      <c r="AK278" s="13">
        <v>0</v>
      </c>
      <c r="AL278" s="13">
        <v>3</v>
      </c>
      <c r="AM278" s="13">
        <v>0</v>
      </c>
      <c r="AN278" s="13">
        <v>3</v>
      </c>
      <c r="AO278" s="22">
        <v>277</v>
      </c>
    </row>
    <row r="279" spans="1:41" x14ac:dyDescent="0.3">
      <c r="A279" t="s">
        <v>33</v>
      </c>
      <c r="B279" t="s">
        <v>286</v>
      </c>
      <c r="C279" t="s">
        <v>105</v>
      </c>
      <c r="D279" t="s">
        <v>54</v>
      </c>
      <c r="E279" t="s">
        <v>46</v>
      </c>
      <c r="F279" s="15">
        <v>0.85416666666666663</v>
      </c>
      <c r="G279" s="16">
        <v>15172</v>
      </c>
      <c r="H279" s="16">
        <v>4</v>
      </c>
      <c r="I279" s="16"/>
      <c r="J279" t="s">
        <v>68</v>
      </c>
      <c r="K279" t="s">
        <v>284</v>
      </c>
      <c r="L279">
        <v>1</v>
      </c>
      <c r="M279">
        <v>3</v>
      </c>
      <c r="N279" t="s">
        <v>31</v>
      </c>
      <c r="O279" t="s">
        <v>32</v>
      </c>
      <c r="P279" s="13">
        <v>-2</v>
      </c>
      <c r="Q279" s="13">
        <v>1.6666666666666667</v>
      </c>
      <c r="R279" s="13">
        <v>0.66666666666666663</v>
      </c>
      <c r="S279" s="13">
        <v>1</v>
      </c>
      <c r="T279" s="13">
        <v>2</v>
      </c>
      <c r="U279" s="13">
        <v>0</v>
      </c>
      <c r="V279" s="13">
        <v>2</v>
      </c>
      <c r="W279" s="13">
        <v>3</v>
      </c>
      <c r="X279" s="13">
        <v>2</v>
      </c>
      <c r="Y279" s="13">
        <v>1</v>
      </c>
      <c r="Z279" s="13">
        <v>1</v>
      </c>
      <c r="AA279" s="13">
        <v>1</v>
      </c>
      <c r="AB279" s="13">
        <v>0</v>
      </c>
      <c r="AC279" s="13">
        <v>2</v>
      </c>
      <c r="AD279" s="13">
        <v>0</v>
      </c>
      <c r="AE279" s="13">
        <v>2</v>
      </c>
      <c r="AF279" s="13">
        <v>0</v>
      </c>
      <c r="AG279" s="13">
        <v>0</v>
      </c>
      <c r="AH279" s="13">
        <v>0</v>
      </c>
      <c r="AI279" s="13">
        <v>0</v>
      </c>
      <c r="AJ279" s="13">
        <v>3</v>
      </c>
      <c r="AK279" s="13">
        <v>6</v>
      </c>
      <c r="AL279" s="13">
        <v>3</v>
      </c>
      <c r="AM279" s="13">
        <v>2</v>
      </c>
      <c r="AN279" s="13">
        <v>3</v>
      </c>
      <c r="AO279" s="22">
        <v>278</v>
      </c>
    </row>
    <row r="280" spans="1:41" x14ac:dyDescent="0.3">
      <c r="A280" t="s">
        <v>59</v>
      </c>
      <c r="B280" t="s">
        <v>339</v>
      </c>
      <c r="C280" t="s">
        <v>105</v>
      </c>
      <c r="D280" t="s">
        <v>54</v>
      </c>
      <c r="E280" t="s">
        <v>61</v>
      </c>
      <c r="F280" s="15">
        <v>0.77083333333333337</v>
      </c>
      <c r="G280" s="16">
        <v>1975</v>
      </c>
      <c r="H280" s="16">
        <v>4</v>
      </c>
      <c r="I280" s="16"/>
      <c r="J280" t="s">
        <v>338</v>
      </c>
      <c r="K280" t="s">
        <v>0</v>
      </c>
      <c r="L280">
        <v>1</v>
      </c>
      <c r="M280">
        <v>2</v>
      </c>
      <c r="N280" t="s">
        <v>31</v>
      </c>
      <c r="O280" t="s">
        <v>32</v>
      </c>
      <c r="P280" s="13">
        <v>-1</v>
      </c>
      <c r="Q280" s="13">
        <v>0</v>
      </c>
      <c r="R280" s="13">
        <v>0</v>
      </c>
      <c r="S280" s="13">
        <v>0</v>
      </c>
      <c r="T280" s="13">
        <v>2.6666666666666665</v>
      </c>
      <c r="U280" s="13">
        <v>1</v>
      </c>
      <c r="V280" s="13">
        <v>1.6666666666666665</v>
      </c>
      <c r="W280" s="13">
        <v>0</v>
      </c>
      <c r="X280" s="13">
        <v>0</v>
      </c>
      <c r="Y280" s="13">
        <v>0</v>
      </c>
      <c r="Z280" s="13">
        <v>0</v>
      </c>
      <c r="AA280" s="13">
        <v>4</v>
      </c>
      <c r="AB280" s="13">
        <v>-4</v>
      </c>
      <c r="AC280" s="13">
        <v>4</v>
      </c>
      <c r="AD280" s="13">
        <v>0</v>
      </c>
      <c r="AE280" s="13">
        <v>4</v>
      </c>
      <c r="AF280" s="13">
        <v>2</v>
      </c>
      <c r="AG280" s="13">
        <v>1.5</v>
      </c>
      <c r="AH280" s="13">
        <v>0.5</v>
      </c>
      <c r="AI280" s="13">
        <v>0</v>
      </c>
      <c r="AJ280" s="13">
        <v>3</v>
      </c>
      <c r="AK280" s="13">
        <v>0</v>
      </c>
      <c r="AL280" s="13">
        <v>6</v>
      </c>
      <c r="AM280" s="13">
        <v>0</v>
      </c>
      <c r="AN280" s="13">
        <v>2</v>
      </c>
      <c r="AO280" s="22">
        <v>279</v>
      </c>
    </row>
    <row r="281" spans="1:41" x14ac:dyDescent="0.3">
      <c r="A281" t="s">
        <v>59</v>
      </c>
      <c r="B281" t="s">
        <v>339</v>
      </c>
      <c r="C281" t="s">
        <v>105</v>
      </c>
      <c r="D281" t="s">
        <v>54</v>
      </c>
      <c r="E281" t="s">
        <v>61</v>
      </c>
      <c r="F281" s="15">
        <v>0.79166666666666663</v>
      </c>
      <c r="G281" s="16">
        <v>2400</v>
      </c>
      <c r="H281" s="16">
        <v>4</v>
      </c>
      <c r="I281" s="16"/>
      <c r="J281" t="s">
        <v>56</v>
      </c>
      <c r="K281" t="s">
        <v>367</v>
      </c>
      <c r="L281">
        <v>1</v>
      </c>
      <c r="M281">
        <v>3</v>
      </c>
      <c r="N281" t="s">
        <v>31</v>
      </c>
      <c r="O281" t="s">
        <v>32</v>
      </c>
      <c r="P281" s="13">
        <v>-2</v>
      </c>
      <c r="Q281" s="13">
        <v>0</v>
      </c>
      <c r="R281" s="13">
        <v>1</v>
      </c>
      <c r="S281" s="13">
        <v>-1</v>
      </c>
      <c r="T281" s="13">
        <v>3</v>
      </c>
      <c r="U281" s="13">
        <v>0</v>
      </c>
      <c r="V281" s="13">
        <v>3</v>
      </c>
      <c r="W281" s="13">
        <v>0</v>
      </c>
      <c r="X281" s="13">
        <v>3</v>
      </c>
      <c r="Y281" s="13">
        <v>-3</v>
      </c>
      <c r="Z281" s="13">
        <v>0</v>
      </c>
      <c r="AA281" s="13">
        <v>2</v>
      </c>
      <c r="AB281" s="13">
        <v>-2</v>
      </c>
      <c r="AC281" s="13">
        <v>3</v>
      </c>
      <c r="AD281" s="13">
        <v>0</v>
      </c>
      <c r="AE281" s="13">
        <v>3</v>
      </c>
      <c r="AF281" s="13">
        <v>0</v>
      </c>
      <c r="AG281" s="13">
        <v>0</v>
      </c>
      <c r="AH281" s="13">
        <v>0</v>
      </c>
      <c r="AI281" s="13">
        <v>0</v>
      </c>
      <c r="AJ281" s="13">
        <v>3</v>
      </c>
      <c r="AK281" s="13">
        <v>0</v>
      </c>
      <c r="AL281" s="13">
        <v>3</v>
      </c>
      <c r="AM281" s="13">
        <v>0</v>
      </c>
      <c r="AN281" s="13">
        <v>3</v>
      </c>
      <c r="AO281" s="22">
        <v>280</v>
      </c>
    </row>
    <row r="282" spans="1:41" x14ac:dyDescent="0.3">
      <c r="A282" t="s">
        <v>47</v>
      </c>
      <c r="B282" t="s">
        <v>287</v>
      </c>
      <c r="C282" t="s">
        <v>105</v>
      </c>
      <c r="D282" t="s">
        <v>54</v>
      </c>
      <c r="E282" t="s">
        <v>43</v>
      </c>
      <c r="F282" s="15">
        <v>0.70833333333333337</v>
      </c>
      <c r="G282" s="16">
        <v>7820</v>
      </c>
      <c r="H282" s="16">
        <v>3</v>
      </c>
      <c r="I282" s="16"/>
      <c r="J282" t="s">
        <v>245</v>
      </c>
      <c r="K282" t="s">
        <v>68</v>
      </c>
      <c r="L282">
        <v>2</v>
      </c>
      <c r="M282">
        <v>3</v>
      </c>
      <c r="N282" t="s">
        <v>31</v>
      </c>
      <c r="O282" t="s">
        <v>32</v>
      </c>
      <c r="P282" s="13">
        <v>-1</v>
      </c>
      <c r="Q282" s="13">
        <v>2</v>
      </c>
      <c r="R282" s="13">
        <v>0</v>
      </c>
      <c r="S282" s="13">
        <v>2</v>
      </c>
      <c r="T282" s="13">
        <v>1.5</v>
      </c>
      <c r="U282" s="13">
        <v>1.75</v>
      </c>
      <c r="V282" s="13">
        <v>-0.25</v>
      </c>
      <c r="W282" s="13">
        <v>0</v>
      </c>
      <c r="X282" s="13">
        <v>0</v>
      </c>
      <c r="Y282" s="13">
        <v>0</v>
      </c>
      <c r="Z282" s="13">
        <v>2</v>
      </c>
      <c r="AA282" s="13">
        <v>2</v>
      </c>
      <c r="AB282" s="13">
        <v>0</v>
      </c>
      <c r="AC282" s="13">
        <v>2</v>
      </c>
      <c r="AD282" s="13">
        <v>2.5</v>
      </c>
      <c r="AE282" s="13">
        <v>-0.5</v>
      </c>
      <c r="AF282" s="13">
        <v>1</v>
      </c>
      <c r="AG282" s="13">
        <v>1</v>
      </c>
      <c r="AH282" s="13">
        <v>0</v>
      </c>
      <c r="AI282" s="13">
        <v>0</v>
      </c>
      <c r="AJ282" s="13">
        <v>3</v>
      </c>
      <c r="AK282" s="13">
        <v>3</v>
      </c>
      <c r="AL282" s="13">
        <v>6</v>
      </c>
      <c r="AM282" s="13">
        <v>1.5</v>
      </c>
      <c r="AN282" s="13">
        <v>1.5</v>
      </c>
      <c r="AO282" s="22">
        <v>281</v>
      </c>
    </row>
    <row r="283" spans="1:41" x14ac:dyDescent="0.3">
      <c r="A283" t="s">
        <v>47</v>
      </c>
      <c r="B283" t="s">
        <v>287</v>
      </c>
      <c r="C283" t="s">
        <v>105</v>
      </c>
      <c r="D283" t="s">
        <v>54</v>
      </c>
      <c r="E283" t="s">
        <v>43</v>
      </c>
      <c r="F283" s="15">
        <v>0.70833333333333337</v>
      </c>
      <c r="G283" s="16">
        <v>3500</v>
      </c>
      <c r="H283" s="16">
        <v>6</v>
      </c>
      <c r="I283" s="16"/>
      <c r="J283" t="s">
        <v>76</v>
      </c>
      <c r="K283" t="s">
        <v>40</v>
      </c>
      <c r="L283">
        <v>0</v>
      </c>
      <c r="M283">
        <v>2</v>
      </c>
      <c r="N283" t="s">
        <v>31</v>
      </c>
      <c r="O283" t="s">
        <v>32</v>
      </c>
      <c r="P283" s="13">
        <v>-2</v>
      </c>
      <c r="Q283" s="13">
        <v>3</v>
      </c>
      <c r="R283" s="13">
        <v>0</v>
      </c>
      <c r="S283" s="13">
        <v>3</v>
      </c>
      <c r="T283" s="13">
        <v>4.5</v>
      </c>
      <c r="U283" s="13">
        <v>0.5</v>
      </c>
      <c r="V283" s="13">
        <v>4</v>
      </c>
      <c r="W283" s="13">
        <v>0</v>
      </c>
      <c r="X283" s="13">
        <v>0</v>
      </c>
      <c r="Y283" s="13">
        <v>0</v>
      </c>
      <c r="Z283" s="13">
        <v>3</v>
      </c>
      <c r="AA283" s="13">
        <v>1.5</v>
      </c>
      <c r="AB283" s="13">
        <v>1.5</v>
      </c>
      <c r="AC283" s="13">
        <v>3</v>
      </c>
      <c r="AD283" s="13">
        <v>1</v>
      </c>
      <c r="AE283" s="13">
        <v>2</v>
      </c>
      <c r="AF283" s="13">
        <v>6</v>
      </c>
      <c r="AG283" s="13">
        <v>0</v>
      </c>
      <c r="AH283" s="13">
        <v>6</v>
      </c>
      <c r="AI283" s="13">
        <v>0</v>
      </c>
      <c r="AJ283" s="13">
        <v>3</v>
      </c>
      <c r="AK283" s="13">
        <v>6</v>
      </c>
      <c r="AL283" s="13">
        <v>6</v>
      </c>
      <c r="AM283" s="13">
        <v>3</v>
      </c>
      <c r="AN283" s="13">
        <v>3</v>
      </c>
      <c r="AO283" s="22">
        <v>282</v>
      </c>
    </row>
    <row r="284" spans="1:41" x14ac:dyDescent="0.3">
      <c r="A284" t="s">
        <v>47</v>
      </c>
      <c r="B284" t="s">
        <v>287</v>
      </c>
      <c r="C284" t="s">
        <v>105</v>
      </c>
      <c r="D284" t="s">
        <v>54</v>
      </c>
      <c r="E284" t="s">
        <v>43</v>
      </c>
      <c r="F284" s="15">
        <v>0.70833333333333337</v>
      </c>
      <c r="G284" s="16">
        <v>15200</v>
      </c>
      <c r="H284" s="16">
        <v>6</v>
      </c>
      <c r="I284" s="16"/>
      <c r="J284" t="s">
        <v>71</v>
      </c>
      <c r="K284" t="s">
        <v>58</v>
      </c>
      <c r="L284">
        <v>1</v>
      </c>
      <c r="M284">
        <v>1</v>
      </c>
      <c r="N284" t="s">
        <v>30</v>
      </c>
      <c r="O284" t="s">
        <v>30</v>
      </c>
      <c r="P284" s="13">
        <v>0</v>
      </c>
      <c r="Q284" s="13">
        <v>4</v>
      </c>
      <c r="R284" s="13">
        <v>0</v>
      </c>
      <c r="S284" s="13">
        <v>4</v>
      </c>
      <c r="T284" s="13">
        <v>2.5</v>
      </c>
      <c r="U284" s="13">
        <v>1.5</v>
      </c>
      <c r="V284" s="13">
        <v>1</v>
      </c>
      <c r="W284" s="13">
        <v>0</v>
      </c>
      <c r="X284" s="13">
        <v>0</v>
      </c>
      <c r="Y284" s="13">
        <v>0</v>
      </c>
      <c r="Z284" s="13">
        <v>4</v>
      </c>
      <c r="AA284" s="13">
        <v>0</v>
      </c>
      <c r="AB284" s="13">
        <v>4</v>
      </c>
      <c r="AC284" s="13">
        <v>2</v>
      </c>
      <c r="AD284" s="13">
        <v>3</v>
      </c>
      <c r="AE284" s="13">
        <v>-1</v>
      </c>
      <c r="AF284" s="13">
        <v>3</v>
      </c>
      <c r="AG284" s="13">
        <v>0</v>
      </c>
      <c r="AH284" s="13">
        <v>3</v>
      </c>
      <c r="AI284" s="13">
        <v>1</v>
      </c>
      <c r="AJ284" s="13">
        <v>1</v>
      </c>
      <c r="AK284" s="13">
        <v>6</v>
      </c>
      <c r="AL284" s="13">
        <v>3</v>
      </c>
      <c r="AM284" s="13">
        <v>3</v>
      </c>
      <c r="AN284" s="13">
        <v>1.5</v>
      </c>
      <c r="AO284" s="22">
        <v>283</v>
      </c>
    </row>
    <row r="285" spans="1:41" x14ac:dyDescent="0.3">
      <c r="A285" t="s">
        <v>47</v>
      </c>
      <c r="B285" t="s">
        <v>246</v>
      </c>
      <c r="C285" t="s">
        <v>105</v>
      </c>
      <c r="D285" t="s">
        <v>54</v>
      </c>
      <c r="E285" t="s">
        <v>64</v>
      </c>
      <c r="F285" s="15">
        <v>0.72916666666666663</v>
      </c>
      <c r="G285" s="16">
        <v>4727</v>
      </c>
      <c r="H285" s="16">
        <v>9</v>
      </c>
      <c r="I285" s="16"/>
      <c r="J285" t="s">
        <v>49</v>
      </c>
      <c r="K285" t="s">
        <v>80</v>
      </c>
      <c r="L285">
        <v>1</v>
      </c>
      <c r="M285">
        <v>0</v>
      </c>
      <c r="N285" t="s">
        <v>32</v>
      </c>
      <c r="O285" t="s">
        <v>31</v>
      </c>
      <c r="P285" s="13">
        <v>1</v>
      </c>
      <c r="Q285" s="13">
        <v>2.5</v>
      </c>
      <c r="R285" s="13">
        <v>0</v>
      </c>
      <c r="S285" s="13">
        <v>2.5</v>
      </c>
      <c r="T285" s="13">
        <v>3</v>
      </c>
      <c r="U285" s="13">
        <v>0.5</v>
      </c>
      <c r="V285" s="13">
        <v>2.5</v>
      </c>
      <c r="W285" s="13">
        <v>0</v>
      </c>
      <c r="X285" s="13">
        <v>0</v>
      </c>
      <c r="Y285" s="13">
        <v>0</v>
      </c>
      <c r="Z285" s="13">
        <v>2.5</v>
      </c>
      <c r="AA285" s="13">
        <v>2.5</v>
      </c>
      <c r="AB285" s="13">
        <v>0</v>
      </c>
      <c r="AC285" s="13">
        <v>2</v>
      </c>
      <c r="AD285" s="13">
        <v>1</v>
      </c>
      <c r="AE285" s="13">
        <v>1</v>
      </c>
      <c r="AF285" s="13">
        <v>4</v>
      </c>
      <c r="AG285" s="13">
        <v>0</v>
      </c>
      <c r="AH285" s="13">
        <v>4</v>
      </c>
      <c r="AI285" s="13">
        <v>3</v>
      </c>
      <c r="AJ285" s="13">
        <v>0</v>
      </c>
      <c r="AK285" s="13">
        <v>3</v>
      </c>
      <c r="AL285" s="13">
        <v>6</v>
      </c>
      <c r="AM285" s="13">
        <v>1.5</v>
      </c>
      <c r="AN285" s="13">
        <v>3</v>
      </c>
      <c r="AO285" s="22">
        <v>284</v>
      </c>
    </row>
    <row r="286" spans="1:41" x14ac:dyDescent="0.3">
      <c r="A286" t="s">
        <v>47</v>
      </c>
      <c r="B286" t="s">
        <v>246</v>
      </c>
      <c r="C286" t="s">
        <v>105</v>
      </c>
      <c r="D286" t="s">
        <v>54</v>
      </c>
      <c r="E286" t="s">
        <v>64</v>
      </c>
      <c r="F286" s="15">
        <v>0.70833333333333337</v>
      </c>
      <c r="G286" s="16">
        <v>5061</v>
      </c>
      <c r="H286" s="16">
        <v>3</v>
      </c>
      <c r="I286" s="16"/>
      <c r="J286" t="s">
        <v>0</v>
      </c>
      <c r="K286" t="s">
        <v>65</v>
      </c>
      <c r="L286">
        <v>0</v>
      </c>
      <c r="M286">
        <v>0</v>
      </c>
      <c r="N286" t="s">
        <v>30</v>
      </c>
      <c r="O286" t="s">
        <v>30</v>
      </c>
      <c r="P286" s="13">
        <v>0</v>
      </c>
      <c r="Q286" s="13">
        <v>2.5</v>
      </c>
      <c r="R286" s="13">
        <v>0</v>
      </c>
      <c r="S286" s="13">
        <v>2.5</v>
      </c>
      <c r="T286" s="13">
        <v>5</v>
      </c>
      <c r="U286" s="13">
        <v>1.5</v>
      </c>
      <c r="V286" s="13">
        <v>3.5</v>
      </c>
      <c r="W286" s="13">
        <v>4</v>
      </c>
      <c r="X286" s="13">
        <v>0</v>
      </c>
      <c r="Y286" s="13">
        <v>4</v>
      </c>
      <c r="Z286" s="13">
        <v>2</v>
      </c>
      <c r="AA286" s="13">
        <v>1.3333333333333333</v>
      </c>
      <c r="AB286" s="13">
        <v>0.66666666666666674</v>
      </c>
      <c r="AC286" s="13">
        <v>4</v>
      </c>
      <c r="AD286" s="13">
        <v>3</v>
      </c>
      <c r="AE286" s="13">
        <v>1</v>
      </c>
      <c r="AF286" s="13">
        <v>6</v>
      </c>
      <c r="AG286" s="13">
        <v>0</v>
      </c>
      <c r="AH286" s="13">
        <v>6</v>
      </c>
      <c r="AI286" s="13">
        <v>1</v>
      </c>
      <c r="AJ286" s="13">
        <v>1</v>
      </c>
      <c r="AK286" s="13">
        <v>9</v>
      </c>
      <c r="AL286" s="13">
        <v>6</v>
      </c>
      <c r="AM286" s="13">
        <v>2.25</v>
      </c>
      <c r="AN286" s="13">
        <v>3</v>
      </c>
      <c r="AO286" s="22">
        <v>285</v>
      </c>
    </row>
    <row r="287" spans="1:41" x14ac:dyDescent="0.3">
      <c r="A287" t="s">
        <v>47</v>
      </c>
      <c r="B287" t="s">
        <v>246</v>
      </c>
      <c r="C287" t="s">
        <v>105</v>
      </c>
      <c r="D287" t="s">
        <v>54</v>
      </c>
      <c r="E287" t="s">
        <v>64</v>
      </c>
      <c r="F287" s="15">
        <v>0.70833333333333337</v>
      </c>
      <c r="G287" s="16">
        <v>3146</v>
      </c>
      <c r="H287" s="16">
        <v>3</v>
      </c>
      <c r="I287" s="16"/>
      <c r="J287" t="s">
        <v>216</v>
      </c>
      <c r="K287" t="s">
        <v>56</v>
      </c>
      <c r="L287">
        <v>0</v>
      </c>
      <c r="M287">
        <v>1</v>
      </c>
      <c r="N287" t="s">
        <v>31</v>
      </c>
      <c r="O287" t="s">
        <v>32</v>
      </c>
      <c r="P287" s="13">
        <v>-1</v>
      </c>
      <c r="Q287" s="13">
        <v>1.5</v>
      </c>
      <c r="R287" s="13">
        <v>0</v>
      </c>
      <c r="S287" s="13">
        <v>1.5</v>
      </c>
      <c r="T287" s="13">
        <v>0.25</v>
      </c>
      <c r="U287" s="13">
        <v>2.5</v>
      </c>
      <c r="V287" s="13">
        <v>-2.25</v>
      </c>
      <c r="W287" s="13">
        <v>0</v>
      </c>
      <c r="X287" s="13">
        <v>0</v>
      </c>
      <c r="Y287" s="13">
        <v>0</v>
      </c>
      <c r="Z287" s="13">
        <v>1.5</v>
      </c>
      <c r="AA287" s="13">
        <v>2</v>
      </c>
      <c r="AB287" s="13">
        <v>-0.5</v>
      </c>
      <c r="AC287" s="13">
        <v>0.5</v>
      </c>
      <c r="AD287" s="13">
        <v>3</v>
      </c>
      <c r="AE287" s="13">
        <v>-2.5</v>
      </c>
      <c r="AF287" s="13">
        <v>0</v>
      </c>
      <c r="AG287" s="13">
        <v>2</v>
      </c>
      <c r="AH287" s="13">
        <v>-2</v>
      </c>
      <c r="AI287" s="13">
        <v>0</v>
      </c>
      <c r="AJ287" s="13">
        <v>3</v>
      </c>
      <c r="AK287" s="13">
        <v>1</v>
      </c>
      <c r="AL287" s="13">
        <v>0</v>
      </c>
      <c r="AM287" s="13">
        <v>0.5</v>
      </c>
      <c r="AN287" s="13">
        <v>0</v>
      </c>
      <c r="AO287" s="22">
        <v>286</v>
      </c>
    </row>
    <row r="288" spans="1:41" x14ac:dyDescent="0.3">
      <c r="A288" t="s">
        <v>33</v>
      </c>
      <c r="B288" t="s">
        <v>303</v>
      </c>
      <c r="C288" t="s">
        <v>105</v>
      </c>
      <c r="D288" t="s">
        <v>54</v>
      </c>
      <c r="E288" t="s">
        <v>46</v>
      </c>
      <c r="F288" s="15">
        <v>0.79166666666666663</v>
      </c>
      <c r="G288" s="16">
        <v>10050</v>
      </c>
      <c r="H288" s="16">
        <v>4</v>
      </c>
      <c r="I288" s="16"/>
      <c r="J288" t="s">
        <v>40</v>
      </c>
      <c r="K288" t="s">
        <v>304</v>
      </c>
      <c r="L288">
        <v>3</v>
      </c>
      <c r="M288">
        <v>0</v>
      </c>
      <c r="N288" t="s">
        <v>32</v>
      </c>
      <c r="O288" t="s">
        <v>31</v>
      </c>
      <c r="P288" s="13">
        <v>3</v>
      </c>
      <c r="Q288" s="13">
        <v>3.6666666666666665</v>
      </c>
      <c r="R288" s="13">
        <v>0.33333333333333331</v>
      </c>
      <c r="S288" s="13">
        <v>3.333333333333333</v>
      </c>
      <c r="T288" s="13">
        <v>0</v>
      </c>
      <c r="U288" s="13">
        <v>0</v>
      </c>
      <c r="V288" s="13">
        <v>0</v>
      </c>
      <c r="W288" s="13">
        <v>3</v>
      </c>
      <c r="X288" s="13">
        <v>1</v>
      </c>
      <c r="Y288" s="13">
        <v>2</v>
      </c>
      <c r="Z288" s="13">
        <v>4</v>
      </c>
      <c r="AA288" s="13">
        <v>0</v>
      </c>
      <c r="AB288" s="13">
        <v>4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3</v>
      </c>
      <c r="AJ288" s="13">
        <v>0</v>
      </c>
      <c r="AK288" s="13">
        <v>9</v>
      </c>
      <c r="AL288" s="13">
        <v>0</v>
      </c>
      <c r="AM288" s="13">
        <v>3</v>
      </c>
      <c r="AN288" s="13">
        <v>0</v>
      </c>
      <c r="AO288" s="22">
        <v>287</v>
      </c>
    </row>
    <row r="289" spans="1:41" x14ac:dyDescent="0.3">
      <c r="A289" t="s">
        <v>59</v>
      </c>
      <c r="B289" t="s">
        <v>288</v>
      </c>
      <c r="C289" t="s">
        <v>105</v>
      </c>
      <c r="D289" t="s">
        <v>54</v>
      </c>
      <c r="E289" t="s">
        <v>61</v>
      </c>
      <c r="F289" s="15">
        <v>0.79166666666666663</v>
      </c>
      <c r="G289" s="16">
        <v>7650</v>
      </c>
      <c r="H289" s="16">
        <v>5</v>
      </c>
      <c r="I289" s="16"/>
      <c r="J289" t="s">
        <v>68</v>
      </c>
      <c r="K289" t="s">
        <v>289</v>
      </c>
      <c r="L289">
        <v>0</v>
      </c>
      <c r="M289">
        <v>2</v>
      </c>
      <c r="N289" t="s">
        <v>31</v>
      </c>
      <c r="O289" t="s">
        <v>32</v>
      </c>
      <c r="P289" s="13">
        <v>-2</v>
      </c>
      <c r="Q289" s="13">
        <v>1.8</v>
      </c>
      <c r="R289" s="13">
        <v>1</v>
      </c>
      <c r="S289" s="13">
        <v>0.8</v>
      </c>
      <c r="T289" s="13">
        <v>0</v>
      </c>
      <c r="U289" s="13">
        <v>0</v>
      </c>
      <c r="V289" s="13">
        <v>0</v>
      </c>
      <c r="W289" s="13">
        <v>2</v>
      </c>
      <c r="X289" s="13">
        <v>2.5</v>
      </c>
      <c r="Y289" s="13">
        <v>-0.5</v>
      </c>
      <c r="Z289" s="13">
        <v>1.6666666666666667</v>
      </c>
      <c r="AA289" s="13">
        <v>1.3333333333333333</v>
      </c>
      <c r="AB289" s="13">
        <v>0.33333333333333348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3</v>
      </c>
      <c r="AK289" s="13">
        <v>9</v>
      </c>
      <c r="AL289" s="13">
        <v>0</v>
      </c>
      <c r="AM289" s="13">
        <v>1.8</v>
      </c>
      <c r="AN289" s="13">
        <v>0</v>
      </c>
      <c r="AO289" s="22">
        <v>288</v>
      </c>
    </row>
    <row r="290" spans="1:41" x14ac:dyDescent="0.3">
      <c r="A290" t="s">
        <v>59</v>
      </c>
      <c r="B290" t="s">
        <v>288</v>
      </c>
      <c r="C290" t="s">
        <v>105</v>
      </c>
      <c r="D290" t="s">
        <v>54</v>
      </c>
      <c r="E290" t="s">
        <v>61</v>
      </c>
      <c r="F290" s="15">
        <v>0.79166666666666663</v>
      </c>
      <c r="G290" s="16">
        <v>24476</v>
      </c>
      <c r="H290" s="16">
        <v>4</v>
      </c>
      <c r="I290" s="16"/>
      <c r="J290" t="s">
        <v>340</v>
      </c>
      <c r="K290" t="s">
        <v>0</v>
      </c>
      <c r="L290">
        <v>1</v>
      </c>
      <c r="M290">
        <v>0</v>
      </c>
      <c r="N290" t="s">
        <v>32</v>
      </c>
      <c r="O290" t="s">
        <v>31</v>
      </c>
      <c r="P290" s="13">
        <v>1</v>
      </c>
      <c r="Q290" s="13">
        <v>0</v>
      </c>
      <c r="R290" s="13">
        <v>0</v>
      </c>
      <c r="S290" s="13">
        <v>0</v>
      </c>
      <c r="T290" s="13">
        <v>2</v>
      </c>
      <c r="U290" s="13">
        <v>0.8</v>
      </c>
      <c r="V290" s="13">
        <v>1.2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2</v>
      </c>
      <c r="AD290" s="13">
        <v>0</v>
      </c>
      <c r="AE290" s="13">
        <v>2</v>
      </c>
      <c r="AF290" s="13">
        <v>2</v>
      </c>
      <c r="AG290" s="13">
        <v>1.3333333333333333</v>
      </c>
      <c r="AH290" s="13">
        <v>0.66666666666666674</v>
      </c>
      <c r="AI290" s="13">
        <v>3</v>
      </c>
      <c r="AJ290" s="13">
        <v>0</v>
      </c>
      <c r="AK290" s="13">
        <v>0</v>
      </c>
      <c r="AL290" s="13">
        <v>10</v>
      </c>
      <c r="AM290" s="13">
        <v>0</v>
      </c>
      <c r="AN290" s="13">
        <v>2</v>
      </c>
      <c r="AO290" s="22">
        <v>289</v>
      </c>
    </row>
    <row r="291" spans="1:41" x14ac:dyDescent="0.3">
      <c r="A291" t="s">
        <v>59</v>
      </c>
      <c r="B291" t="s">
        <v>288</v>
      </c>
      <c r="C291" t="s">
        <v>105</v>
      </c>
      <c r="D291" t="s">
        <v>54</v>
      </c>
      <c r="E291" t="s">
        <v>61</v>
      </c>
      <c r="F291" s="15">
        <v>0.87847222222222221</v>
      </c>
      <c r="G291" s="16">
        <v>9563</v>
      </c>
      <c r="H291" s="16">
        <v>5</v>
      </c>
      <c r="I291" s="16"/>
      <c r="J291" t="s">
        <v>349</v>
      </c>
      <c r="K291" t="s">
        <v>71</v>
      </c>
      <c r="L291">
        <v>2</v>
      </c>
      <c r="M291">
        <v>1</v>
      </c>
      <c r="N291" t="s">
        <v>32</v>
      </c>
      <c r="O291" t="s">
        <v>31</v>
      </c>
      <c r="P291" s="13">
        <v>1</v>
      </c>
      <c r="Q291" s="13">
        <v>0</v>
      </c>
      <c r="R291" s="13">
        <v>0</v>
      </c>
      <c r="S291" s="13">
        <v>0</v>
      </c>
      <c r="T291" s="13">
        <v>3</v>
      </c>
      <c r="U291" s="13">
        <v>0.33333333333333331</v>
      </c>
      <c r="V291" s="13">
        <v>2.6666666666666665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1</v>
      </c>
      <c r="AD291" s="13">
        <v>1</v>
      </c>
      <c r="AE291" s="13">
        <v>0</v>
      </c>
      <c r="AF291" s="13">
        <v>4</v>
      </c>
      <c r="AG291" s="13">
        <v>0</v>
      </c>
      <c r="AH291" s="13">
        <v>4</v>
      </c>
      <c r="AI291" s="13">
        <v>3</v>
      </c>
      <c r="AJ291" s="13">
        <v>0</v>
      </c>
      <c r="AK291" s="13">
        <v>0</v>
      </c>
      <c r="AL291" s="13">
        <v>7</v>
      </c>
      <c r="AM291" s="13">
        <v>0</v>
      </c>
      <c r="AN291" s="13">
        <v>2.3333333333333335</v>
      </c>
      <c r="AO291" s="22">
        <v>290</v>
      </c>
    </row>
    <row r="292" spans="1:41" x14ac:dyDescent="0.3">
      <c r="A292" t="s">
        <v>47</v>
      </c>
      <c r="B292" t="s">
        <v>247</v>
      </c>
      <c r="C292" t="s">
        <v>105</v>
      </c>
      <c r="D292" t="s">
        <v>54</v>
      </c>
      <c r="E292" t="s">
        <v>43</v>
      </c>
      <c r="F292" s="15">
        <v>0.70833333333333337</v>
      </c>
      <c r="G292" s="16">
        <v>10734</v>
      </c>
      <c r="H292" s="16">
        <v>6</v>
      </c>
      <c r="I292" s="16"/>
      <c r="J292" t="s">
        <v>40</v>
      </c>
      <c r="K292" t="s">
        <v>80</v>
      </c>
      <c r="L292">
        <v>2</v>
      </c>
      <c r="M292">
        <v>0</v>
      </c>
      <c r="N292" t="s">
        <v>32</v>
      </c>
      <c r="O292" t="s">
        <v>31</v>
      </c>
      <c r="P292" s="13">
        <v>2</v>
      </c>
      <c r="Q292" s="13">
        <v>3.5</v>
      </c>
      <c r="R292" s="13">
        <v>0.25</v>
      </c>
      <c r="S292" s="13">
        <v>3.25</v>
      </c>
      <c r="T292" s="13">
        <v>2</v>
      </c>
      <c r="U292" s="13">
        <v>0.66666666666666663</v>
      </c>
      <c r="V292" s="13">
        <v>1.3333333333333335</v>
      </c>
      <c r="W292" s="13">
        <v>3</v>
      </c>
      <c r="X292" s="13">
        <v>0.5</v>
      </c>
      <c r="Y292" s="13">
        <v>2.5</v>
      </c>
      <c r="Z292" s="13">
        <v>4</v>
      </c>
      <c r="AA292" s="13">
        <v>0</v>
      </c>
      <c r="AB292" s="13">
        <v>4</v>
      </c>
      <c r="AC292" s="13">
        <v>2</v>
      </c>
      <c r="AD292" s="13">
        <v>1</v>
      </c>
      <c r="AE292" s="13">
        <v>1</v>
      </c>
      <c r="AF292" s="13">
        <v>2</v>
      </c>
      <c r="AG292" s="13">
        <v>0.5</v>
      </c>
      <c r="AH292" s="13">
        <v>1.5</v>
      </c>
      <c r="AI292" s="13">
        <v>3</v>
      </c>
      <c r="AJ292" s="13">
        <v>0</v>
      </c>
      <c r="AK292" s="13">
        <v>12</v>
      </c>
      <c r="AL292" s="13">
        <v>6</v>
      </c>
      <c r="AM292" s="13">
        <v>3</v>
      </c>
      <c r="AN292" s="13">
        <v>2</v>
      </c>
      <c r="AO292" s="22">
        <v>291</v>
      </c>
    </row>
    <row r="293" spans="1:41" x14ac:dyDescent="0.3">
      <c r="A293" t="s">
        <v>47</v>
      </c>
      <c r="B293" t="s">
        <v>247</v>
      </c>
      <c r="C293" t="s">
        <v>105</v>
      </c>
      <c r="D293" t="s">
        <v>54</v>
      </c>
      <c r="E293" t="s">
        <v>43</v>
      </c>
      <c r="F293" s="15">
        <v>0.70833333333333337</v>
      </c>
      <c r="G293" s="16">
        <v>2812</v>
      </c>
      <c r="H293" s="16">
        <v>7</v>
      </c>
      <c r="I293" s="16"/>
      <c r="J293" t="s">
        <v>216</v>
      </c>
      <c r="K293" t="s">
        <v>76</v>
      </c>
      <c r="L293">
        <v>4</v>
      </c>
      <c r="M293">
        <v>2</v>
      </c>
      <c r="N293" t="s">
        <v>32</v>
      </c>
      <c r="O293" t="s">
        <v>31</v>
      </c>
      <c r="P293" s="13">
        <v>2</v>
      </c>
      <c r="Q293" s="13">
        <v>1</v>
      </c>
      <c r="R293" s="13">
        <v>0.33333333333333331</v>
      </c>
      <c r="S293" s="13">
        <v>0.66666666666666674</v>
      </c>
      <c r="T293" s="13">
        <v>2</v>
      </c>
      <c r="U293" s="13">
        <v>1.6666666666666667</v>
      </c>
      <c r="V293" s="13">
        <v>0.33333333333333326</v>
      </c>
      <c r="W293" s="13">
        <v>0</v>
      </c>
      <c r="X293" s="13">
        <v>1</v>
      </c>
      <c r="Y293" s="13">
        <v>-1</v>
      </c>
      <c r="Z293" s="13">
        <v>1.5</v>
      </c>
      <c r="AA293" s="13">
        <v>2</v>
      </c>
      <c r="AB293" s="13">
        <v>-0.5</v>
      </c>
      <c r="AC293" s="13">
        <v>0</v>
      </c>
      <c r="AD293" s="13">
        <v>2</v>
      </c>
      <c r="AE293" s="13">
        <v>-2</v>
      </c>
      <c r="AF293" s="13">
        <v>3</v>
      </c>
      <c r="AG293" s="13">
        <v>1.5</v>
      </c>
      <c r="AH293" s="13">
        <v>1.5</v>
      </c>
      <c r="AI293" s="13">
        <v>3</v>
      </c>
      <c r="AJ293" s="13">
        <v>0</v>
      </c>
      <c r="AK293" s="13">
        <v>1</v>
      </c>
      <c r="AL293" s="13">
        <v>6</v>
      </c>
      <c r="AM293" s="13">
        <v>0.33333333333333331</v>
      </c>
      <c r="AN293" s="13">
        <v>2</v>
      </c>
      <c r="AO293" s="22">
        <v>292</v>
      </c>
    </row>
    <row r="294" spans="1:41" x14ac:dyDescent="0.3">
      <c r="A294" t="s">
        <v>47</v>
      </c>
      <c r="B294" t="s">
        <v>247</v>
      </c>
      <c r="C294" t="s">
        <v>105</v>
      </c>
      <c r="D294" t="s">
        <v>54</v>
      </c>
      <c r="E294" t="s">
        <v>43</v>
      </c>
      <c r="F294" s="15">
        <v>0.70833333333333337</v>
      </c>
      <c r="G294" s="16">
        <v>5845</v>
      </c>
      <c r="H294" s="16">
        <v>7</v>
      </c>
      <c r="I294" s="16"/>
      <c r="J294" t="s">
        <v>58</v>
      </c>
      <c r="K294" t="s">
        <v>245</v>
      </c>
      <c r="L294">
        <v>1</v>
      </c>
      <c r="M294">
        <v>2</v>
      </c>
      <c r="N294" t="s">
        <v>31</v>
      </c>
      <c r="O294" t="s">
        <v>32</v>
      </c>
      <c r="P294" s="13">
        <v>-1</v>
      </c>
      <c r="Q294" s="13">
        <v>2</v>
      </c>
      <c r="R294" s="13">
        <v>1</v>
      </c>
      <c r="S294" s="13">
        <v>1</v>
      </c>
      <c r="T294" s="13">
        <v>2</v>
      </c>
      <c r="U294" s="13">
        <v>2.3333333333333335</v>
      </c>
      <c r="V294" s="13">
        <v>-0.33333333333333348</v>
      </c>
      <c r="W294" s="13">
        <v>2</v>
      </c>
      <c r="X294" s="13">
        <v>3</v>
      </c>
      <c r="Y294" s="13">
        <v>-1</v>
      </c>
      <c r="Z294" s="13">
        <v>2</v>
      </c>
      <c r="AA294" s="13">
        <v>0.5</v>
      </c>
      <c r="AB294" s="13">
        <v>1.5</v>
      </c>
      <c r="AC294" s="13">
        <v>2</v>
      </c>
      <c r="AD294" s="13">
        <v>3</v>
      </c>
      <c r="AE294" s="13">
        <v>-1</v>
      </c>
      <c r="AF294" s="13">
        <v>2</v>
      </c>
      <c r="AG294" s="13">
        <v>2</v>
      </c>
      <c r="AH294" s="13">
        <v>0</v>
      </c>
      <c r="AI294" s="13">
        <v>0</v>
      </c>
      <c r="AJ294" s="13">
        <v>3</v>
      </c>
      <c r="AK294" s="13">
        <v>4</v>
      </c>
      <c r="AL294" s="13">
        <v>3</v>
      </c>
      <c r="AM294" s="13">
        <v>1.3333333333333333</v>
      </c>
      <c r="AN294" s="13">
        <v>1</v>
      </c>
      <c r="AO294" s="22">
        <v>293</v>
      </c>
    </row>
    <row r="295" spans="1:41" x14ac:dyDescent="0.3">
      <c r="A295" t="s">
        <v>47</v>
      </c>
      <c r="B295" t="s">
        <v>290</v>
      </c>
      <c r="C295" t="s">
        <v>105</v>
      </c>
      <c r="D295" t="s">
        <v>54</v>
      </c>
      <c r="E295" t="s">
        <v>64</v>
      </c>
      <c r="F295" s="15">
        <v>0.70833333333333337</v>
      </c>
      <c r="G295" s="16">
        <v>3450</v>
      </c>
      <c r="H295" s="16">
        <v>3</v>
      </c>
      <c r="I295" s="16"/>
      <c r="J295" t="s">
        <v>65</v>
      </c>
      <c r="K295" t="s">
        <v>68</v>
      </c>
      <c r="L295">
        <v>2</v>
      </c>
      <c r="M295">
        <v>0</v>
      </c>
      <c r="N295" t="s">
        <v>32</v>
      </c>
      <c r="O295" t="s">
        <v>31</v>
      </c>
      <c r="P295" s="13">
        <v>2</v>
      </c>
      <c r="Q295" s="13">
        <v>3.3333333333333335</v>
      </c>
      <c r="R295" s="13">
        <v>1</v>
      </c>
      <c r="S295" s="13">
        <v>2.3333333333333335</v>
      </c>
      <c r="T295" s="13">
        <v>1.5</v>
      </c>
      <c r="U295" s="13">
        <v>1.8333333333333333</v>
      </c>
      <c r="V295" s="13">
        <v>-0.33333333333333326</v>
      </c>
      <c r="W295" s="13">
        <v>4</v>
      </c>
      <c r="X295" s="13">
        <v>3</v>
      </c>
      <c r="Y295" s="13">
        <v>1</v>
      </c>
      <c r="Z295" s="13">
        <v>3</v>
      </c>
      <c r="AA295" s="13">
        <v>0</v>
      </c>
      <c r="AB295" s="13">
        <v>3</v>
      </c>
      <c r="AC295" s="13">
        <v>1.3333333333333333</v>
      </c>
      <c r="AD295" s="13">
        <v>2.3333333333333335</v>
      </c>
      <c r="AE295" s="13">
        <v>-1.0000000000000002</v>
      </c>
      <c r="AF295" s="13">
        <v>1.6666666666666667</v>
      </c>
      <c r="AG295" s="13">
        <v>1.3333333333333333</v>
      </c>
      <c r="AH295" s="13">
        <v>0.33333333333333348</v>
      </c>
      <c r="AI295" s="13">
        <v>3</v>
      </c>
      <c r="AJ295" s="13">
        <v>0</v>
      </c>
      <c r="AK295" s="13">
        <v>7</v>
      </c>
      <c r="AL295" s="13">
        <v>9</v>
      </c>
      <c r="AM295" s="13">
        <v>2.3333333333333335</v>
      </c>
      <c r="AN295" s="13">
        <v>1.5</v>
      </c>
      <c r="AO295" s="22">
        <v>294</v>
      </c>
    </row>
    <row r="296" spans="1:41" x14ac:dyDescent="0.3">
      <c r="A296" t="s">
        <v>47</v>
      </c>
      <c r="B296" t="s">
        <v>290</v>
      </c>
      <c r="C296" t="s">
        <v>105</v>
      </c>
      <c r="D296" t="s">
        <v>54</v>
      </c>
      <c r="E296" t="s">
        <v>64</v>
      </c>
      <c r="F296" s="15">
        <v>0.70833333333333337</v>
      </c>
      <c r="G296" s="16">
        <v>1850</v>
      </c>
      <c r="H296" s="16">
        <v>3</v>
      </c>
      <c r="I296" s="16"/>
      <c r="J296" t="s">
        <v>56</v>
      </c>
      <c r="K296" t="s">
        <v>0</v>
      </c>
      <c r="L296">
        <v>0</v>
      </c>
      <c r="M296">
        <v>1</v>
      </c>
      <c r="N296" t="s">
        <v>31</v>
      </c>
      <c r="O296" t="s">
        <v>32</v>
      </c>
      <c r="P296" s="13">
        <v>-1</v>
      </c>
      <c r="Q296" s="13">
        <v>0.4</v>
      </c>
      <c r="R296" s="13">
        <v>1.2</v>
      </c>
      <c r="S296" s="13">
        <v>-0.79999999999999993</v>
      </c>
      <c r="T296" s="13">
        <v>1.6666666666666667</v>
      </c>
      <c r="U296" s="13">
        <v>0.83333333333333337</v>
      </c>
      <c r="V296" s="13">
        <v>0.83333333333333337</v>
      </c>
      <c r="W296" s="13">
        <v>0.5</v>
      </c>
      <c r="X296" s="13">
        <v>3</v>
      </c>
      <c r="Y296" s="13">
        <v>-2.5</v>
      </c>
      <c r="Z296" s="13">
        <v>0.33333333333333331</v>
      </c>
      <c r="AA296" s="13">
        <v>1.3333333333333333</v>
      </c>
      <c r="AB296" s="13">
        <v>-1</v>
      </c>
      <c r="AC296" s="13">
        <v>2</v>
      </c>
      <c r="AD296" s="13">
        <v>0</v>
      </c>
      <c r="AE296" s="13">
        <v>2</v>
      </c>
      <c r="AF296" s="13">
        <v>1.5</v>
      </c>
      <c r="AG296" s="13">
        <v>1.25</v>
      </c>
      <c r="AH296" s="13">
        <v>0.25</v>
      </c>
      <c r="AI296" s="13">
        <v>0</v>
      </c>
      <c r="AJ296" s="13">
        <v>3</v>
      </c>
      <c r="AK296" s="13">
        <v>3</v>
      </c>
      <c r="AL296" s="13">
        <v>10</v>
      </c>
      <c r="AM296" s="13">
        <v>0.6</v>
      </c>
      <c r="AN296" s="13">
        <v>1.6666666666666667</v>
      </c>
      <c r="AO296" s="22">
        <v>295</v>
      </c>
    </row>
    <row r="297" spans="1:41" x14ac:dyDescent="0.3">
      <c r="A297" t="s">
        <v>47</v>
      </c>
      <c r="B297" t="s">
        <v>290</v>
      </c>
      <c r="C297" t="s">
        <v>105</v>
      </c>
      <c r="D297" t="s">
        <v>54</v>
      </c>
      <c r="E297" t="s">
        <v>64</v>
      </c>
      <c r="F297" s="15">
        <v>0.70833333333333337</v>
      </c>
      <c r="G297" s="16">
        <v>14800</v>
      </c>
      <c r="H297" s="16">
        <v>7</v>
      </c>
      <c r="I297" s="16"/>
      <c r="J297" t="s">
        <v>71</v>
      </c>
      <c r="K297" t="s">
        <v>49</v>
      </c>
      <c r="L297">
        <v>0</v>
      </c>
      <c r="M297">
        <v>0</v>
      </c>
      <c r="N297" t="s">
        <v>30</v>
      </c>
      <c r="O297" t="s">
        <v>30</v>
      </c>
      <c r="P297" s="13">
        <v>0</v>
      </c>
      <c r="Q297" s="13">
        <v>2.5</v>
      </c>
      <c r="R297" s="13">
        <v>0.25</v>
      </c>
      <c r="S297" s="13">
        <v>2.25</v>
      </c>
      <c r="T297" s="13">
        <v>2</v>
      </c>
      <c r="U297" s="13">
        <v>1.6666666666666667</v>
      </c>
      <c r="V297" s="13">
        <v>0.33333333333333326</v>
      </c>
      <c r="W297" s="13">
        <v>1</v>
      </c>
      <c r="X297" s="13">
        <v>1</v>
      </c>
      <c r="Y297" s="13">
        <v>0</v>
      </c>
      <c r="Z297" s="13">
        <v>3</v>
      </c>
      <c r="AA297" s="13">
        <v>0.66666666666666663</v>
      </c>
      <c r="AB297" s="13">
        <v>2.3333333333333335</v>
      </c>
      <c r="AC297" s="13">
        <v>1</v>
      </c>
      <c r="AD297" s="13">
        <v>0</v>
      </c>
      <c r="AE297" s="13">
        <v>1</v>
      </c>
      <c r="AF297" s="13">
        <v>2.5</v>
      </c>
      <c r="AG297" s="13">
        <v>2.5</v>
      </c>
      <c r="AH297" s="13">
        <v>0</v>
      </c>
      <c r="AI297" s="13">
        <v>1</v>
      </c>
      <c r="AJ297" s="13">
        <v>1</v>
      </c>
      <c r="AK297" s="13">
        <v>7</v>
      </c>
      <c r="AL297" s="13">
        <v>6</v>
      </c>
      <c r="AM297" s="13">
        <v>1.75</v>
      </c>
      <c r="AN297" s="13">
        <v>2</v>
      </c>
      <c r="AO297" s="22">
        <v>296</v>
      </c>
    </row>
    <row r="298" spans="1:41" x14ac:dyDescent="0.3">
      <c r="A298" t="s">
        <v>33</v>
      </c>
      <c r="B298" t="s">
        <v>305</v>
      </c>
      <c r="C298" t="s">
        <v>105</v>
      </c>
      <c r="D298" t="s">
        <v>54</v>
      </c>
      <c r="E298" t="s">
        <v>37</v>
      </c>
      <c r="F298" s="15">
        <v>0.84375</v>
      </c>
      <c r="G298" s="16">
        <v>5000</v>
      </c>
      <c r="H298" s="16">
        <v>3</v>
      </c>
      <c r="I298" s="16"/>
      <c r="J298" t="s">
        <v>304</v>
      </c>
      <c r="K298" t="s">
        <v>40</v>
      </c>
      <c r="L298">
        <v>0</v>
      </c>
      <c r="M298">
        <v>1</v>
      </c>
      <c r="N298" t="s">
        <v>31</v>
      </c>
      <c r="O298" t="s">
        <v>32</v>
      </c>
      <c r="P298" s="13">
        <v>-1</v>
      </c>
      <c r="Q298" s="13">
        <v>0</v>
      </c>
      <c r="R298" s="13">
        <v>0</v>
      </c>
      <c r="S298" s="13">
        <v>0</v>
      </c>
      <c r="T298" s="13">
        <v>3.2</v>
      </c>
      <c r="U298" s="13">
        <v>0.2</v>
      </c>
      <c r="V298" s="13">
        <v>3</v>
      </c>
      <c r="W298" s="13">
        <v>0</v>
      </c>
      <c r="X298" s="13">
        <v>0</v>
      </c>
      <c r="Y298" s="13">
        <v>0</v>
      </c>
      <c r="Z298" s="13">
        <v>0</v>
      </c>
      <c r="AA298" s="13">
        <v>3</v>
      </c>
      <c r="AB298" s="13">
        <v>-3</v>
      </c>
      <c r="AC298" s="13">
        <v>2.6666666666666665</v>
      </c>
      <c r="AD298" s="13">
        <v>0.33333333333333331</v>
      </c>
      <c r="AE298" s="13">
        <v>2.333333333333333</v>
      </c>
      <c r="AF298" s="13">
        <v>4</v>
      </c>
      <c r="AG298" s="13">
        <v>0</v>
      </c>
      <c r="AH298" s="13">
        <v>4</v>
      </c>
      <c r="AI298" s="13">
        <v>0</v>
      </c>
      <c r="AJ298" s="13">
        <v>3</v>
      </c>
      <c r="AK298" s="13">
        <v>0</v>
      </c>
      <c r="AL298" s="13">
        <v>15</v>
      </c>
      <c r="AM298" s="13">
        <v>0</v>
      </c>
      <c r="AN298" s="13">
        <v>3</v>
      </c>
      <c r="AO298" s="22">
        <v>297</v>
      </c>
    </row>
    <row r="299" spans="1:41" x14ac:dyDescent="0.3">
      <c r="A299" t="s">
        <v>59</v>
      </c>
      <c r="B299" t="s">
        <v>291</v>
      </c>
      <c r="C299" t="s">
        <v>105</v>
      </c>
      <c r="D299" t="s">
        <v>54</v>
      </c>
      <c r="E299" t="s">
        <v>61</v>
      </c>
      <c r="F299" s="15">
        <v>0.72916666666666663</v>
      </c>
      <c r="G299" s="16">
        <v>4145</v>
      </c>
      <c r="H299" s="16">
        <v>4</v>
      </c>
      <c r="I299" s="16"/>
      <c r="J299" t="s">
        <v>289</v>
      </c>
      <c r="K299" t="s">
        <v>68</v>
      </c>
      <c r="L299">
        <v>5</v>
      </c>
      <c r="M299">
        <v>0</v>
      </c>
      <c r="N299" t="s">
        <v>32</v>
      </c>
      <c r="O299" t="s">
        <v>31</v>
      </c>
      <c r="P299" s="13">
        <v>5</v>
      </c>
      <c r="Q299" s="13">
        <v>2</v>
      </c>
      <c r="R299" s="13">
        <v>0</v>
      </c>
      <c r="S299" s="13">
        <v>2</v>
      </c>
      <c r="T299" s="13">
        <v>1.2857142857142858</v>
      </c>
      <c r="U299" s="13">
        <v>1.8571428571428572</v>
      </c>
      <c r="V299" s="13">
        <v>-0.5714285714285714</v>
      </c>
      <c r="W299" s="13">
        <v>0</v>
      </c>
      <c r="X299" s="13">
        <v>0</v>
      </c>
      <c r="Y299" s="13">
        <v>0</v>
      </c>
      <c r="Z299" s="13">
        <v>2</v>
      </c>
      <c r="AA299" s="13">
        <v>0</v>
      </c>
      <c r="AB299" s="13">
        <v>2</v>
      </c>
      <c r="AC299" s="13">
        <v>1.3333333333333333</v>
      </c>
      <c r="AD299" s="13">
        <v>2.3333333333333335</v>
      </c>
      <c r="AE299" s="13">
        <v>-1.0000000000000002</v>
      </c>
      <c r="AF299" s="13">
        <v>1.25</v>
      </c>
      <c r="AG299" s="13">
        <v>1.5</v>
      </c>
      <c r="AH299" s="13">
        <v>-0.25</v>
      </c>
      <c r="AI299" s="13">
        <v>3</v>
      </c>
      <c r="AJ299" s="13">
        <v>0</v>
      </c>
      <c r="AK299" s="13">
        <v>3</v>
      </c>
      <c r="AL299" s="13">
        <v>9</v>
      </c>
      <c r="AM299" s="13">
        <v>3</v>
      </c>
      <c r="AN299" s="13">
        <v>1.2857142857142858</v>
      </c>
      <c r="AO299" s="22">
        <v>298</v>
      </c>
    </row>
    <row r="300" spans="1:41" x14ac:dyDescent="0.3">
      <c r="A300" t="s">
        <v>59</v>
      </c>
      <c r="B300" t="s">
        <v>291</v>
      </c>
      <c r="C300" t="s">
        <v>105</v>
      </c>
      <c r="D300" t="s">
        <v>54</v>
      </c>
      <c r="E300" t="s">
        <v>61</v>
      </c>
      <c r="F300" s="15">
        <v>0.82291666666666663</v>
      </c>
      <c r="G300" s="16">
        <v>14000</v>
      </c>
      <c r="H300" s="16">
        <v>4</v>
      </c>
      <c r="I300" s="16"/>
      <c r="J300" t="s">
        <v>0</v>
      </c>
      <c r="K300" t="s">
        <v>340</v>
      </c>
      <c r="L300">
        <v>2</v>
      </c>
      <c r="M300">
        <v>1</v>
      </c>
      <c r="N300" t="s">
        <v>32</v>
      </c>
      <c r="O300" t="s">
        <v>31</v>
      </c>
      <c r="P300" s="13">
        <v>1</v>
      </c>
      <c r="Q300" s="13">
        <v>1.5714285714285714</v>
      </c>
      <c r="R300" s="13">
        <v>0</v>
      </c>
      <c r="S300" s="13">
        <v>1.5714285714285714</v>
      </c>
      <c r="T300" s="13">
        <v>1</v>
      </c>
      <c r="U300" s="13">
        <v>0</v>
      </c>
      <c r="V300" s="13">
        <v>1</v>
      </c>
      <c r="W300" s="13">
        <v>2</v>
      </c>
      <c r="X300" s="13">
        <v>0</v>
      </c>
      <c r="Y300" s="13">
        <v>2</v>
      </c>
      <c r="Z300" s="13">
        <v>1.4</v>
      </c>
      <c r="AA300" s="13">
        <v>1</v>
      </c>
      <c r="AB300" s="13">
        <v>0.39999999999999991</v>
      </c>
      <c r="AC300" s="13">
        <v>1</v>
      </c>
      <c r="AD300" s="13">
        <v>0</v>
      </c>
      <c r="AE300" s="13">
        <v>1</v>
      </c>
      <c r="AF300" s="13">
        <v>0</v>
      </c>
      <c r="AG300" s="13">
        <v>0</v>
      </c>
      <c r="AH300" s="13">
        <v>0</v>
      </c>
      <c r="AI300" s="13">
        <v>3</v>
      </c>
      <c r="AJ300" s="13">
        <v>0</v>
      </c>
      <c r="AK300" s="13">
        <v>13</v>
      </c>
      <c r="AL300" s="13">
        <v>3</v>
      </c>
      <c r="AM300" s="13">
        <v>1.8571428571428572</v>
      </c>
      <c r="AN300" s="13">
        <v>3</v>
      </c>
      <c r="AO300" s="22">
        <v>299</v>
      </c>
    </row>
    <row r="301" spans="1:41" x14ac:dyDescent="0.3">
      <c r="A301" t="s">
        <v>59</v>
      </c>
      <c r="B301" t="s">
        <v>291</v>
      </c>
      <c r="C301" t="s">
        <v>105</v>
      </c>
      <c r="D301" t="s">
        <v>54</v>
      </c>
      <c r="E301" t="s">
        <v>61</v>
      </c>
      <c r="F301" s="15">
        <v>0.85416666666666663</v>
      </c>
      <c r="G301" s="16">
        <v>17800</v>
      </c>
      <c r="H301" s="16">
        <v>4</v>
      </c>
      <c r="I301" s="16"/>
      <c r="J301" t="s">
        <v>71</v>
      </c>
      <c r="K301" t="s">
        <v>349</v>
      </c>
      <c r="L301">
        <v>4</v>
      </c>
      <c r="M301">
        <v>0</v>
      </c>
      <c r="N301" t="s">
        <v>32</v>
      </c>
      <c r="O301" t="s">
        <v>31</v>
      </c>
      <c r="P301" s="13">
        <v>4</v>
      </c>
      <c r="Q301" s="13">
        <v>2</v>
      </c>
      <c r="R301" s="13">
        <v>0.2</v>
      </c>
      <c r="S301" s="13">
        <v>1.8</v>
      </c>
      <c r="T301" s="13">
        <v>2</v>
      </c>
      <c r="U301" s="13">
        <v>1</v>
      </c>
      <c r="V301" s="13">
        <v>1</v>
      </c>
      <c r="W301" s="13">
        <v>0.5</v>
      </c>
      <c r="X301" s="13">
        <v>0.5</v>
      </c>
      <c r="Y301" s="13">
        <v>0</v>
      </c>
      <c r="Z301" s="13">
        <v>3</v>
      </c>
      <c r="AA301" s="13">
        <v>0.66666666666666663</v>
      </c>
      <c r="AB301" s="13">
        <v>2.3333333333333335</v>
      </c>
      <c r="AC301" s="13">
        <v>2</v>
      </c>
      <c r="AD301" s="13">
        <v>1</v>
      </c>
      <c r="AE301" s="13">
        <v>1</v>
      </c>
      <c r="AF301" s="13">
        <v>0</v>
      </c>
      <c r="AG301" s="13">
        <v>0</v>
      </c>
      <c r="AH301" s="13">
        <v>0</v>
      </c>
      <c r="AI301" s="13">
        <v>3</v>
      </c>
      <c r="AJ301" s="13">
        <v>0</v>
      </c>
      <c r="AK301" s="13">
        <v>8</v>
      </c>
      <c r="AL301" s="13">
        <v>3</v>
      </c>
      <c r="AM301" s="13">
        <v>1.6</v>
      </c>
      <c r="AN301" s="13">
        <v>3</v>
      </c>
      <c r="AO301" s="22">
        <v>300</v>
      </c>
    </row>
    <row r="302" spans="1:41" x14ac:dyDescent="0.3">
      <c r="A302" t="s">
        <v>47</v>
      </c>
      <c r="B302" t="s">
        <v>306</v>
      </c>
      <c r="C302" t="s">
        <v>105</v>
      </c>
      <c r="D302" t="s">
        <v>54</v>
      </c>
      <c r="E302" t="s">
        <v>43</v>
      </c>
      <c r="F302" s="15">
        <v>0.70833333333333337</v>
      </c>
      <c r="G302" s="16">
        <v>7600</v>
      </c>
      <c r="H302" s="16">
        <v>4</v>
      </c>
      <c r="I302" s="16"/>
      <c r="J302" t="s">
        <v>40</v>
      </c>
      <c r="K302" t="s">
        <v>216</v>
      </c>
      <c r="L302">
        <v>2</v>
      </c>
      <c r="M302">
        <v>0</v>
      </c>
      <c r="N302" t="s">
        <v>32</v>
      </c>
      <c r="O302" t="s">
        <v>31</v>
      </c>
      <c r="P302" s="13">
        <v>2</v>
      </c>
      <c r="Q302" s="13">
        <v>2.8333333333333335</v>
      </c>
      <c r="R302" s="13">
        <v>0.16666666666666666</v>
      </c>
      <c r="S302" s="13">
        <v>2.666666666666667</v>
      </c>
      <c r="T302" s="13">
        <v>1.75</v>
      </c>
      <c r="U302" s="13">
        <v>1.75</v>
      </c>
      <c r="V302" s="13">
        <v>0</v>
      </c>
      <c r="W302" s="13">
        <v>2.6666666666666665</v>
      </c>
      <c r="X302" s="13">
        <v>0.33333333333333331</v>
      </c>
      <c r="Y302" s="13">
        <v>2.333333333333333</v>
      </c>
      <c r="Z302" s="13">
        <v>3</v>
      </c>
      <c r="AA302" s="13">
        <v>0</v>
      </c>
      <c r="AB302" s="13">
        <v>3</v>
      </c>
      <c r="AC302" s="13">
        <v>2</v>
      </c>
      <c r="AD302" s="13">
        <v>1.5</v>
      </c>
      <c r="AE302" s="13">
        <v>0.5</v>
      </c>
      <c r="AF302" s="13">
        <v>1.5</v>
      </c>
      <c r="AG302" s="13">
        <v>2</v>
      </c>
      <c r="AH302" s="13">
        <v>-0.5</v>
      </c>
      <c r="AI302" s="13">
        <v>3</v>
      </c>
      <c r="AJ302" s="13">
        <v>0</v>
      </c>
      <c r="AK302" s="13">
        <v>18</v>
      </c>
      <c r="AL302" s="13">
        <v>4</v>
      </c>
      <c r="AM302" s="13">
        <v>3</v>
      </c>
      <c r="AN302" s="13">
        <v>1</v>
      </c>
      <c r="AO302" s="22">
        <v>301</v>
      </c>
    </row>
    <row r="303" spans="1:41" x14ac:dyDescent="0.3">
      <c r="A303" t="s">
        <v>47</v>
      </c>
      <c r="B303" t="s">
        <v>306</v>
      </c>
      <c r="C303" t="s">
        <v>105</v>
      </c>
      <c r="D303" t="s">
        <v>54</v>
      </c>
      <c r="E303" t="s">
        <v>43</v>
      </c>
      <c r="F303" s="15">
        <v>0.70833333333333337</v>
      </c>
      <c r="G303" s="16">
        <v>4321</v>
      </c>
      <c r="H303" s="16">
        <v>6</v>
      </c>
      <c r="I303" s="16"/>
      <c r="J303" t="s">
        <v>245</v>
      </c>
      <c r="K303" t="s">
        <v>65</v>
      </c>
      <c r="L303">
        <v>0</v>
      </c>
      <c r="M303">
        <v>2</v>
      </c>
      <c r="N303" t="s">
        <v>31</v>
      </c>
      <c r="O303" t="s">
        <v>32</v>
      </c>
      <c r="P303" s="13">
        <v>-2</v>
      </c>
      <c r="Q303" s="13">
        <v>2</v>
      </c>
      <c r="R303" s="13">
        <v>0.75</v>
      </c>
      <c r="S303" s="13">
        <v>1.25</v>
      </c>
      <c r="T303" s="13">
        <v>3</v>
      </c>
      <c r="U303" s="13">
        <v>0.75</v>
      </c>
      <c r="V303" s="13">
        <v>2.25</v>
      </c>
      <c r="W303" s="13">
        <v>2</v>
      </c>
      <c r="X303" s="13">
        <v>3</v>
      </c>
      <c r="Y303" s="13">
        <v>-1</v>
      </c>
      <c r="Z303" s="13">
        <v>2</v>
      </c>
      <c r="AA303" s="13">
        <v>1.6666666666666667</v>
      </c>
      <c r="AB303" s="13">
        <v>0.33333333333333326</v>
      </c>
      <c r="AC303" s="13">
        <v>3</v>
      </c>
      <c r="AD303" s="13">
        <v>1.5</v>
      </c>
      <c r="AE303" s="13">
        <v>1.5</v>
      </c>
      <c r="AF303" s="13">
        <v>3</v>
      </c>
      <c r="AG303" s="13">
        <v>0</v>
      </c>
      <c r="AH303" s="13">
        <v>3</v>
      </c>
      <c r="AI303" s="13">
        <v>0</v>
      </c>
      <c r="AJ303" s="13">
        <v>3</v>
      </c>
      <c r="AK303" s="13">
        <v>6</v>
      </c>
      <c r="AL303" s="13">
        <v>10</v>
      </c>
      <c r="AM303" s="13">
        <v>1.5</v>
      </c>
      <c r="AN303" s="13">
        <v>2.5</v>
      </c>
      <c r="AO303" s="22">
        <v>302</v>
      </c>
    </row>
    <row r="304" spans="1:41" x14ac:dyDescent="0.3">
      <c r="A304" t="s">
        <v>47</v>
      </c>
      <c r="B304" t="s">
        <v>306</v>
      </c>
      <c r="C304" t="s">
        <v>105</v>
      </c>
      <c r="D304" t="s">
        <v>54</v>
      </c>
      <c r="E304" t="s">
        <v>43</v>
      </c>
      <c r="F304" s="15">
        <v>0.70833333333333337</v>
      </c>
      <c r="G304" s="16">
        <v>2200</v>
      </c>
      <c r="H304" s="16">
        <v>6</v>
      </c>
      <c r="I304" s="16"/>
      <c r="J304" t="s">
        <v>76</v>
      </c>
      <c r="K304" t="s">
        <v>49</v>
      </c>
      <c r="L304">
        <v>0</v>
      </c>
      <c r="M304">
        <v>6</v>
      </c>
      <c r="N304" t="s">
        <v>31</v>
      </c>
      <c r="O304" t="s">
        <v>32</v>
      </c>
      <c r="P304" s="13">
        <v>-6</v>
      </c>
      <c r="Q304" s="13">
        <v>2</v>
      </c>
      <c r="R304" s="13">
        <v>0.5</v>
      </c>
      <c r="S304" s="13">
        <v>1.5</v>
      </c>
      <c r="T304" s="13">
        <v>1.5</v>
      </c>
      <c r="U304" s="13">
        <v>1.25</v>
      </c>
      <c r="V304" s="13">
        <v>0.25</v>
      </c>
      <c r="W304" s="13">
        <v>0</v>
      </c>
      <c r="X304" s="13">
        <v>2</v>
      </c>
      <c r="Y304" s="13">
        <v>-2</v>
      </c>
      <c r="Z304" s="13">
        <v>2.6666666666666665</v>
      </c>
      <c r="AA304" s="13">
        <v>2.3333333333333335</v>
      </c>
      <c r="AB304" s="13">
        <v>0.33333333333333304</v>
      </c>
      <c r="AC304" s="13">
        <v>1</v>
      </c>
      <c r="AD304" s="13">
        <v>0</v>
      </c>
      <c r="AE304" s="13">
        <v>1</v>
      </c>
      <c r="AF304" s="13">
        <v>1.6666666666666667</v>
      </c>
      <c r="AG304" s="13">
        <v>1.6666666666666667</v>
      </c>
      <c r="AH304" s="13">
        <v>0</v>
      </c>
      <c r="AI304" s="13">
        <v>0</v>
      </c>
      <c r="AJ304" s="13">
        <v>3</v>
      </c>
      <c r="AK304" s="13">
        <v>6</v>
      </c>
      <c r="AL304" s="13">
        <v>7</v>
      </c>
      <c r="AM304" s="13">
        <v>1.5</v>
      </c>
      <c r="AN304" s="13">
        <v>1.75</v>
      </c>
      <c r="AO304" s="22">
        <v>303</v>
      </c>
    </row>
    <row r="305" spans="1:41" x14ac:dyDescent="0.3">
      <c r="A305" t="s">
        <v>47</v>
      </c>
      <c r="B305" t="s">
        <v>248</v>
      </c>
      <c r="C305" t="s">
        <v>105</v>
      </c>
      <c r="D305" t="s">
        <v>54</v>
      </c>
      <c r="E305" t="s">
        <v>64</v>
      </c>
      <c r="F305" s="15">
        <v>0.70833333333333337</v>
      </c>
      <c r="G305" s="16">
        <v>10055</v>
      </c>
      <c r="H305" s="16">
        <v>8</v>
      </c>
      <c r="I305" s="16"/>
      <c r="J305" t="s">
        <v>80</v>
      </c>
      <c r="K305" t="s">
        <v>56</v>
      </c>
      <c r="L305">
        <v>4</v>
      </c>
      <c r="M305">
        <v>0</v>
      </c>
      <c r="N305" t="s">
        <v>32</v>
      </c>
      <c r="O305" t="s">
        <v>31</v>
      </c>
      <c r="P305" s="13">
        <v>4</v>
      </c>
      <c r="Q305" s="13">
        <v>1.5</v>
      </c>
      <c r="R305" s="13">
        <v>0.25</v>
      </c>
      <c r="S305" s="13">
        <v>1.25</v>
      </c>
      <c r="T305" s="13">
        <v>0.33333333333333331</v>
      </c>
      <c r="U305" s="13">
        <v>1.8333333333333333</v>
      </c>
      <c r="V305" s="13">
        <v>-1.5</v>
      </c>
      <c r="W305" s="13">
        <v>2</v>
      </c>
      <c r="X305" s="13">
        <v>1</v>
      </c>
      <c r="Y305" s="13">
        <v>1</v>
      </c>
      <c r="Z305" s="13">
        <v>1.3333333333333333</v>
      </c>
      <c r="AA305" s="13">
        <v>1</v>
      </c>
      <c r="AB305" s="13">
        <v>0.33333333333333326</v>
      </c>
      <c r="AC305" s="13">
        <v>0.33333333333333331</v>
      </c>
      <c r="AD305" s="13">
        <v>2.3333333333333335</v>
      </c>
      <c r="AE305" s="13">
        <v>-2</v>
      </c>
      <c r="AF305" s="13">
        <v>0.33333333333333331</v>
      </c>
      <c r="AG305" s="13">
        <v>1.3333333333333333</v>
      </c>
      <c r="AH305" s="13">
        <v>-1</v>
      </c>
      <c r="AI305" s="13">
        <v>3</v>
      </c>
      <c r="AJ305" s="13">
        <v>0</v>
      </c>
      <c r="AK305" s="13">
        <v>6</v>
      </c>
      <c r="AL305" s="13">
        <v>3</v>
      </c>
      <c r="AM305" s="13">
        <v>1.5</v>
      </c>
      <c r="AN305" s="13">
        <v>0.5</v>
      </c>
      <c r="AO305" s="22">
        <v>304</v>
      </c>
    </row>
    <row r="306" spans="1:41" x14ac:dyDescent="0.3">
      <c r="A306" t="s">
        <v>47</v>
      </c>
      <c r="B306" t="s">
        <v>248</v>
      </c>
      <c r="C306" t="s">
        <v>105</v>
      </c>
      <c r="D306" t="s">
        <v>54</v>
      </c>
      <c r="E306" t="s">
        <v>64</v>
      </c>
      <c r="F306" s="15">
        <v>0.70833333333333337</v>
      </c>
      <c r="G306" s="16">
        <v>6712</v>
      </c>
      <c r="H306" s="16">
        <v>3</v>
      </c>
      <c r="I306" s="16"/>
      <c r="J306" t="s">
        <v>68</v>
      </c>
      <c r="K306" t="s">
        <v>58</v>
      </c>
      <c r="L306">
        <v>1</v>
      </c>
      <c r="M306">
        <v>1</v>
      </c>
      <c r="N306" t="s">
        <v>30</v>
      </c>
      <c r="O306" t="s">
        <v>30</v>
      </c>
      <c r="P306" s="13">
        <v>0</v>
      </c>
      <c r="Q306" s="13">
        <v>1.125</v>
      </c>
      <c r="R306" s="13">
        <v>0.875</v>
      </c>
      <c r="S306" s="13">
        <v>0.25</v>
      </c>
      <c r="T306" s="13">
        <v>1.75</v>
      </c>
      <c r="U306" s="13">
        <v>1.5</v>
      </c>
      <c r="V306" s="13">
        <v>0.25</v>
      </c>
      <c r="W306" s="13">
        <v>1.3333333333333333</v>
      </c>
      <c r="X306" s="13">
        <v>2.3333333333333335</v>
      </c>
      <c r="Y306" s="13">
        <v>-1.0000000000000002</v>
      </c>
      <c r="Z306" s="13">
        <v>1</v>
      </c>
      <c r="AA306" s="13">
        <v>2.2000000000000002</v>
      </c>
      <c r="AB306" s="13">
        <v>-1.2000000000000002</v>
      </c>
      <c r="AC306" s="13">
        <v>1.5</v>
      </c>
      <c r="AD306" s="13">
        <v>2.5</v>
      </c>
      <c r="AE306" s="13">
        <v>-1</v>
      </c>
      <c r="AF306" s="13">
        <v>2</v>
      </c>
      <c r="AG306" s="13">
        <v>0.5</v>
      </c>
      <c r="AH306" s="13">
        <v>1.5</v>
      </c>
      <c r="AI306" s="13">
        <v>1</v>
      </c>
      <c r="AJ306" s="13">
        <v>1</v>
      </c>
      <c r="AK306" s="13">
        <v>9</v>
      </c>
      <c r="AL306" s="13">
        <v>4</v>
      </c>
      <c r="AM306" s="13">
        <v>1.125</v>
      </c>
      <c r="AN306" s="13">
        <v>1</v>
      </c>
      <c r="AO306" s="22">
        <v>305</v>
      </c>
    </row>
    <row r="307" spans="1:41" x14ac:dyDescent="0.3">
      <c r="A307" t="s">
        <v>47</v>
      </c>
      <c r="B307" t="s">
        <v>248</v>
      </c>
      <c r="C307" t="s">
        <v>105</v>
      </c>
      <c r="D307" t="s">
        <v>54</v>
      </c>
      <c r="E307" t="s">
        <v>64</v>
      </c>
      <c r="F307" s="15">
        <v>0.70833333333333337</v>
      </c>
      <c r="G307" s="16">
        <v>5864</v>
      </c>
      <c r="H307" s="16">
        <v>3</v>
      </c>
      <c r="I307" s="16"/>
      <c r="J307" t="s">
        <v>0</v>
      </c>
      <c r="K307" t="s">
        <v>71</v>
      </c>
      <c r="L307">
        <v>2</v>
      </c>
      <c r="M307">
        <v>1</v>
      </c>
      <c r="N307" t="s">
        <v>32</v>
      </c>
      <c r="O307" t="s">
        <v>31</v>
      </c>
      <c r="P307" s="13">
        <v>1</v>
      </c>
      <c r="Q307" s="13">
        <v>1.625</v>
      </c>
      <c r="R307" s="13">
        <v>0.125</v>
      </c>
      <c r="S307" s="13">
        <v>1.5</v>
      </c>
      <c r="T307" s="13">
        <v>2.3333333333333335</v>
      </c>
      <c r="U307" s="13">
        <v>0.5</v>
      </c>
      <c r="V307" s="13">
        <v>1.8333333333333335</v>
      </c>
      <c r="W307" s="13">
        <v>2</v>
      </c>
      <c r="X307" s="13">
        <v>0.33333333333333331</v>
      </c>
      <c r="Y307" s="13">
        <v>1.6666666666666667</v>
      </c>
      <c r="Z307" s="13">
        <v>1.4</v>
      </c>
      <c r="AA307" s="13">
        <v>1</v>
      </c>
      <c r="AB307" s="13">
        <v>0.39999999999999991</v>
      </c>
      <c r="AC307" s="13">
        <v>1.6666666666666667</v>
      </c>
      <c r="AD307" s="13">
        <v>0.33333333333333331</v>
      </c>
      <c r="AE307" s="13">
        <v>1.3333333333333335</v>
      </c>
      <c r="AF307" s="13">
        <v>3</v>
      </c>
      <c r="AG307" s="13">
        <v>0.66666666666666663</v>
      </c>
      <c r="AH307" s="13">
        <v>2.3333333333333335</v>
      </c>
      <c r="AI307" s="13">
        <v>3</v>
      </c>
      <c r="AJ307" s="13">
        <v>0</v>
      </c>
      <c r="AK307" s="13">
        <v>16</v>
      </c>
      <c r="AL307" s="13">
        <v>11</v>
      </c>
      <c r="AM307" s="13">
        <v>2</v>
      </c>
      <c r="AN307" s="13">
        <v>1.8333333333333333</v>
      </c>
      <c r="AO307" s="22">
        <v>306</v>
      </c>
    </row>
    <row r="308" spans="1:41" x14ac:dyDescent="0.3">
      <c r="A308" t="s">
        <v>33</v>
      </c>
      <c r="B308" t="s">
        <v>307</v>
      </c>
      <c r="C308" t="s">
        <v>105</v>
      </c>
      <c r="D308" t="s">
        <v>54</v>
      </c>
      <c r="E308" t="s">
        <v>37</v>
      </c>
      <c r="F308" s="15">
        <v>0.875</v>
      </c>
      <c r="G308" s="16">
        <v>0</v>
      </c>
      <c r="H308" s="16">
        <v>3</v>
      </c>
      <c r="I308" s="16"/>
      <c r="J308" t="s">
        <v>308</v>
      </c>
      <c r="K308" t="s">
        <v>40</v>
      </c>
      <c r="L308">
        <v>0</v>
      </c>
      <c r="M308">
        <v>0</v>
      </c>
      <c r="N308" t="s">
        <v>30</v>
      </c>
      <c r="O308" t="s">
        <v>30</v>
      </c>
      <c r="P308" s="13">
        <v>0</v>
      </c>
      <c r="Q308" s="13">
        <v>0</v>
      </c>
      <c r="R308" s="13">
        <v>0</v>
      </c>
      <c r="S308" s="13">
        <v>0</v>
      </c>
      <c r="T308" s="13">
        <v>2.7142857142857144</v>
      </c>
      <c r="U308" s="13">
        <v>0.14285714285714285</v>
      </c>
      <c r="V308" s="13">
        <v>2.5714285714285716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2.5</v>
      </c>
      <c r="AD308" s="13">
        <v>0.25</v>
      </c>
      <c r="AE308" s="13">
        <v>2.25</v>
      </c>
      <c r="AF308" s="13">
        <v>3</v>
      </c>
      <c r="AG308" s="13">
        <v>0</v>
      </c>
      <c r="AH308" s="13">
        <v>3</v>
      </c>
      <c r="AI308" s="13">
        <v>1</v>
      </c>
      <c r="AJ308" s="13">
        <v>1</v>
      </c>
      <c r="AK308" s="13">
        <v>0</v>
      </c>
      <c r="AL308" s="13">
        <v>21</v>
      </c>
      <c r="AM308" s="13">
        <v>0</v>
      </c>
      <c r="AN308" s="13">
        <v>3</v>
      </c>
      <c r="AO308" s="22">
        <v>307</v>
      </c>
    </row>
    <row r="309" spans="1:41" x14ac:dyDescent="0.3">
      <c r="A309" t="s">
        <v>59</v>
      </c>
      <c r="B309" t="s">
        <v>350</v>
      </c>
      <c r="C309" t="s">
        <v>105</v>
      </c>
      <c r="D309" t="s">
        <v>54</v>
      </c>
      <c r="E309" t="s">
        <v>61</v>
      </c>
      <c r="F309" s="15">
        <v>0.85416666666666663</v>
      </c>
      <c r="G309" s="16">
        <v>19300</v>
      </c>
      <c r="H309" s="16">
        <v>4</v>
      </c>
      <c r="I309" s="16"/>
      <c r="J309" t="s">
        <v>71</v>
      </c>
      <c r="K309" t="s">
        <v>351</v>
      </c>
      <c r="L309">
        <v>3</v>
      </c>
      <c r="M309">
        <v>1</v>
      </c>
      <c r="N309" t="s">
        <v>32</v>
      </c>
      <c r="O309" t="s">
        <v>31</v>
      </c>
      <c r="P309" s="13">
        <v>2</v>
      </c>
      <c r="Q309" s="13">
        <v>2.1428571428571428</v>
      </c>
      <c r="R309" s="13">
        <v>0.14285714285714285</v>
      </c>
      <c r="S309" s="13">
        <v>2</v>
      </c>
      <c r="T309" s="13">
        <v>0</v>
      </c>
      <c r="U309" s="13">
        <v>0</v>
      </c>
      <c r="V309" s="13">
        <v>0</v>
      </c>
      <c r="W309" s="13">
        <v>1.6666666666666667</v>
      </c>
      <c r="X309" s="13">
        <v>0.33333333333333331</v>
      </c>
      <c r="Y309" s="13">
        <v>1.3333333333333335</v>
      </c>
      <c r="Z309" s="13">
        <v>2.5</v>
      </c>
      <c r="AA309" s="13">
        <v>1</v>
      </c>
      <c r="AB309" s="13">
        <v>1.5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3</v>
      </c>
      <c r="AJ309" s="13">
        <v>0</v>
      </c>
      <c r="AK309" s="13">
        <v>11</v>
      </c>
      <c r="AL309" s="13">
        <v>0</v>
      </c>
      <c r="AM309" s="13">
        <v>1.5714285714285714</v>
      </c>
      <c r="AN309" s="13">
        <v>0</v>
      </c>
      <c r="AO309" s="22">
        <v>308</v>
      </c>
    </row>
    <row r="310" spans="1:41" x14ac:dyDescent="0.3">
      <c r="A310" t="s">
        <v>47</v>
      </c>
      <c r="B310" t="s">
        <v>249</v>
      </c>
      <c r="C310" t="s">
        <v>105</v>
      </c>
      <c r="D310" t="s">
        <v>54</v>
      </c>
      <c r="E310" t="s">
        <v>43</v>
      </c>
      <c r="F310" s="15">
        <v>0.70833333333333337</v>
      </c>
      <c r="G310" s="16">
        <v>5424</v>
      </c>
      <c r="H310" s="16">
        <v>6</v>
      </c>
      <c r="I310" s="16"/>
      <c r="J310" t="s">
        <v>65</v>
      </c>
      <c r="K310" t="s">
        <v>80</v>
      </c>
      <c r="L310">
        <v>0</v>
      </c>
      <c r="M310">
        <v>0</v>
      </c>
      <c r="N310" t="s">
        <v>30</v>
      </c>
      <c r="O310" t="s">
        <v>30</v>
      </c>
      <c r="P310" s="13">
        <v>0</v>
      </c>
      <c r="Q310" s="13">
        <v>2.8</v>
      </c>
      <c r="R310" s="13">
        <v>0.6</v>
      </c>
      <c r="S310" s="13">
        <v>2.1999999999999997</v>
      </c>
      <c r="T310" s="13">
        <v>2</v>
      </c>
      <c r="U310" s="13">
        <v>0.8</v>
      </c>
      <c r="V310" s="13">
        <v>1.2</v>
      </c>
      <c r="W310" s="13">
        <v>3</v>
      </c>
      <c r="X310" s="13">
        <v>1.5</v>
      </c>
      <c r="Y310" s="13">
        <v>1.5</v>
      </c>
      <c r="Z310" s="13">
        <v>2.6666666666666665</v>
      </c>
      <c r="AA310" s="13">
        <v>0</v>
      </c>
      <c r="AB310" s="13">
        <v>2.6666666666666665</v>
      </c>
      <c r="AC310" s="13">
        <v>3</v>
      </c>
      <c r="AD310" s="13">
        <v>0.5</v>
      </c>
      <c r="AE310" s="13">
        <v>2.5</v>
      </c>
      <c r="AF310" s="13">
        <v>1.3333333333333333</v>
      </c>
      <c r="AG310" s="13">
        <v>1</v>
      </c>
      <c r="AH310" s="13">
        <v>0.33333333333333326</v>
      </c>
      <c r="AI310" s="13">
        <v>1</v>
      </c>
      <c r="AJ310" s="13">
        <v>1</v>
      </c>
      <c r="AK310" s="13">
        <v>13</v>
      </c>
      <c r="AL310" s="13">
        <v>9</v>
      </c>
      <c r="AM310" s="13">
        <v>2.6</v>
      </c>
      <c r="AN310" s="13">
        <v>1.8</v>
      </c>
      <c r="AO310" s="22">
        <v>309</v>
      </c>
    </row>
    <row r="311" spans="1:41" x14ac:dyDescent="0.3">
      <c r="A311" t="s">
        <v>47</v>
      </c>
      <c r="B311" t="s">
        <v>249</v>
      </c>
      <c r="C311" t="s">
        <v>105</v>
      </c>
      <c r="D311" t="s">
        <v>54</v>
      </c>
      <c r="E311" t="s">
        <v>43</v>
      </c>
      <c r="F311" s="15">
        <v>0.70833333333333337</v>
      </c>
      <c r="G311" s="16">
        <v>5635</v>
      </c>
      <c r="H311" s="16">
        <v>6</v>
      </c>
      <c r="I311" s="16"/>
      <c r="J311" t="s">
        <v>49</v>
      </c>
      <c r="K311" t="s">
        <v>68</v>
      </c>
      <c r="L311">
        <v>1</v>
      </c>
      <c r="M311">
        <v>1</v>
      </c>
      <c r="N311" t="s">
        <v>30</v>
      </c>
      <c r="O311" t="s">
        <v>30</v>
      </c>
      <c r="P311" s="13">
        <v>0</v>
      </c>
      <c r="Q311" s="13">
        <v>2.4</v>
      </c>
      <c r="R311" s="13">
        <v>0</v>
      </c>
      <c r="S311" s="13">
        <v>2.4</v>
      </c>
      <c r="T311" s="13">
        <v>1.1111111111111112</v>
      </c>
      <c r="U311" s="13">
        <v>2.1111111111111112</v>
      </c>
      <c r="V311" s="13">
        <v>-1</v>
      </c>
      <c r="W311" s="13">
        <v>1</v>
      </c>
      <c r="X311" s="13">
        <v>0</v>
      </c>
      <c r="Y311" s="13">
        <v>1</v>
      </c>
      <c r="Z311" s="13">
        <v>2.75</v>
      </c>
      <c r="AA311" s="13">
        <v>1.25</v>
      </c>
      <c r="AB311" s="13">
        <v>1.5</v>
      </c>
      <c r="AC311" s="13">
        <v>1.25</v>
      </c>
      <c r="AD311" s="13">
        <v>2</v>
      </c>
      <c r="AE311" s="13">
        <v>-0.75</v>
      </c>
      <c r="AF311" s="13">
        <v>1</v>
      </c>
      <c r="AG311" s="13">
        <v>2.2000000000000002</v>
      </c>
      <c r="AH311" s="13">
        <v>-1.2000000000000002</v>
      </c>
      <c r="AI311" s="13">
        <v>1</v>
      </c>
      <c r="AJ311" s="13">
        <v>1</v>
      </c>
      <c r="AK311" s="13">
        <v>10</v>
      </c>
      <c r="AL311" s="13">
        <v>10</v>
      </c>
      <c r="AM311" s="13">
        <v>2</v>
      </c>
      <c r="AN311" s="13">
        <v>1.1111111111111112</v>
      </c>
      <c r="AO311" s="22">
        <v>310</v>
      </c>
    </row>
    <row r="312" spans="1:41" x14ac:dyDescent="0.3">
      <c r="A312" t="s">
        <v>47</v>
      </c>
      <c r="B312" t="s">
        <v>249</v>
      </c>
      <c r="C312" t="s">
        <v>105</v>
      </c>
      <c r="D312" t="s">
        <v>54</v>
      </c>
      <c r="E312" t="s">
        <v>43</v>
      </c>
      <c r="F312" s="15">
        <v>0.70833333333333337</v>
      </c>
      <c r="G312" s="16">
        <v>4125</v>
      </c>
      <c r="H312" s="16">
        <v>4</v>
      </c>
      <c r="I312" s="16"/>
      <c r="J312" t="s">
        <v>58</v>
      </c>
      <c r="K312" t="s">
        <v>40</v>
      </c>
      <c r="L312">
        <v>2</v>
      </c>
      <c r="M312">
        <v>3</v>
      </c>
      <c r="N312" t="s">
        <v>31</v>
      </c>
      <c r="O312" t="s">
        <v>32</v>
      </c>
      <c r="P312" s="13">
        <v>-1</v>
      </c>
      <c r="Q312" s="13">
        <v>1.6</v>
      </c>
      <c r="R312" s="13">
        <v>1</v>
      </c>
      <c r="S312" s="13">
        <v>0.60000000000000009</v>
      </c>
      <c r="T312" s="13">
        <v>2.375</v>
      </c>
      <c r="U312" s="13">
        <v>0.125</v>
      </c>
      <c r="V312" s="13">
        <v>2.25</v>
      </c>
      <c r="W312" s="13">
        <v>1.5</v>
      </c>
      <c r="X312" s="13">
        <v>2.5</v>
      </c>
      <c r="Y312" s="13">
        <v>-1</v>
      </c>
      <c r="Z312" s="13">
        <v>1.6666666666666667</v>
      </c>
      <c r="AA312" s="13">
        <v>0.66666666666666663</v>
      </c>
      <c r="AB312" s="13">
        <v>1</v>
      </c>
      <c r="AC312" s="13">
        <v>2.5</v>
      </c>
      <c r="AD312" s="13">
        <v>0.25</v>
      </c>
      <c r="AE312" s="13">
        <v>2.25</v>
      </c>
      <c r="AF312" s="13">
        <v>2.25</v>
      </c>
      <c r="AG312" s="13">
        <v>0</v>
      </c>
      <c r="AH312" s="13">
        <v>2.25</v>
      </c>
      <c r="AI312" s="13">
        <v>0</v>
      </c>
      <c r="AJ312" s="13">
        <v>3</v>
      </c>
      <c r="AK312" s="13">
        <v>5</v>
      </c>
      <c r="AL312" s="13">
        <v>22</v>
      </c>
      <c r="AM312" s="13">
        <v>1</v>
      </c>
      <c r="AN312" s="13">
        <v>2.75</v>
      </c>
      <c r="AO312" s="22">
        <v>311</v>
      </c>
    </row>
    <row r="313" spans="1:41" x14ac:dyDescent="0.3">
      <c r="A313" t="s">
        <v>47</v>
      </c>
      <c r="B313" t="s">
        <v>341</v>
      </c>
      <c r="C313" t="s">
        <v>105</v>
      </c>
      <c r="D313" t="s">
        <v>54</v>
      </c>
      <c r="E313" t="s">
        <v>64</v>
      </c>
      <c r="F313" s="15">
        <v>0.70833333333333337</v>
      </c>
      <c r="G313" s="16">
        <v>3141</v>
      </c>
      <c r="H313" s="16">
        <v>7</v>
      </c>
      <c r="I313" s="16"/>
      <c r="J313" t="s">
        <v>216</v>
      </c>
      <c r="K313" t="s">
        <v>0</v>
      </c>
      <c r="L313">
        <v>0</v>
      </c>
      <c r="M313">
        <v>1</v>
      </c>
      <c r="N313" t="s">
        <v>31</v>
      </c>
      <c r="O313" t="s">
        <v>32</v>
      </c>
      <c r="P313" s="13">
        <v>-1</v>
      </c>
      <c r="Q313" s="13">
        <v>1.4</v>
      </c>
      <c r="R313" s="13">
        <v>0.6</v>
      </c>
      <c r="S313" s="13">
        <v>0.79999999999999993</v>
      </c>
      <c r="T313" s="13">
        <v>1.6666666666666667</v>
      </c>
      <c r="U313" s="13">
        <v>0.77777777777777779</v>
      </c>
      <c r="V313" s="13">
        <v>0.88888888888888895</v>
      </c>
      <c r="W313" s="13">
        <v>2</v>
      </c>
      <c r="X313" s="13">
        <v>1.5</v>
      </c>
      <c r="Y313" s="13">
        <v>0.5</v>
      </c>
      <c r="Z313" s="13">
        <v>1</v>
      </c>
      <c r="AA313" s="13">
        <v>2</v>
      </c>
      <c r="AB313" s="13">
        <v>-1</v>
      </c>
      <c r="AC313" s="13">
        <v>2</v>
      </c>
      <c r="AD313" s="13">
        <v>0.5</v>
      </c>
      <c r="AE313" s="13">
        <v>1.5</v>
      </c>
      <c r="AF313" s="13">
        <v>1.4</v>
      </c>
      <c r="AG313" s="13">
        <v>1</v>
      </c>
      <c r="AH313" s="13">
        <v>0.39999999999999991</v>
      </c>
      <c r="AI313" s="13">
        <v>0</v>
      </c>
      <c r="AJ313" s="13">
        <v>3</v>
      </c>
      <c r="AK313" s="13">
        <v>4</v>
      </c>
      <c r="AL313" s="13">
        <v>19</v>
      </c>
      <c r="AM313" s="13">
        <v>0.8</v>
      </c>
      <c r="AN313" s="13">
        <v>2.1111111111111112</v>
      </c>
      <c r="AO313" s="22">
        <v>312</v>
      </c>
    </row>
    <row r="314" spans="1:41" x14ac:dyDescent="0.3">
      <c r="A314" t="s">
        <v>47</v>
      </c>
      <c r="B314" t="s">
        <v>341</v>
      </c>
      <c r="C314" t="s">
        <v>105</v>
      </c>
      <c r="D314" t="s">
        <v>54</v>
      </c>
      <c r="E314" t="s">
        <v>64</v>
      </c>
      <c r="F314" s="15">
        <v>0.70833333333333337</v>
      </c>
      <c r="G314" s="16">
        <v>17400</v>
      </c>
      <c r="H314" s="16">
        <v>3</v>
      </c>
      <c r="I314" s="16"/>
      <c r="J314" t="s">
        <v>71</v>
      </c>
      <c r="K314" t="s">
        <v>245</v>
      </c>
      <c r="L314">
        <v>2</v>
      </c>
      <c r="M314">
        <v>1</v>
      </c>
      <c r="N314" t="s">
        <v>32</v>
      </c>
      <c r="O314" t="s">
        <v>31</v>
      </c>
      <c r="P314" s="13">
        <v>1</v>
      </c>
      <c r="Q314" s="13">
        <v>2.25</v>
      </c>
      <c r="R314" s="13">
        <v>0.25</v>
      </c>
      <c r="S314" s="13">
        <v>2</v>
      </c>
      <c r="T314" s="13">
        <v>1.6</v>
      </c>
      <c r="U314" s="13">
        <v>2</v>
      </c>
      <c r="V314" s="13">
        <v>-0.39999999999999991</v>
      </c>
      <c r="W314" s="13">
        <v>2</v>
      </c>
      <c r="X314" s="13">
        <v>0.5</v>
      </c>
      <c r="Y314" s="13">
        <v>1.5</v>
      </c>
      <c r="Z314" s="13">
        <v>2.5</v>
      </c>
      <c r="AA314" s="13">
        <v>1</v>
      </c>
      <c r="AB314" s="13">
        <v>1.5</v>
      </c>
      <c r="AC314" s="13">
        <v>1</v>
      </c>
      <c r="AD314" s="13">
        <v>2.5</v>
      </c>
      <c r="AE314" s="13">
        <v>-1.5</v>
      </c>
      <c r="AF314" s="13">
        <v>2</v>
      </c>
      <c r="AG314" s="13">
        <v>1.6666666666666667</v>
      </c>
      <c r="AH314" s="13">
        <v>0.33333333333333326</v>
      </c>
      <c r="AI314" s="13">
        <v>3</v>
      </c>
      <c r="AJ314" s="13">
        <v>0</v>
      </c>
      <c r="AK314" s="13">
        <v>14</v>
      </c>
      <c r="AL314" s="13">
        <v>6</v>
      </c>
      <c r="AM314" s="13">
        <v>1.75</v>
      </c>
      <c r="AN314" s="13">
        <v>1.2</v>
      </c>
      <c r="AO314" s="22">
        <v>313</v>
      </c>
    </row>
    <row r="315" spans="1:41" x14ac:dyDescent="0.3">
      <c r="A315" t="s">
        <v>47</v>
      </c>
      <c r="B315" t="s">
        <v>341</v>
      </c>
      <c r="C315" t="s">
        <v>105</v>
      </c>
      <c r="D315" t="s">
        <v>54</v>
      </c>
      <c r="E315" t="s">
        <v>64</v>
      </c>
      <c r="F315" s="15">
        <v>0.70833333333333337</v>
      </c>
      <c r="G315" s="16">
        <v>3400</v>
      </c>
      <c r="H315" s="16">
        <v>7</v>
      </c>
      <c r="I315" s="16"/>
      <c r="J315" t="s">
        <v>56</v>
      </c>
      <c r="K315" t="s">
        <v>76</v>
      </c>
      <c r="L315">
        <v>0</v>
      </c>
      <c r="M315">
        <v>0</v>
      </c>
      <c r="N315" t="s">
        <v>30</v>
      </c>
      <c r="O315" t="s">
        <v>30</v>
      </c>
      <c r="P315" s="13">
        <v>0</v>
      </c>
      <c r="Q315" s="13">
        <v>0.2857142857142857</v>
      </c>
      <c r="R315" s="13">
        <v>1</v>
      </c>
      <c r="S315" s="13">
        <v>-0.7142857142857143</v>
      </c>
      <c r="T315" s="13">
        <v>1.6</v>
      </c>
      <c r="U315" s="13">
        <v>3</v>
      </c>
      <c r="V315" s="13">
        <v>-1.4</v>
      </c>
      <c r="W315" s="13">
        <v>0.33333333333333331</v>
      </c>
      <c r="X315" s="13">
        <v>2.3333333333333335</v>
      </c>
      <c r="Y315" s="13">
        <v>-2</v>
      </c>
      <c r="Z315" s="13">
        <v>0.25</v>
      </c>
      <c r="AA315" s="13">
        <v>2</v>
      </c>
      <c r="AB315" s="13">
        <v>-1.75</v>
      </c>
      <c r="AC315" s="13">
        <v>0</v>
      </c>
      <c r="AD315" s="13">
        <v>4</v>
      </c>
      <c r="AE315" s="13">
        <v>-4</v>
      </c>
      <c r="AF315" s="13">
        <v>2.6666666666666665</v>
      </c>
      <c r="AG315" s="13">
        <v>2.3333333333333335</v>
      </c>
      <c r="AH315" s="13">
        <v>0.33333333333333304</v>
      </c>
      <c r="AI315" s="13">
        <v>1</v>
      </c>
      <c r="AJ315" s="13">
        <v>1</v>
      </c>
      <c r="AK315" s="13">
        <v>3</v>
      </c>
      <c r="AL315" s="13">
        <v>6</v>
      </c>
      <c r="AM315" s="13">
        <v>0.42857142857142855</v>
      </c>
      <c r="AN315" s="13">
        <v>1.2</v>
      </c>
      <c r="AO315" s="22">
        <v>314</v>
      </c>
    </row>
    <row r="316" spans="1:41" x14ac:dyDescent="0.3">
      <c r="A316" t="s">
        <v>33</v>
      </c>
      <c r="B316" t="s">
        <v>309</v>
      </c>
      <c r="C316" t="s">
        <v>105</v>
      </c>
      <c r="D316" t="s">
        <v>54</v>
      </c>
      <c r="E316" t="s">
        <v>46</v>
      </c>
      <c r="F316" s="15">
        <v>0.875</v>
      </c>
      <c r="G316" s="16">
        <v>26500</v>
      </c>
      <c r="H316" s="16">
        <v>4</v>
      </c>
      <c r="I316" s="16"/>
      <c r="J316" t="s">
        <v>40</v>
      </c>
      <c r="K316" t="s">
        <v>308</v>
      </c>
      <c r="L316">
        <v>2</v>
      </c>
      <c r="M316">
        <v>2</v>
      </c>
      <c r="N316" t="s">
        <v>30</v>
      </c>
      <c r="O316" t="s">
        <v>30</v>
      </c>
      <c r="P316" s="13">
        <v>0</v>
      </c>
      <c r="Q316" s="13">
        <v>2.4444444444444446</v>
      </c>
      <c r="R316" s="13">
        <v>0.1111111111111111</v>
      </c>
      <c r="S316" s="13">
        <v>2.3333333333333335</v>
      </c>
      <c r="T316" s="13">
        <v>0</v>
      </c>
      <c r="U316" s="13">
        <v>0</v>
      </c>
      <c r="V316" s="13">
        <v>0</v>
      </c>
      <c r="W316" s="13">
        <v>2.5</v>
      </c>
      <c r="X316" s="13">
        <v>0.25</v>
      </c>
      <c r="Y316" s="13">
        <v>2.25</v>
      </c>
      <c r="Z316" s="13">
        <v>2.4</v>
      </c>
      <c r="AA316" s="13">
        <v>0.4</v>
      </c>
      <c r="AB316" s="13">
        <v>2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1</v>
      </c>
      <c r="AJ316" s="13">
        <v>1</v>
      </c>
      <c r="AK316" s="13">
        <v>25</v>
      </c>
      <c r="AL316" s="13">
        <v>1</v>
      </c>
      <c r="AM316" s="13">
        <v>2.7777777777777777</v>
      </c>
      <c r="AN316" s="13">
        <v>1</v>
      </c>
      <c r="AO316" s="22">
        <v>315</v>
      </c>
    </row>
    <row r="317" spans="1:41" x14ac:dyDescent="0.3">
      <c r="A317" t="s">
        <v>59</v>
      </c>
      <c r="B317" t="s">
        <v>352</v>
      </c>
      <c r="C317" t="s">
        <v>105</v>
      </c>
      <c r="D317" t="s">
        <v>54</v>
      </c>
      <c r="E317" t="s">
        <v>61</v>
      </c>
      <c r="F317" s="15">
        <v>0.85416666666666663</v>
      </c>
      <c r="G317" s="16">
        <v>31274</v>
      </c>
      <c r="H317" s="16">
        <v>4</v>
      </c>
      <c r="I317" s="16"/>
      <c r="J317" t="s">
        <v>351</v>
      </c>
      <c r="K317" t="s">
        <v>71</v>
      </c>
      <c r="L317">
        <v>2</v>
      </c>
      <c r="M317">
        <v>1</v>
      </c>
      <c r="N317" t="s">
        <v>32</v>
      </c>
      <c r="O317" t="s">
        <v>31</v>
      </c>
      <c r="P317" s="13">
        <v>1</v>
      </c>
      <c r="Q317" s="13">
        <v>1</v>
      </c>
      <c r="R317" s="13">
        <v>0</v>
      </c>
      <c r="S317" s="13">
        <v>1</v>
      </c>
      <c r="T317" s="13">
        <v>2.2222222222222223</v>
      </c>
      <c r="U317" s="13">
        <v>0.77777777777777779</v>
      </c>
      <c r="V317" s="13">
        <v>1.4444444444444446</v>
      </c>
      <c r="W317" s="13">
        <v>0</v>
      </c>
      <c r="X317" s="13">
        <v>0</v>
      </c>
      <c r="Y317" s="13">
        <v>0</v>
      </c>
      <c r="Z317" s="13">
        <v>1</v>
      </c>
      <c r="AA317" s="13">
        <v>3</v>
      </c>
      <c r="AB317" s="13">
        <v>-2</v>
      </c>
      <c r="AC317" s="13">
        <v>2</v>
      </c>
      <c r="AD317" s="13">
        <v>0.6</v>
      </c>
      <c r="AE317" s="13">
        <v>1.4</v>
      </c>
      <c r="AF317" s="13">
        <v>2.5</v>
      </c>
      <c r="AG317" s="13">
        <v>1</v>
      </c>
      <c r="AH317" s="13">
        <v>1.5</v>
      </c>
      <c r="AI317" s="13">
        <v>3</v>
      </c>
      <c r="AJ317" s="13">
        <v>0</v>
      </c>
      <c r="AK317" s="13">
        <v>0</v>
      </c>
      <c r="AL317" s="13">
        <v>17</v>
      </c>
      <c r="AM317" s="13">
        <v>0</v>
      </c>
      <c r="AN317" s="13">
        <v>1.8888888888888888</v>
      </c>
      <c r="AO317" s="22">
        <v>316</v>
      </c>
    </row>
    <row r="318" spans="1:41" x14ac:dyDescent="0.3">
      <c r="A318" t="s">
        <v>47</v>
      </c>
      <c r="B318" t="s">
        <v>250</v>
      </c>
      <c r="C318" t="s">
        <v>105</v>
      </c>
      <c r="D318" t="s">
        <v>70</v>
      </c>
      <c r="E318" t="s">
        <v>43</v>
      </c>
      <c r="F318" s="15">
        <v>0.70833333333333337</v>
      </c>
      <c r="G318" s="16">
        <v>9046</v>
      </c>
      <c r="H318" s="16">
        <v>7</v>
      </c>
      <c r="I318" s="16"/>
      <c r="J318" t="s">
        <v>80</v>
      </c>
      <c r="K318" t="s">
        <v>76</v>
      </c>
      <c r="L318">
        <v>2</v>
      </c>
      <c r="M318">
        <v>1</v>
      </c>
      <c r="N318" t="s">
        <v>32</v>
      </c>
      <c r="O318" t="s">
        <v>31</v>
      </c>
      <c r="P318" s="13">
        <v>1</v>
      </c>
      <c r="Q318" s="13">
        <v>1.6666666666666667</v>
      </c>
      <c r="R318" s="13">
        <v>0.16666666666666666</v>
      </c>
      <c r="S318" s="13">
        <v>1.5</v>
      </c>
      <c r="T318" s="13">
        <v>1.3333333333333333</v>
      </c>
      <c r="U318" s="13">
        <v>2.5</v>
      </c>
      <c r="V318" s="13">
        <v>-1.1666666666666667</v>
      </c>
      <c r="W318" s="13">
        <v>3</v>
      </c>
      <c r="X318" s="13">
        <v>0.5</v>
      </c>
      <c r="Y318" s="13">
        <v>2.5</v>
      </c>
      <c r="Z318" s="13">
        <v>1</v>
      </c>
      <c r="AA318" s="13">
        <v>0.75</v>
      </c>
      <c r="AB318" s="13">
        <v>0.25</v>
      </c>
      <c r="AC318" s="13">
        <v>0</v>
      </c>
      <c r="AD318" s="13">
        <v>4</v>
      </c>
      <c r="AE318" s="13">
        <v>-4</v>
      </c>
      <c r="AF318" s="13">
        <v>2</v>
      </c>
      <c r="AG318" s="13">
        <v>1.75</v>
      </c>
      <c r="AH318" s="13">
        <v>0.25</v>
      </c>
      <c r="AI318" s="13">
        <v>3</v>
      </c>
      <c r="AJ318" s="13">
        <v>0</v>
      </c>
      <c r="AK318" s="13">
        <v>10</v>
      </c>
      <c r="AL318" s="13">
        <v>7</v>
      </c>
      <c r="AM318" s="13">
        <v>1.6666666666666667</v>
      </c>
      <c r="AN318" s="13">
        <v>1.1666666666666667</v>
      </c>
      <c r="AO318" s="22">
        <v>317</v>
      </c>
    </row>
    <row r="319" spans="1:41" x14ac:dyDescent="0.3">
      <c r="A319" t="s">
        <v>47</v>
      </c>
      <c r="B319" t="s">
        <v>250</v>
      </c>
      <c r="C319" t="s">
        <v>105</v>
      </c>
      <c r="D319" t="s">
        <v>70</v>
      </c>
      <c r="E319" t="s">
        <v>43</v>
      </c>
      <c r="F319" s="15">
        <v>0.70833333333333337</v>
      </c>
      <c r="G319" s="16">
        <v>3248</v>
      </c>
      <c r="H319" s="16">
        <v>7</v>
      </c>
      <c r="I319" s="16"/>
      <c r="J319" t="s">
        <v>58</v>
      </c>
      <c r="K319" t="s">
        <v>65</v>
      </c>
      <c r="L319">
        <v>1</v>
      </c>
      <c r="M319">
        <v>2</v>
      </c>
      <c r="N319" t="s">
        <v>31</v>
      </c>
      <c r="O319" t="s">
        <v>32</v>
      </c>
      <c r="P319" s="13">
        <v>-1</v>
      </c>
      <c r="Q319" s="13">
        <v>1.6666666666666667</v>
      </c>
      <c r="R319" s="13">
        <v>1.3333333333333333</v>
      </c>
      <c r="S319" s="13">
        <v>0.33333333333333348</v>
      </c>
      <c r="T319" s="13">
        <v>2.3333333333333335</v>
      </c>
      <c r="U319" s="13">
        <v>0.5</v>
      </c>
      <c r="V319" s="13">
        <v>1.8333333333333335</v>
      </c>
      <c r="W319" s="13">
        <v>1.6666666666666667</v>
      </c>
      <c r="X319" s="13">
        <v>2.6666666666666665</v>
      </c>
      <c r="Y319" s="13">
        <v>-0.99999999999999978</v>
      </c>
      <c r="Z319" s="13">
        <v>1.6666666666666667</v>
      </c>
      <c r="AA319" s="13">
        <v>0.66666666666666663</v>
      </c>
      <c r="AB319" s="13">
        <v>1</v>
      </c>
      <c r="AC319" s="13">
        <v>2</v>
      </c>
      <c r="AD319" s="13">
        <v>1</v>
      </c>
      <c r="AE319" s="13">
        <v>1</v>
      </c>
      <c r="AF319" s="13">
        <v>2.6666666666666665</v>
      </c>
      <c r="AG319" s="13">
        <v>0</v>
      </c>
      <c r="AH319" s="13">
        <v>2.6666666666666665</v>
      </c>
      <c r="AI319" s="13">
        <v>0</v>
      </c>
      <c r="AJ319" s="13">
        <v>3</v>
      </c>
      <c r="AK319" s="13">
        <v>5</v>
      </c>
      <c r="AL319" s="13">
        <v>14</v>
      </c>
      <c r="AM319" s="13">
        <v>0.83333333333333337</v>
      </c>
      <c r="AN319" s="13">
        <v>2.3333333333333335</v>
      </c>
      <c r="AO319" s="22">
        <v>318</v>
      </c>
    </row>
    <row r="320" spans="1:41" x14ac:dyDescent="0.3">
      <c r="A320" t="s">
        <v>47</v>
      </c>
      <c r="B320" t="s">
        <v>250</v>
      </c>
      <c r="C320" t="s">
        <v>105</v>
      </c>
      <c r="D320" t="s">
        <v>70</v>
      </c>
      <c r="E320" t="s">
        <v>43</v>
      </c>
      <c r="F320" s="15">
        <v>0.70833333333333337</v>
      </c>
      <c r="G320" s="16">
        <v>3115</v>
      </c>
      <c r="H320" s="16">
        <v>6</v>
      </c>
      <c r="I320" s="16"/>
      <c r="J320" t="s">
        <v>245</v>
      </c>
      <c r="K320" t="s">
        <v>216</v>
      </c>
      <c r="L320">
        <v>2</v>
      </c>
      <c r="M320">
        <v>1</v>
      </c>
      <c r="N320" t="s">
        <v>32</v>
      </c>
      <c r="O320" t="s">
        <v>31</v>
      </c>
      <c r="P320" s="13">
        <v>1</v>
      </c>
      <c r="Q320" s="13">
        <v>1.5</v>
      </c>
      <c r="R320" s="13">
        <v>0.83333333333333337</v>
      </c>
      <c r="S320" s="13">
        <v>0.66666666666666663</v>
      </c>
      <c r="T320" s="13">
        <v>1.1666666666666667</v>
      </c>
      <c r="U320" s="13">
        <v>1.6666666666666667</v>
      </c>
      <c r="V320" s="13">
        <v>-0.5</v>
      </c>
      <c r="W320" s="13">
        <v>1</v>
      </c>
      <c r="X320" s="13">
        <v>2.5</v>
      </c>
      <c r="Y320" s="13">
        <v>-1.5</v>
      </c>
      <c r="Z320" s="13">
        <v>1.75</v>
      </c>
      <c r="AA320" s="13">
        <v>1.75</v>
      </c>
      <c r="AB320" s="13">
        <v>0</v>
      </c>
      <c r="AC320" s="13">
        <v>1.3333333333333333</v>
      </c>
      <c r="AD320" s="13">
        <v>1.3333333333333333</v>
      </c>
      <c r="AE320" s="13">
        <v>0</v>
      </c>
      <c r="AF320" s="13">
        <v>1</v>
      </c>
      <c r="AG320" s="13">
        <v>2</v>
      </c>
      <c r="AH320" s="13">
        <v>-1</v>
      </c>
      <c r="AI320" s="13">
        <v>3</v>
      </c>
      <c r="AJ320" s="13">
        <v>0</v>
      </c>
      <c r="AK320" s="13">
        <v>6</v>
      </c>
      <c r="AL320" s="13">
        <v>4</v>
      </c>
      <c r="AM320" s="13">
        <v>1</v>
      </c>
      <c r="AN320" s="13">
        <v>0.66666666666666663</v>
      </c>
      <c r="AO320" s="22">
        <v>319</v>
      </c>
    </row>
    <row r="321" spans="1:41" x14ac:dyDescent="0.3">
      <c r="A321" t="s">
        <v>47</v>
      </c>
      <c r="B321" t="s">
        <v>292</v>
      </c>
      <c r="C321" t="s">
        <v>105</v>
      </c>
      <c r="D321" t="s">
        <v>70</v>
      </c>
      <c r="E321" t="s">
        <v>64</v>
      </c>
      <c r="F321" s="15">
        <v>0.70833333333333337</v>
      </c>
      <c r="G321" s="16">
        <v>14487</v>
      </c>
      <c r="H321" s="16">
        <v>8</v>
      </c>
      <c r="I321" s="16"/>
      <c r="J321" t="s">
        <v>68</v>
      </c>
      <c r="K321" t="s">
        <v>71</v>
      </c>
      <c r="L321">
        <v>1</v>
      </c>
      <c r="M321">
        <v>1</v>
      </c>
      <c r="N321" t="s">
        <v>30</v>
      </c>
      <c r="O321" t="s">
        <v>30</v>
      </c>
      <c r="P321" s="13">
        <v>0</v>
      </c>
      <c r="Q321" s="13">
        <v>1.1000000000000001</v>
      </c>
      <c r="R321" s="13">
        <v>0.8</v>
      </c>
      <c r="S321" s="13">
        <v>0.30000000000000004</v>
      </c>
      <c r="T321" s="13">
        <v>2.1</v>
      </c>
      <c r="U321" s="13">
        <v>0.9</v>
      </c>
      <c r="V321" s="13">
        <v>1.2000000000000002</v>
      </c>
      <c r="W321" s="13">
        <v>1.25</v>
      </c>
      <c r="X321" s="13">
        <v>2</v>
      </c>
      <c r="Y321" s="13">
        <v>-0.75</v>
      </c>
      <c r="Z321" s="13">
        <v>1</v>
      </c>
      <c r="AA321" s="13">
        <v>2</v>
      </c>
      <c r="AB321" s="13">
        <v>-1</v>
      </c>
      <c r="AC321" s="13">
        <v>2</v>
      </c>
      <c r="AD321" s="13">
        <v>0.6</v>
      </c>
      <c r="AE321" s="13">
        <v>1.4</v>
      </c>
      <c r="AF321" s="13">
        <v>2.2000000000000002</v>
      </c>
      <c r="AG321" s="13">
        <v>1.2</v>
      </c>
      <c r="AH321" s="13">
        <v>1.0000000000000002</v>
      </c>
      <c r="AI321" s="13">
        <v>1</v>
      </c>
      <c r="AJ321" s="13">
        <v>1</v>
      </c>
      <c r="AK321" s="13">
        <v>11</v>
      </c>
      <c r="AL321" s="13">
        <v>17</v>
      </c>
      <c r="AM321" s="13">
        <v>1.1000000000000001</v>
      </c>
      <c r="AN321" s="13">
        <v>1.7</v>
      </c>
      <c r="AO321" s="22">
        <v>320</v>
      </c>
    </row>
    <row r="322" spans="1:41" x14ac:dyDescent="0.3">
      <c r="A322" t="s">
        <v>47</v>
      </c>
      <c r="B322" t="s">
        <v>292</v>
      </c>
      <c r="C322" t="s">
        <v>105</v>
      </c>
      <c r="D322" t="s">
        <v>70</v>
      </c>
      <c r="E322" t="s">
        <v>64</v>
      </c>
      <c r="F322" s="15">
        <v>0.70833333333333337</v>
      </c>
      <c r="G322" s="16">
        <v>6489</v>
      </c>
      <c r="H322" s="16">
        <v>4</v>
      </c>
      <c r="I322" s="16"/>
      <c r="J322" t="s">
        <v>40</v>
      </c>
      <c r="K322" t="s">
        <v>56</v>
      </c>
      <c r="L322">
        <v>3</v>
      </c>
      <c r="M322">
        <v>1</v>
      </c>
      <c r="N322" t="s">
        <v>32</v>
      </c>
      <c r="O322" t="s">
        <v>31</v>
      </c>
      <c r="P322" s="13">
        <v>2</v>
      </c>
      <c r="Q322" s="13">
        <v>2.4</v>
      </c>
      <c r="R322" s="13">
        <v>0.3</v>
      </c>
      <c r="S322" s="13">
        <v>2.1</v>
      </c>
      <c r="T322" s="13">
        <v>0.25</v>
      </c>
      <c r="U322" s="13">
        <v>1.875</v>
      </c>
      <c r="V322" s="13">
        <v>-1.625</v>
      </c>
      <c r="W322" s="13">
        <v>2.4</v>
      </c>
      <c r="X322" s="13">
        <v>0.6</v>
      </c>
      <c r="Y322" s="13">
        <v>1.7999999999999998</v>
      </c>
      <c r="Z322" s="13">
        <v>2.4</v>
      </c>
      <c r="AA322" s="13">
        <v>0.4</v>
      </c>
      <c r="AB322" s="13">
        <v>2</v>
      </c>
      <c r="AC322" s="13">
        <v>0.25</v>
      </c>
      <c r="AD322" s="13">
        <v>1.75</v>
      </c>
      <c r="AE322" s="13">
        <v>-1.5</v>
      </c>
      <c r="AF322" s="13">
        <v>0.25</v>
      </c>
      <c r="AG322" s="13">
        <v>2</v>
      </c>
      <c r="AH322" s="13">
        <v>-1.75</v>
      </c>
      <c r="AI322" s="13">
        <v>3</v>
      </c>
      <c r="AJ322" s="13">
        <v>0</v>
      </c>
      <c r="AK322" s="13">
        <v>26</v>
      </c>
      <c r="AL322" s="13">
        <v>4</v>
      </c>
      <c r="AM322" s="13">
        <v>2.6</v>
      </c>
      <c r="AN322" s="13">
        <v>0.5</v>
      </c>
      <c r="AO322" s="22">
        <v>321</v>
      </c>
    </row>
    <row r="323" spans="1:41" x14ac:dyDescent="0.3">
      <c r="A323" t="s">
        <v>47</v>
      </c>
      <c r="B323" t="s">
        <v>292</v>
      </c>
      <c r="C323" t="s">
        <v>105</v>
      </c>
      <c r="D323" t="s">
        <v>70</v>
      </c>
      <c r="E323" t="s">
        <v>64</v>
      </c>
      <c r="F323" s="15">
        <v>0.70833333333333337</v>
      </c>
      <c r="G323" s="16">
        <v>5119</v>
      </c>
      <c r="H323" s="16">
        <v>7</v>
      </c>
      <c r="I323" s="16"/>
      <c r="J323" t="s">
        <v>0</v>
      </c>
      <c r="K323" t="s">
        <v>49</v>
      </c>
      <c r="L323">
        <v>2</v>
      </c>
      <c r="M323">
        <v>0</v>
      </c>
      <c r="N323" t="s">
        <v>32</v>
      </c>
      <c r="O323" t="s">
        <v>31</v>
      </c>
      <c r="P323" s="13">
        <v>2</v>
      </c>
      <c r="Q323" s="13">
        <v>1.6</v>
      </c>
      <c r="R323" s="13">
        <v>0.2</v>
      </c>
      <c r="S323" s="13">
        <v>1.4000000000000001</v>
      </c>
      <c r="T323" s="13">
        <v>2.1666666666666665</v>
      </c>
      <c r="U323" s="13">
        <v>1</v>
      </c>
      <c r="V323" s="13">
        <v>1.1666666666666665</v>
      </c>
      <c r="W323" s="13">
        <v>2</v>
      </c>
      <c r="X323" s="13">
        <v>0.5</v>
      </c>
      <c r="Y323" s="13">
        <v>1.5</v>
      </c>
      <c r="Z323" s="13">
        <v>1.3333333333333333</v>
      </c>
      <c r="AA323" s="13">
        <v>0.83333333333333337</v>
      </c>
      <c r="AB323" s="13">
        <v>0.49999999999999989</v>
      </c>
      <c r="AC323" s="13">
        <v>1</v>
      </c>
      <c r="AD323" s="13">
        <v>0.5</v>
      </c>
      <c r="AE323" s="13">
        <v>0.5</v>
      </c>
      <c r="AF323" s="13">
        <v>2.75</v>
      </c>
      <c r="AG323" s="13">
        <v>1.25</v>
      </c>
      <c r="AH323" s="13">
        <v>1.5</v>
      </c>
      <c r="AI323" s="13">
        <v>3</v>
      </c>
      <c r="AJ323" s="13">
        <v>0</v>
      </c>
      <c r="AK323" s="13">
        <v>22</v>
      </c>
      <c r="AL323" s="13">
        <v>11</v>
      </c>
      <c r="AM323" s="13">
        <v>2.2000000000000002</v>
      </c>
      <c r="AN323" s="13">
        <v>1.8333333333333333</v>
      </c>
      <c r="AO323" s="22">
        <v>322</v>
      </c>
    </row>
    <row r="324" spans="1:41" x14ac:dyDescent="0.3">
      <c r="A324" t="s">
        <v>47</v>
      </c>
      <c r="B324" t="s">
        <v>293</v>
      </c>
      <c r="C324" t="s">
        <v>105</v>
      </c>
      <c r="D324" t="s">
        <v>70</v>
      </c>
      <c r="E324" t="s">
        <v>43</v>
      </c>
      <c r="F324" s="15">
        <v>0.70833333333333337</v>
      </c>
      <c r="G324" s="16">
        <v>2400</v>
      </c>
      <c r="H324" s="16">
        <v>13</v>
      </c>
      <c r="I324" s="16"/>
      <c r="J324" t="s">
        <v>56</v>
      </c>
      <c r="K324" t="s">
        <v>68</v>
      </c>
      <c r="L324">
        <v>2</v>
      </c>
      <c r="M324">
        <v>3</v>
      </c>
      <c r="N324" t="s">
        <v>31</v>
      </c>
      <c r="O324" t="s">
        <v>32</v>
      </c>
      <c r="P324" s="13">
        <v>-1</v>
      </c>
      <c r="Q324" s="13">
        <v>0.33333333333333331</v>
      </c>
      <c r="R324" s="13">
        <v>0.77777777777777779</v>
      </c>
      <c r="S324" s="13">
        <v>-0.44444444444444448</v>
      </c>
      <c r="T324" s="13">
        <v>1.0909090909090908</v>
      </c>
      <c r="U324" s="13">
        <v>1.9090909090909092</v>
      </c>
      <c r="V324" s="13">
        <v>-0.81818181818181834</v>
      </c>
      <c r="W324" s="13">
        <v>0.25</v>
      </c>
      <c r="X324" s="13">
        <v>1.75</v>
      </c>
      <c r="Y324" s="13">
        <v>-1.5</v>
      </c>
      <c r="Z324" s="13">
        <v>0.4</v>
      </c>
      <c r="AA324" s="13">
        <v>2.2000000000000002</v>
      </c>
      <c r="AB324" s="13">
        <v>-1.8000000000000003</v>
      </c>
      <c r="AC324" s="13">
        <v>1.2</v>
      </c>
      <c r="AD324" s="13">
        <v>1.8</v>
      </c>
      <c r="AE324" s="13">
        <v>-0.60000000000000009</v>
      </c>
      <c r="AF324" s="13">
        <v>1</v>
      </c>
      <c r="AG324" s="13">
        <v>2</v>
      </c>
      <c r="AH324" s="13">
        <v>-1</v>
      </c>
      <c r="AI324" s="13">
        <v>0</v>
      </c>
      <c r="AJ324" s="13">
        <v>3</v>
      </c>
      <c r="AK324" s="13">
        <v>4</v>
      </c>
      <c r="AL324" s="13">
        <v>12</v>
      </c>
      <c r="AM324" s="13">
        <v>0.44444444444444442</v>
      </c>
      <c r="AN324" s="13">
        <v>1.0909090909090908</v>
      </c>
      <c r="AO324" s="22">
        <v>323</v>
      </c>
    </row>
    <row r="325" spans="1:41" x14ac:dyDescent="0.3">
      <c r="A325" t="s">
        <v>47</v>
      </c>
      <c r="B325" t="s">
        <v>293</v>
      </c>
      <c r="C325" t="s">
        <v>105</v>
      </c>
      <c r="D325" t="s">
        <v>70</v>
      </c>
      <c r="E325" t="s">
        <v>43</v>
      </c>
      <c r="F325" s="15">
        <v>0.70833333333333337</v>
      </c>
      <c r="G325" s="16">
        <v>5511</v>
      </c>
      <c r="H325" s="16">
        <v>13</v>
      </c>
      <c r="I325" s="16"/>
      <c r="J325" t="s">
        <v>65</v>
      </c>
      <c r="K325" t="s">
        <v>40</v>
      </c>
      <c r="L325">
        <v>1</v>
      </c>
      <c r="M325">
        <v>3</v>
      </c>
      <c r="N325" t="s">
        <v>31</v>
      </c>
      <c r="O325" t="s">
        <v>32</v>
      </c>
      <c r="P325" s="13">
        <v>-2</v>
      </c>
      <c r="Q325" s="13">
        <v>2.2857142857142856</v>
      </c>
      <c r="R325" s="13">
        <v>0.42857142857142855</v>
      </c>
      <c r="S325" s="13">
        <v>1.857142857142857</v>
      </c>
      <c r="T325" s="13">
        <v>2.4545454545454546</v>
      </c>
      <c r="U325" s="13">
        <v>0.54545454545454541</v>
      </c>
      <c r="V325" s="13">
        <v>1.9090909090909092</v>
      </c>
      <c r="W325" s="13">
        <v>2</v>
      </c>
      <c r="X325" s="13">
        <v>1</v>
      </c>
      <c r="Y325" s="13">
        <v>1</v>
      </c>
      <c r="Z325" s="13">
        <v>2.5</v>
      </c>
      <c r="AA325" s="13">
        <v>0.25</v>
      </c>
      <c r="AB325" s="13">
        <v>2.25</v>
      </c>
      <c r="AC325" s="13">
        <v>2.5</v>
      </c>
      <c r="AD325" s="13">
        <v>0.66666666666666663</v>
      </c>
      <c r="AE325" s="13">
        <v>1.8333333333333335</v>
      </c>
      <c r="AF325" s="13">
        <v>2.4</v>
      </c>
      <c r="AG325" s="13">
        <v>0.4</v>
      </c>
      <c r="AH325" s="13">
        <v>2</v>
      </c>
      <c r="AI325" s="13">
        <v>0</v>
      </c>
      <c r="AJ325" s="13">
        <v>3</v>
      </c>
      <c r="AK325" s="13">
        <v>17</v>
      </c>
      <c r="AL325" s="13">
        <v>29</v>
      </c>
      <c r="AM325" s="13">
        <v>2.4285714285714284</v>
      </c>
      <c r="AN325" s="13">
        <v>2.6363636363636362</v>
      </c>
      <c r="AO325" s="22">
        <v>324</v>
      </c>
    </row>
    <row r="326" spans="1:41" x14ac:dyDescent="0.3">
      <c r="A326" t="s">
        <v>47</v>
      </c>
      <c r="B326" t="s">
        <v>293</v>
      </c>
      <c r="C326" t="s">
        <v>105</v>
      </c>
      <c r="D326" t="s">
        <v>70</v>
      </c>
      <c r="E326" t="s">
        <v>43</v>
      </c>
      <c r="F326" s="15">
        <v>0.70833333333333337</v>
      </c>
      <c r="G326" s="16">
        <v>2166</v>
      </c>
      <c r="H326" s="16">
        <v>14</v>
      </c>
      <c r="I326" s="16"/>
      <c r="J326" t="s">
        <v>216</v>
      </c>
      <c r="K326" t="s">
        <v>58</v>
      </c>
      <c r="L326">
        <v>2</v>
      </c>
      <c r="M326">
        <v>1</v>
      </c>
      <c r="N326" t="s">
        <v>32</v>
      </c>
      <c r="O326" t="s">
        <v>31</v>
      </c>
      <c r="P326" s="13">
        <v>1</v>
      </c>
      <c r="Q326" s="13">
        <v>1.1428571428571428</v>
      </c>
      <c r="R326" s="13">
        <v>0.5714285714285714</v>
      </c>
      <c r="S326" s="13">
        <v>0.5714285714285714</v>
      </c>
      <c r="T326" s="13">
        <v>1.5714285714285714</v>
      </c>
      <c r="U326" s="13">
        <v>1.7142857142857142</v>
      </c>
      <c r="V326" s="13">
        <v>-0.14285714285714279</v>
      </c>
      <c r="W326" s="13">
        <v>1.3333333333333333</v>
      </c>
      <c r="X326" s="13">
        <v>1.3333333333333333</v>
      </c>
      <c r="Y326" s="13">
        <v>0</v>
      </c>
      <c r="Z326" s="13">
        <v>1</v>
      </c>
      <c r="AA326" s="13">
        <v>2</v>
      </c>
      <c r="AB326" s="13">
        <v>-1</v>
      </c>
      <c r="AC326" s="13">
        <v>1.5</v>
      </c>
      <c r="AD326" s="13">
        <v>2.5</v>
      </c>
      <c r="AE326" s="13">
        <v>-1</v>
      </c>
      <c r="AF326" s="13">
        <v>1.6666666666666667</v>
      </c>
      <c r="AG326" s="13">
        <v>0.66666666666666663</v>
      </c>
      <c r="AH326" s="13">
        <v>1</v>
      </c>
      <c r="AI326" s="13">
        <v>3</v>
      </c>
      <c r="AJ326" s="13">
        <v>0</v>
      </c>
      <c r="AK326" s="13">
        <v>4</v>
      </c>
      <c r="AL326" s="13">
        <v>5</v>
      </c>
      <c r="AM326" s="13">
        <v>0.5714285714285714</v>
      </c>
      <c r="AN326" s="13">
        <v>0.7142857142857143</v>
      </c>
      <c r="AO326" s="22">
        <v>325</v>
      </c>
    </row>
    <row r="327" spans="1:41" x14ac:dyDescent="0.3">
      <c r="A327" t="s">
        <v>47</v>
      </c>
      <c r="B327" t="s">
        <v>251</v>
      </c>
      <c r="C327" t="s">
        <v>105</v>
      </c>
      <c r="D327" t="s">
        <v>70</v>
      </c>
      <c r="E327" t="s">
        <v>64</v>
      </c>
      <c r="F327" s="15">
        <v>0.70833333333333337</v>
      </c>
      <c r="G327" s="16">
        <v>26000</v>
      </c>
      <c r="H327" s="16">
        <v>15</v>
      </c>
      <c r="I327" s="16"/>
      <c r="J327" t="s">
        <v>71</v>
      </c>
      <c r="K327" t="s">
        <v>80</v>
      </c>
      <c r="L327">
        <v>0</v>
      </c>
      <c r="M327">
        <v>1</v>
      </c>
      <c r="N327" t="s">
        <v>31</v>
      </c>
      <c r="O327" t="s">
        <v>32</v>
      </c>
      <c r="P327" s="13">
        <v>-1</v>
      </c>
      <c r="Q327" s="13">
        <v>2</v>
      </c>
      <c r="R327" s="13">
        <v>0.27272727272727271</v>
      </c>
      <c r="S327" s="13">
        <v>1.7272727272727273</v>
      </c>
      <c r="T327" s="13">
        <v>1.7142857142857142</v>
      </c>
      <c r="U327" s="13">
        <v>0.7142857142857143</v>
      </c>
      <c r="V327" s="13">
        <v>0.99999999999999989</v>
      </c>
      <c r="W327" s="13">
        <v>2</v>
      </c>
      <c r="X327" s="13">
        <v>0.6</v>
      </c>
      <c r="Y327" s="13">
        <v>1.4</v>
      </c>
      <c r="Z327" s="13">
        <v>2</v>
      </c>
      <c r="AA327" s="13">
        <v>1.1666666666666667</v>
      </c>
      <c r="AB327" s="13">
        <v>0.83333333333333326</v>
      </c>
      <c r="AC327" s="13">
        <v>2.6666666666666665</v>
      </c>
      <c r="AD327" s="13">
        <v>0.66666666666666663</v>
      </c>
      <c r="AE327" s="13">
        <v>2</v>
      </c>
      <c r="AF327" s="13">
        <v>1</v>
      </c>
      <c r="AG327" s="13">
        <v>0.75</v>
      </c>
      <c r="AH327" s="13">
        <v>0.25</v>
      </c>
      <c r="AI327" s="13">
        <v>0</v>
      </c>
      <c r="AJ327" s="13">
        <v>3</v>
      </c>
      <c r="AK327" s="13">
        <v>18</v>
      </c>
      <c r="AL327" s="13">
        <v>13</v>
      </c>
      <c r="AM327" s="13">
        <v>1.6363636363636365</v>
      </c>
      <c r="AN327" s="13">
        <v>1.8571428571428572</v>
      </c>
      <c r="AO327" s="22">
        <v>326</v>
      </c>
    </row>
    <row r="328" spans="1:41" x14ac:dyDescent="0.3">
      <c r="A328" t="s">
        <v>47</v>
      </c>
      <c r="B328" t="s">
        <v>251</v>
      </c>
      <c r="C328" t="s">
        <v>105</v>
      </c>
      <c r="D328" t="s">
        <v>70</v>
      </c>
      <c r="E328" t="s">
        <v>64</v>
      </c>
      <c r="F328" s="15">
        <v>0.60416666666666663</v>
      </c>
      <c r="G328" s="16">
        <v>1952</v>
      </c>
      <c r="H328" s="16">
        <v>14</v>
      </c>
      <c r="I328" s="16"/>
      <c r="J328" t="s">
        <v>76</v>
      </c>
      <c r="K328" t="s">
        <v>0</v>
      </c>
      <c r="L328">
        <v>1</v>
      </c>
      <c r="M328">
        <v>3</v>
      </c>
      <c r="N328" t="s">
        <v>31</v>
      </c>
      <c r="O328" t="s">
        <v>32</v>
      </c>
      <c r="P328" s="13">
        <v>-2</v>
      </c>
      <c r="Q328" s="13">
        <v>1.2857142857142858</v>
      </c>
      <c r="R328" s="13">
        <v>1.1428571428571428</v>
      </c>
      <c r="S328" s="13">
        <v>0.14285714285714302</v>
      </c>
      <c r="T328" s="13">
        <v>1.6363636363636365</v>
      </c>
      <c r="U328" s="13">
        <v>0.63636363636363635</v>
      </c>
      <c r="V328" s="13">
        <v>1</v>
      </c>
      <c r="W328" s="13">
        <v>0</v>
      </c>
      <c r="X328" s="13">
        <v>4</v>
      </c>
      <c r="Y328" s="13">
        <v>-4</v>
      </c>
      <c r="Z328" s="13">
        <v>1.8</v>
      </c>
      <c r="AA328" s="13">
        <v>1.8</v>
      </c>
      <c r="AB328" s="13">
        <v>0</v>
      </c>
      <c r="AC328" s="13">
        <v>2</v>
      </c>
      <c r="AD328" s="13">
        <v>0.4</v>
      </c>
      <c r="AE328" s="13">
        <v>1.6</v>
      </c>
      <c r="AF328" s="13">
        <v>1.3333333333333333</v>
      </c>
      <c r="AG328" s="13">
        <v>0.83333333333333337</v>
      </c>
      <c r="AH328" s="13">
        <v>0.49999999999999989</v>
      </c>
      <c r="AI328" s="13">
        <v>0</v>
      </c>
      <c r="AJ328" s="13">
        <v>3</v>
      </c>
      <c r="AK328" s="13">
        <v>7</v>
      </c>
      <c r="AL328" s="13">
        <v>25</v>
      </c>
      <c r="AM328" s="13">
        <v>1</v>
      </c>
      <c r="AN328" s="13">
        <v>2.2727272727272729</v>
      </c>
      <c r="AO328" s="22">
        <v>327</v>
      </c>
    </row>
    <row r="329" spans="1:41" x14ac:dyDescent="0.3">
      <c r="A329" t="s">
        <v>47</v>
      </c>
      <c r="B329" t="s">
        <v>251</v>
      </c>
      <c r="C329" t="s">
        <v>105</v>
      </c>
      <c r="D329" t="s">
        <v>70</v>
      </c>
      <c r="E329" t="s">
        <v>64</v>
      </c>
      <c r="F329" s="15">
        <v>0.60416666666666663</v>
      </c>
      <c r="G329" s="16">
        <v>3887</v>
      </c>
      <c r="H329" s="16">
        <v>14</v>
      </c>
      <c r="I329" s="16"/>
      <c r="J329" t="s">
        <v>49</v>
      </c>
      <c r="K329" t="s">
        <v>245</v>
      </c>
      <c r="L329">
        <v>3</v>
      </c>
      <c r="M329">
        <v>1</v>
      </c>
      <c r="N329" t="s">
        <v>32</v>
      </c>
      <c r="O329" t="s">
        <v>31</v>
      </c>
      <c r="P329" s="13">
        <v>2</v>
      </c>
      <c r="Q329" s="13">
        <v>1.8571428571428572</v>
      </c>
      <c r="R329" s="13">
        <v>0.14285714285714285</v>
      </c>
      <c r="S329" s="13">
        <v>1.7142857142857144</v>
      </c>
      <c r="T329" s="13">
        <v>1.5714285714285714</v>
      </c>
      <c r="U329" s="13">
        <v>1.8571428571428572</v>
      </c>
      <c r="V329" s="13">
        <v>-0.28571428571428581</v>
      </c>
      <c r="W329" s="13">
        <v>1</v>
      </c>
      <c r="X329" s="13">
        <v>0.5</v>
      </c>
      <c r="Y329" s="13">
        <v>0.5</v>
      </c>
      <c r="Z329" s="13">
        <v>2.2000000000000002</v>
      </c>
      <c r="AA329" s="13">
        <v>1.4</v>
      </c>
      <c r="AB329" s="13">
        <v>0.80000000000000027</v>
      </c>
      <c r="AC329" s="13">
        <v>1.3333333333333333</v>
      </c>
      <c r="AD329" s="13">
        <v>2</v>
      </c>
      <c r="AE329" s="13">
        <v>-0.66666666666666674</v>
      </c>
      <c r="AF329" s="13">
        <v>1.75</v>
      </c>
      <c r="AG329" s="13">
        <v>1.75</v>
      </c>
      <c r="AH329" s="13">
        <v>0</v>
      </c>
      <c r="AI329" s="13">
        <v>3</v>
      </c>
      <c r="AJ329" s="13">
        <v>0</v>
      </c>
      <c r="AK329" s="13">
        <v>11</v>
      </c>
      <c r="AL329" s="13">
        <v>9</v>
      </c>
      <c r="AM329" s="13">
        <v>1.5714285714285714</v>
      </c>
      <c r="AN329" s="13">
        <v>1.2857142857142858</v>
      </c>
      <c r="AO329" s="22">
        <v>328</v>
      </c>
    </row>
    <row r="330" spans="1:41" x14ac:dyDescent="0.3">
      <c r="A330" t="s">
        <v>72</v>
      </c>
      <c r="B330" t="s">
        <v>310</v>
      </c>
      <c r="C330" t="s">
        <v>105</v>
      </c>
      <c r="D330" t="s">
        <v>70</v>
      </c>
      <c r="E330" t="s">
        <v>61</v>
      </c>
      <c r="F330" s="15">
        <v>0.875</v>
      </c>
      <c r="G330" s="16">
        <v>24057</v>
      </c>
      <c r="H330" s="16">
        <v>5</v>
      </c>
      <c r="I330" s="16"/>
      <c r="J330" t="s">
        <v>311</v>
      </c>
      <c r="K330" t="s">
        <v>40</v>
      </c>
      <c r="L330">
        <v>2</v>
      </c>
      <c r="M330">
        <v>3</v>
      </c>
      <c r="N330" t="s">
        <v>31</v>
      </c>
      <c r="O330" t="s">
        <v>32</v>
      </c>
      <c r="P330" s="13">
        <v>-1</v>
      </c>
      <c r="Q330" s="13">
        <v>0</v>
      </c>
      <c r="R330" s="13">
        <v>0</v>
      </c>
      <c r="S330" s="13">
        <v>0</v>
      </c>
      <c r="T330" s="13">
        <v>2.5</v>
      </c>
      <c r="U330" s="13">
        <v>0.58333333333333337</v>
      </c>
      <c r="V330" s="13">
        <v>1.9166666666666665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2.5</v>
      </c>
      <c r="AD330" s="13">
        <v>0.66666666666666663</v>
      </c>
      <c r="AE330" s="13">
        <v>1.8333333333333335</v>
      </c>
      <c r="AF330" s="13">
        <v>2.5</v>
      </c>
      <c r="AG330" s="13">
        <v>0.5</v>
      </c>
      <c r="AH330" s="13">
        <v>2</v>
      </c>
      <c r="AI330" s="13">
        <v>0</v>
      </c>
      <c r="AJ330" s="13">
        <v>3</v>
      </c>
      <c r="AK330" s="13">
        <v>0</v>
      </c>
      <c r="AL330" s="13">
        <v>32</v>
      </c>
      <c r="AM330" s="13">
        <v>0</v>
      </c>
      <c r="AN330" s="13">
        <v>2.6666666666666665</v>
      </c>
      <c r="AO330" s="22">
        <v>329</v>
      </c>
    </row>
    <row r="331" spans="1:41" x14ac:dyDescent="0.3">
      <c r="A331" t="s">
        <v>72</v>
      </c>
      <c r="B331" t="s">
        <v>310</v>
      </c>
      <c r="C331" t="s">
        <v>105</v>
      </c>
      <c r="D331" t="s">
        <v>70</v>
      </c>
      <c r="E331" t="s">
        <v>61</v>
      </c>
      <c r="F331" s="15">
        <v>0.78819444444444453</v>
      </c>
      <c r="G331" s="16">
        <v>21400</v>
      </c>
      <c r="H331" s="16">
        <v>4</v>
      </c>
      <c r="I331" s="16"/>
      <c r="J331" t="s">
        <v>71</v>
      </c>
      <c r="K331" t="s">
        <v>353</v>
      </c>
      <c r="L331">
        <v>2</v>
      </c>
      <c r="M331">
        <v>0</v>
      </c>
      <c r="N331" t="s">
        <v>32</v>
      </c>
      <c r="O331" t="s">
        <v>31</v>
      </c>
      <c r="P331" s="13">
        <v>2</v>
      </c>
      <c r="Q331" s="13">
        <v>1.8333333333333333</v>
      </c>
      <c r="R331" s="13">
        <v>0.33333333333333331</v>
      </c>
      <c r="S331" s="13">
        <v>1.5</v>
      </c>
      <c r="T331" s="13">
        <v>0</v>
      </c>
      <c r="U331" s="13">
        <v>0</v>
      </c>
      <c r="V331" s="13">
        <v>0</v>
      </c>
      <c r="W331" s="13">
        <v>1.6666666666666667</v>
      </c>
      <c r="X331" s="13">
        <v>0.66666666666666663</v>
      </c>
      <c r="Y331" s="13">
        <v>1</v>
      </c>
      <c r="Z331" s="13">
        <v>2</v>
      </c>
      <c r="AA331" s="13">
        <v>1.1666666666666667</v>
      </c>
      <c r="AB331" s="13">
        <v>0.83333333333333326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3</v>
      </c>
      <c r="AJ331" s="13">
        <v>0</v>
      </c>
      <c r="AK331" s="13">
        <v>18</v>
      </c>
      <c r="AL331" s="13">
        <v>0</v>
      </c>
      <c r="AM331" s="13">
        <v>1.5</v>
      </c>
      <c r="AN331" s="13">
        <v>0</v>
      </c>
      <c r="AO331" s="22">
        <v>330</v>
      </c>
    </row>
    <row r="332" spans="1:41" x14ac:dyDescent="0.3">
      <c r="A332" t="s">
        <v>47</v>
      </c>
      <c r="B332" t="s">
        <v>294</v>
      </c>
      <c r="C332" t="s">
        <v>105</v>
      </c>
      <c r="D332" t="s">
        <v>70</v>
      </c>
      <c r="E332" t="s">
        <v>43</v>
      </c>
      <c r="F332" s="15">
        <v>0.70833333333333337</v>
      </c>
      <c r="G332" s="16">
        <v>6958</v>
      </c>
      <c r="H332" s="16">
        <v>7</v>
      </c>
      <c r="I332" s="16"/>
      <c r="J332" t="s">
        <v>68</v>
      </c>
      <c r="K332" t="s">
        <v>76</v>
      </c>
      <c r="L332">
        <v>1</v>
      </c>
      <c r="M332">
        <v>2</v>
      </c>
      <c r="N332" t="s">
        <v>31</v>
      </c>
      <c r="O332" t="s">
        <v>32</v>
      </c>
      <c r="P332" s="13">
        <v>-1</v>
      </c>
      <c r="Q332" s="13">
        <v>1.25</v>
      </c>
      <c r="R332" s="13">
        <v>0.75</v>
      </c>
      <c r="S332" s="13">
        <v>0.5</v>
      </c>
      <c r="T332" s="13">
        <v>1.25</v>
      </c>
      <c r="U332" s="13">
        <v>2.5</v>
      </c>
      <c r="V332" s="13">
        <v>-1.25</v>
      </c>
      <c r="W332" s="13">
        <v>1.2</v>
      </c>
      <c r="X332" s="13">
        <v>1.8</v>
      </c>
      <c r="Y332" s="13">
        <v>-0.60000000000000009</v>
      </c>
      <c r="Z332" s="13">
        <v>1.2857142857142858</v>
      </c>
      <c r="AA332" s="13">
        <v>2</v>
      </c>
      <c r="AB332" s="13">
        <v>-0.71428571428571419</v>
      </c>
      <c r="AC332" s="13">
        <v>0.33333333333333331</v>
      </c>
      <c r="AD332" s="13">
        <v>3.6666666666666665</v>
      </c>
      <c r="AE332" s="13">
        <v>-3.333333333333333</v>
      </c>
      <c r="AF332" s="13">
        <v>1.8</v>
      </c>
      <c r="AG332" s="13">
        <v>1.8</v>
      </c>
      <c r="AH332" s="13">
        <v>0</v>
      </c>
      <c r="AI332" s="13">
        <v>0</v>
      </c>
      <c r="AJ332" s="13">
        <v>3</v>
      </c>
      <c r="AK332" s="13">
        <v>15</v>
      </c>
      <c r="AL332" s="13">
        <v>7</v>
      </c>
      <c r="AM332" s="13">
        <v>1.25</v>
      </c>
      <c r="AN332" s="13">
        <v>0.875</v>
      </c>
      <c r="AO332" s="22">
        <v>331</v>
      </c>
    </row>
    <row r="333" spans="1:41" x14ac:dyDescent="0.3">
      <c r="A333" t="s">
        <v>47</v>
      </c>
      <c r="B333" t="s">
        <v>294</v>
      </c>
      <c r="C333" t="s">
        <v>105</v>
      </c>
      <c r="D333" t="s">
        <v>70</v>
      </c>
      <c r="E333" t="s">
        <v>43</v>
      </c>
      <c r="F333" s="15">
        <v>0.70833333333333337</v>
      </c>
      <c r="G333" s="16">
        <v>2565</v>
      </c>
      <c r="H333" s="16">
        <v>7</v>
      </c>
      <c r="I333" s="16"/>
      <c r="J333" t="s">
        <v>65</v>
      </c>
      <c r="K333" t="s">
        <v>216</v>
      </c>
      <c r="L333">
        <v>3</v>
      </c>
      <c r="M333">
        <v>0</v>
      </c>
      <c r="N333" t="s">
        <v>32</v>
      </c>
      <c r="O333" t="s">
        <v>31</v>
      </c>
      <c r="P333" s="13">
        <v>3</v>
      </c>
      <c r="Q333" s="13">
        <v>2.125</v>
      </c>
      <c r="R333" s="13">
        <v>0.75</v>
      </c>
      <c r="S333" s="13">
        <v>1.375</v>
      </c>
      <c r="T333" s="13">
        <v>1.25</v>
      </c>
      <c r="U333" s="13">
        <v>1.625</v>
      </c>
      <c r="V333" s="13">
        <v>-0.375</v>
      </c>
      <c r="W333" s="13">
        <v>1.75</v>
      </c>
      <c r="X333" s="13">
        <v>1.5</v>
      </c>
      <c r="Y333" s="13">
        <v>0.25</v>
      </c>
      <c r="Z333" s="13">
        <v>2.5</v>
      </c>
      <c r="AA333" s="13">
        <v>0.25</v>
      </c>
      <c r="AB333" s="13">
        <v>2.25</v>
      </c>
      <c r="AC333" s="13">
        <v>1.5</v>
      </c>
      <c r="AD333" s="13">
        <v>1.25</v>
      </c>
      <c r="AE333" s="13">
        <v>0.25</v>
      </c>
      <c r="AF333" s="13">
        <v>1</v>
      </c>
      <c r="AG333" s="13">
        <v>2</v>
      </c>
      <c r="AH333" s="13">
        <v>-1</v>
      </c>
      <c r="AI333" s="13">
        <v>3</v>
      </c>
      <c r="AJ333" s="13">
        <v>0</v>
      </c>
      <c r="AK333" s="13">
        <v>17</v>
      </c>
      <c r="AL333" s="13">
        <v>7</v>
      </c>
      <c r="AM333" s="13">
        <v>2.125</v>
      </c>
      <c r="AN333" s="13">
        <v>0.875</v>
      </c>
      <c r="AO333" s="22">
        <v>332</v>
      </c>
    </row>
    <row r="334" spans="1:41" x14ac:dyDescent="0.3">
      <c r="A334" t="s">
        <v>47</v>
      </c>
      <c r="B334" t="s">
        <v>294</v>
      </c>
      <c r="C334" t="s">
        <v>105</v>
      </c>
      <c r="D334" t="s">
        <v>70</v>
      </c>
      <c r="E334" t="s">
        <v>43</v>
      </c>
      <c r="F334" s="15">
        <v>0.70833333333333337</v>
      </c>
      <c r="G334" s="16">
        <v>3267</v>
      </c>
      <c r="H334" s="16">
        <v>6</v>
      </c>
      <c r="I334" s="16"/>
      <c r="J334" t="s">
        <v>58</v>
      </c>
      <c r="K334" t="s">
        <v>49</v>
      </c>
      <c r="L334">
        <v>0</v>
      </c>
      <c r="M334">
        <v>1</v>
      </c>
      <c r="N334" t="s">
        <v>31</v>
      </c>
      <c r="O334" t="s">
        <v>32</v>
      </c>
      <c r="P334" s="13">
        <v>-1</v>
      </c>
      <c r="Q334" s="13">
        <v>1.5</v>
      </c>
      <c r="R334" s="13">
        <v>1.25</v>
      </c>
      <c r="S334" s="13">
        <v>0.25</v>
      </c>
      <c r="T334" s="13">
        <v>2</v>
      </c>
      <c r="U334" s="13">
        <v>1.125</v>
      </c>
      <c r="V334" s="13">
        <v>0.875</v>
      </c>
      <c r="W334" s="13">
        <v>1.5</v>
      </c>
      <c r="X334" s="13">
        <v>2.5</v>
      </c>
      <c r="Y334" s="13">
        <v>-1</v>
      </c>
      <c r="Z334" s="13">
        <v>1.5</v>
      </c>
      <c r="AA334" s="13">
        <v>1</v>
      </c>
      <c r="AB334" s="13">
        <v>0.5</v>
      </c>
      <c r="AC334" s="13">
        <v>1.6666666666666667</v>
      </c>
      <c r="AD334" s="13">
        <v>0.66666666666666663</v>
      </c>
      <c r="AE334" s="13">
        <v>1</v>
      </c>
      <c r="AF334" s="13">
        <v>2.2000000000000002</v>
      </c>
      <c r="AG334" s="13">
        <v>1.4</v>
      </c>
      <c r="AH334" s="13">
        <v>0.80000000000000027</v>
      </c>
      <c r="AI334" s="13">
        <v>0</v>
      </c>
      <c r="AJ334" s="13">
        <v>3</v>
      </c>
      <c r="AK334" s="13">
        <v>5</v>
      </c>
      <c r="AL334" s="13">
        <v>14</v>
      </c>
      <c r="AM334" s="13">
        <v>0.625</v>
      </c>
      <c r="AN334" s="13">
        <v>1.75</v>
      </c>
      <c r="AO334" s="22">
        <v>333</v>
      </c>
    </row>
    <row r="335" spans="1:41" x14ac:dyDescent="0.3">
      <c r="A335" t="s">
        <v>47</v>
      </c>
      <c r="B335" t="s">
        <v>252</v>
      </c>
      <c r="C335" t="s">
        <v>105</v>
      </c>
      <c r="D335" t="s">
        <v>70</v>
      </c>
      <c r="E335" t="s">
        <v>64</v>
      </c>
      <c r="F335" s="15">
        <v>0.60416666666666663</v>
      </c>
      <c r="G335" s="16">
        <v>10076</v>
      </c>
      <c r="H335" s="16">
        <v>7</v>
      </c>
      <c r="I335" s="16"/>
      <c r="J335" t="s">
        <v>80</v>
      </c>
      <c r="K335" t="s">
        <v>0</v>
      </c>
      <c r="L335">
        <v>0</v>
      </c>
      <c r="M335">
        <v>3</v>
      </c>
      <c r="N335" t="s">
        <v>31</v>
      </c>
      <c r="O335" t="s">
        <v>32</v>
      </c>
      <c r="P335" s="13">
        <v>-3</v>
      </c>
      <c r="Q335" s="13">
        <v>1.625</v>
      </c>
      <c r="R335" s="13">
        <v>0.25</v>
      </c>
      <c r="S335" s="13">
        <v>1.375</v>
      </c>
      <c r="T335" s="13">
        <v>1.75</v>
      </c>
      <c r="U335" s="13">
        <v>0.66666666666666663</v>
      </c>
      <c r="V335" s="13">
        <v>1.0833333333333335</v>
      </c>
      <c r="W335" s="13">
        <v>2.6666666666666665</v>
      </c>
      <c r="X335" s="13">
        <v>0.66666666666666663</v>
      </c>
      <c r="Y335" s="13">
        <v>2</v>
      </c>
      <c r="Z335" s="13">
        <v>1</v>
      </c>
      <c r="AA335" s="13">
        <v>0.6</v>
      </c>
      <c r="AB335" s="13">
        <v>0.4</v>
      </c>
      <c r="AC335" s="13">
        <v>2</v>
      </c>
      <c r="AD335" s="13">
        <v>0.4</v>
      </c>
      <c r="AE335" s="13">
        <v>1.6</v>
      </c>
      <c r="AF335" s="13">
        <v>1.5714285714285714</v>
      </c>
      <c r="AG335" s="13">
        <v>0.8571428571428571</v>
      </c>
      <c r="AH335" s="13">
        <v>0.7142857142857143</v>
      </c>
      <c r="AI335" s="13">
        <v>0</v>
      </c>
      <c r="AJ335" s="13">
        <v>3</v>
      </c>
      <c r="AK335" s="13">
        <v>16</v>
      </c>
      <c r="AL335" s="13">
        <v>28</v>
      </c>
      <c r="AM335" s="13">
        <v>2</v>
      </c>
      <c r="AN335" s="13">
        <v>2.3333333333333335</v>
      </c>
      <c r="AO335" s="22">
        <v>334</v>
      </c>
    </row>
    <row r="336" spans="1:41" x14ac:dyDescent="0.3">
      <c r="A336" t="s">
        <v>47</v>
      </c>
      <c r="B336" t="s">
        <v>252</v>
      </c>
      <c r="C336" t="s">
        <v>105</v>
      </c>
      <c r="D336" t="s">
        <v>70</v>
      </c>
      <c r="E336" t="s">
        <v>64</v>
      </c>
      <c r="F336" s="15">
        <v>0.70833333333333337</v>
      </c>
      <c r="G336" s="16">
        <v>15973</v>
      </c>
      <c r="H336" s="16">
        <v>3</v>
      </c>
      <c r="I336" s="16"/>
      <c r="J336" t="s">
        <v>40</v>
      </c>
      <c r="K336" t="s">
        <v>71</v>
      </c>
      <c r="L336">
        <v>2</v>
      </c>
      <c r="M336">
        <v>1</v>
      </c>
      <c r="N336" t="s">
        <v>32</v>
      </c>
      <c r="O336" t="s">
        <v>31</v>
      </c>
      <c r="P336" s="13">
        <v>1</v>
      </c>
      <c r="Q336" s="13">
        <v>2.5384615384615383</v>
      </c>
      <c r="R336" s="13">
        <v>0.30769230769230771</v>
      </c>
      <c r="S336" s="13">
        <v>2.2307692307692308</v>
      </c>
      <c r="T336" s="13">
        <v>1.8461538461538463</v>
      </c>
      <c r="U336" s="13">
        <v>0.84615384615384615</v>
      </c>
      <c r="V336" s="13">
        <v>1</v>
      </c>
      <c r="W336" s="13">
        <v>2.5</v>
      </c>
      <c r="X336" s="13">
        <v>0.66666666666666663</v>
      </c>
      <c r="Y336" s="13">
        <v>1.8333333333333335</v>
      </c>
      <c r="Z336" s="13">
        <v>2.5714285714285716</v>
      </c>
      <c r="AA336" s="13">
        <v>0.7142857142857143</v>
      </c>
      <c r="AB336" s="13">
        <v>1.8571428571428572</v>
      </c>
      <c r="AC336" s="13">
        <v>1.7142857142857142</v>
      </c>
      <c r="AD336" s="13">
        <v>0.5714285714285714</v>
      </c>
      <c r="AE336" s="13">
        <v>1.1428571428571428</v>
      </c>
      <c r="AF336" s="13">
        <v>2</v>
      </c>
      <c r="AG336" s="13">
        <v>1.1666666666666667</v>
      </c>
      <c r="AH336" s="13">
        <v>0.83333333333333326</v>
      </c>
      <c r="AI336" s="13">
        <v>3</v>
      </c>
      <c r="AJ336" s="13">
        <v>0</v>
      </c>
      <c r="AK336" s="13">
        <v>35</v>
      </c>
      <c r="AL336" s="13">
        <v>21</v>
      </c>
      <c r="AM336" s="13">
        <v>2.6923076923076925</v>
      </c>
      <c r="AN336" s="13">
        <v>1.6153846153846154</v>
      </c>
      <c r="AO336" s="22">
        <v>335</v>
      </c>
    </row>
    <row r="337" spans="1:41" x14ac:dyDescent="0.3">
      <c r="A337" t="s">
        <v>47</v>
      </c>
      <c r="B337" t="s">
        <v>252</v>
      </c>
      <c r="C337" t="s">
        <v>105</v>
      </c>
      <c r="D337" t="s">
        <v>70</v>
      </c>
      <c r="E337" t="s">
        <v>64</v>
      </c>
      <c r="F337" s="15">
        <v>0.60416666666666663</v>
      </c>
      <c r="G337" s="16">
        <v>3620</v>
      </c>
      <c r="H337" s="16">
        <v>8</v>
      </c>
      <c r="I337" s="16"/>
      <c r="J337" t="s">
        <v>245</v>
      </c>
      <c r="K337" t="s">
        <v>56</v>
      </c>
      <c r="L337">
        <v>1</v>
      </c>
      <c r="M337">
        <v>3</v>
      </c>
      <c r="N337" t="s">
        <v>31</v>
      </c>
      <c r="O337" t="s">
        <v>32</v>
      </c>
      <c r="P337" s="13">
        <v>-2</v>
      </c>
      <c r="Q337" s="13">
        <v>1.5</v>
      </c>
      <c r="R337" s="13">
        <v>0.75</v>
      </c>
      <c r="S337" s="13">
        <v>0.75</v>
      </c>
      <c r="T337" s="13">
        <v>0.5</v>
      </c>
      <c r="U337" s="13">
        <v>2.1</v>
      </c>
      <c r="V337" s="13">
        <v>-1.6</v>
      </c>
      <c r="W337" s="13">
        <v>1.3333333333333333</v>
      </c>
      <c r="X337" s="13">
        <v>2</v>
      </c>
      <c r="Y337" s="13">
        <v>-0.66666666666666674</v>
      </c>
      <c r="Z337" s="13">
        <v>1.6</v>
      </c>
      <c r="AA337" s="13">
        <v>2</v>
      </c>
      <c r="AB337" s="13">
        <v>-0.39999999999999991</v>
      </c>
      <c r="AC337" s="13">
        <v>0.6</v>
      </c>
      <c r="AD337" s="13">
        <v>2</v>
      </c>
      <c r="AE337" s="13">
        <v>-1.4</v>
      </c>
      <c r="AF337" s="13">
        <v>0.4</v>
      </c>
      <c r="AG337" s="13">
        <v>2.2000000000000002</v>
      </c>
      <c r="AH337" s="13">
        <v>-1.8000000000000003</v>
      </c>
      <c r="AI337" s="13">
        <v>0</v>
      </c>
      <c r="AJ337" s="13">
        <v>3</v>
      </c>
      <c r="AK337" s="13">
        <v>9</v>
      </c>
      <c r="AL337" s="13">
        <v>4</v>
      </c>
      <c r="AM337" s="13">
        <v>1.125</v>
      </c>
      <c r="AN337" s="13">
        <v>0.4</v>
      </c>
      <c r="AO337" s="22">
        <v>336</v>
      </c>
    </row>
    <row r="338" spans="1:41" x14ac:dyDescent="0.3">
      <c r="A338" t="s">
        <v>41</v>
      </c>
      <c r="B338" t="s">
        <v>346</v>
      </c>
      <c r="C338" t="s">
        <v>105</v>
      </c>
      <c r="D338" t="s">
        <v>70</v>
      </c>
      <c r="E338" t="s">
        <v>37</v>
      </c>
      <c r="F338" s="15">
        <v>0.77083333333333337</v>
      </c>
      <c r="G338" s="16">
        <v>2312</v>
      </c>
      <c r="H338" s="16">
        <v>3</v>
      </c>
      <c r="I338" s="16"/>
      <c r="J338" t="s">
        <v>49</v>
      </c>
      <c r="K338" t="s">
        <v>114</v>
      </c>
      <c r="L338">
        <v>4</v>
      </c>
      <c r="M338">
        <v>0</v>
      </c>
      <c r="N338" t="s">
        <v>32</v>
      </c>
      <c r="O338" t="s">
        <v>31</v>
      </c>
      <c r="P338" s="13">
        <v>4</v>
      </c>
      <c r="Q338" s="13">
        <v>1.8888888888888888</v>
      </c>
      <c r="R338" s="13">
        <v>0.22222222222222221</v>
      </c>
      <c r="S338" s="13">
        <v>1.6666666666666665</v>
      </c>
      <c r="T338" s="13">
        <v>0</v>
      </c>
      <c r="U338" s="13">
        <v>0</v>
      </c>
      <c r="V338" s="13">
        <v>0</v>
      </c>
      <c r="W338" s="13">
        <v>1.6666666666666667</v>
      </c>
      <c r="X338" s="13">
        <v>0.66666666666666663</v>
      </c>
      <c r="Y338" s="13">
        <v>1</v>
      </c>
      <c r="Z338" s="13">
        <v>2</v>
      </c>
      <c r="AA338" s="13">
        <v>1.1666666666666667</v>
      </c>
      <c r="AB338" s="13">
        <v>0.83333333333333326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3</v>
      </c>
      <c r="AJ338" s="13">
        <v>0</v>
      </c>
      <c r="AK338" s="13">
        <v>17</v>
      </c>
      <c r="AL338" s="13">
        <v>0</v>
      </c>
      <c r="AM338" s="13">
        <v>1.8888888888888888</v>
      </c>
      <c r="AN338" s="13">
        <v>0</v>
      </c>
      <c r="AO338" s="22">
        <v>337</v>
      </c>
    </row>
    <row r="339" spans="1:41" x14ac:dyDescent="0.3">
      <c r="A339" t="s">
        <v>41</v>
      </c>
      <c r="B339" t="s">
        <v>346</v>
      </c>
      <c r="C339" t="s">
        <v>105</v>
      </c>
      <c r="D339" t="s">
        <v>70</v>
      </c>
      <c r="E339" t="s">
        <v>37</v>
      </c>
      <c r="F339" s="15">
        <v>0.66666666666666663</v>
      </c>
      <c r="G339" s="16">
        <v>540</v>
      </c>
      <c r="H339" s="16">
        <v>3</v>
      </c>
      <c r="I339" s="16"/>
      <c r="J339" t="s">
        <v>370</v>
      </c>
      <c r="K339" t="s">
        <v>58</v>
      </c>
      <c r="L339">
        <v>1</v>
      </c>
      <c r="M339">
        <v>2</v>
      </c>
      <c r="N339" t="s">
        <v>31</v>
      </c>
      <c r="O339" t="s">
        <v>32</v>
      </c>
      <c r="P339" s="13">
        <v>-1</v>
      </c>
      <c r="Q339" s="13">
        <v>0</v>
      </c>
      <c r="R339" s="13">
        <v>0</v>
      </c>
      <c r="S339" s="13">
        <v>0</v>
      </c>
      <c r="T339" s="13">
        <v>1.3333333333333333</v>
      </c>
      <c r="U339" s="13">
        <v>1.6666666666666667</v>
      </c>
      <c r="V339" s="13">
        <v>-0.33333333333333348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1.2</v>
      </c>
      <c r="AD339" s="13">
        <v>2.2000000000000002</v>
      </c>
      <c r="AE339" s="13">
        <v>-1.0000000000000002</v>
      </c>
      <c r="AF339" s="13">
        <v>1.5</v>
      </c>
      <c r="AG339" s="13">
        <v>1</v>
      </c>
      <c r="AH339" s="13">
        <v>0.5</v>
      </c>
      <c r="AI339" s="13">
        <v>0</v>
      </c>
      <c r="AJ339" s="13">
        <v>3</v>
      </c>
      <c r="AK339" s="13">
        <v>0</v>
      </c>
      <c r="AL339" s="13">
        <v>5</v>
      </c>
      <c r="AM339" s="13">
        <v>0</v>
      </c>
      <c r="AN339" s="13">
        <v>0.55555555555555558</v>
      </c>
      <c r="AO339" s="22">
        <v>338</v>
      </c>
    </row>
    <row r="340" spans="1:41" x14ac:dyDescent="0.3">
      <c r="A340" t="s">
        <v>41</v>
      </c>
      <c r="B340" t="s">
        <v>346</v>
      </c>
      <c r="C340" t="s">
        <v>105</v>
      </c>
      <c r="D340" t="s">
        <v>70</v>
      </c>
      <c r="E340" t="s">
        <v>37</v>
      </c>
      <c r="F340" s="15">
        <v>0.79166666666666663</v>
      </c>
      <c r="G340" s="16">
        <v>875</v>
      </c>
      <c r="H340" s="16">
        <v>3</v>
      </c>
      <c r="I340" s="16"/>
      <c r="J340" t="s">
        <v>216</v>
      </c>
      <c r="K340" t="s">
        <v>371</v>
      </c>
      <c r="L340">
        <v>3</v>
      </c>
      <c r="M340">
        <v>0</v>
      </c>
      <c r="N340" t="s">
        <v>32</v>
      </c>
      <c r="O340" t="s">
        <v>31</v>
      </c>
      <c r="P340" s="13">
        <v>3</v>
      </c>
      <c r="Q340" s="13">
        <v>1.1111111111111112</v>
      </c>
      <c r="R340" s="13">
        <v>0.55555555555555558</v>
      </c>
      <c r="S340" s="13">
        <v>0.55555555555555558</v>
      </c>
      <c r="T340" s="13">
        <v>0</v>
      </c>
      <c r="U340" s="13">
        <v>0</v>
      </c>
      <c r="V340" s="13">
        <v>0</v>
      </c>
      <c r="W340" s="13">
        <v>1.5</v>
      </c>
      <c r="X340" s="13">
        <v>1.25</v>
      </c>
      <c r="Y340" s="13">
        <v>0.25</v>
      </c>
      <c r="Z340" s="13">
        <v>0.8</v>
      </c>
      <c r="AA340" s="13">
        <v>2.2000000000000002</v>
      </c>
      <c r="AB340" s="13">
        <v>-1.4000000000000001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3</v>
      </c>
      <c r="AJ340" s="13">
        <v>0</v>
      </c>
      <c r="AK340" s="13">
        <v>7</v>
      </c>
      <c r="AL340" s="13">
        <v>0</v>
      </c>
      <c r="AM340" s="13">
        <v>0.77777777777777779</v>
      </c>
      <c r="AN340" s="13">
        <v>0</v>
      </c>
      <c r="AO340" s="22">
        <v>339</v>
      </c>
    </row>
    <row r="341" spans="1:41" x14ac:dyDescent="0.3">
      <c r="A341" t="s">
        <v>41</v>
      </c>
      <c r="B341" t="s">
        <v>253</v>
      </c>
      <c r="C341" t="s">
        <v>105</v>
      </c>
      <c r="D341" t="s">
        <v>70</v>
      </c>
      <c r="E341" t="s">
        <v>46</v>
      </c>
      <c r="F341" s="15">
        <v>0.86458333333333337</v>
      </c>
      <c r="G341" s="16">
        <v>8900</v>
      </c>
      <c r="H341" s="16">
        <v>3</v>
      </c>
      <c r="I341" s="16"/>
      <c r="J341" t="s">
        <v>80</v>
      </c>
      <c r="K341" t="s">
        <v>68</v>
      </c>
      <c r="L341">
        <v>2</v>
      </c>
      <c r="M341">
        <v>0</v>
      </c>
      <c r="N341" t="s">
        <v>32</v>
      </c>
      <c r="O341" t="s">
        <v>31</v>
      </c>
      <c r="P341" s="13">
        <v>2</v>
      </c>
      <c r="Q341" s="13">
        <v>1.4444444444444444</v>
      </c>
      <c r="R341" s="13">
        <v>0.55555555555555558</v>
      </c>
      <c r="S341" s="13">
        <v>0.88888888888888884</v>
      </c>
      <c r="T341" s="13">
        <v>1.2307692307692308</v>
      </c>
      <c r="U341" s="13">
        <v>1.9230769230769231</v>
      </c>
      <c r="V341" s="13">
        <v>-0.69230769230769229</v>
      </c>
      <c r="W341" s="13">
        <v>2</v>
      </c>
      <c r="X341" s="13">
        <v>1.25</v>
      </c>
      <c r="Y341" s="13">
        <v>0.75</v>
      </c>
      <c r="Z341" s="13">
        <v>1</v>
      </c>
      <c r="AA341" s="13">
        <v>0.6</v>
      </c>
      <c r="AB341" s="13">
        <v>0.4</v>
      </c>
      <c r="AC341" s="13">
        <v>1.1666666666666667</v>
      </c>
      <c r="AD341" s="13">
        <v>1.8333333333333333</v>
      </c>
      <c r="AE341" s="13">
        <v>-0.66666666666666652</v>
      </c>
      <c r="AF341" s="13">
        <v>1.2857142857142858</v>
      </c>
      <c r="AG341" s="13">
        <v>2</v>
      </c>
      <c r="AH341" s="13">
        <v>-0.71428571428571419</v>
      </c>
      <c r="AI341" s="13">
        <v>3</v>
      </c>
      <c r="AJ341" s="13">
        <v>0</v>
      </c>
      <c r="AK341" s="13">
        <v>16</v>
      </c>
      <c r="AL341" s="13">
        <v>15</v>
      </c>
      <c r="AM341" s="13">
        <v>1.7777777777777777</v>
      </c>
      <c r="AN341" s="13">
        <v>1.1538461538461537</v>
      </c>
      <c r="AO341" s="22">
        <v>340</v>
      </c>
    </row>
    <row r="342" spans="1:41" x14ac:dyDescent="0.3">
      <c r="A342" t="s">
        <v>41</v>
      </c>
      <c r="B342" t="s">
        <v>253</v>
      </c>
      <c r="C342" t="s">
        <v>105</v>
      </c>
      <c r="D342" t="s">
        <v>70</v>
      </c>
      <c r="E342" t="s">
        <v>46</v>
      </c>
      <c r="F342" s="15">
        <v>0.85416666666666663</v>
      </c>
      <c r="G342" s="16">
        <v>1300</v>
      </c>
      <c r="H342" s="16">
        <v>3</v>
      </c>
      <c r="I342" s="16"/>
      <c r="J342" t="s">
        <v>205</v>
      </c>
      <c r="K342" t="s">
        <v>40</v>
      </c>
      <c r="L342">
        <v>0</v>
      </c>
      <c r="M342">
        <v>6</v>
      </c>
      <c r="N342" t="s">
        <v>31</v>
      </c>
      <c r="O342" t="s">
        <v>32</v>
      </c>
      <c r="P342" s="13">
        <v>-6</v>
      </c>
      <c r="Q342" s="13">
        <v>0</v>
      </c>
      <c r="R342" s="13">
        <v>0</v>
      </c>
      <c r="S342" s="13">
        <v>0</v>
      </c>
      <c r="T342" s="13">
        <v>2.5</v>
      </c>
      <c r="U342" s="13">
        <v>0.7142857142857143</v>
      </c>
      <c r="V342" s="13">
        <v>1.7857142857142856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2.4285714285714284</v>
      </c>
      <c r="AD342" s="13">
        <v>0.7142857142857143</v>
      </c>
      <c r="AE342" s="13">
        <v>1.714285714285714</v>
      </c>
      <c r="AF342" s="13">
        <v>2.5714285714285716</v>
      </c>
      <c r="AG342" s="13">
        <v>0.7142857142857143</v>
      </c>
      <c r="AH342" s="13">
        <v>1.8571428571428572</v>
      </c>
      <c r="AI342" s="13">
        <v>0</v>
      </c>
      <c r="AJ342" s="13">
        <v>3</v>
      </c>
      <c r="AK342" s="13">
        <v>0</v>
      </c>
      <c r="AL342" s="13">
        <v>38</v>
      </c>
      <c r="AM342" s="13">
        <v>0</v>
      </c>
      <c r="AN342" s="13">
        <v>2.7142857142857144</v>
      </c>
      <c r="AO342" s="22">
        <v>341</v>
      </c>
    </row>
    <row r="343" spans="1:41" x14ac:dyDescent="0.3">
      <c r="A343" t="s">
        <v>41</v>
      </c>
      <c r="B343" t="s">
        <v>253</v>
      </c>
      <c r="C343" t="s">
        <v>105</v>
      </c>
      <c r="D343" t="s">
        <v>70</v>
      </c>
      <c r="E343" t="s">
        <v>46</v>
      </c>
      <c r="F343" s="15">
        <v>0.79166666666666663</v>
      </c>
      <c r="G343" s="16">
        <v>2000</v>
      </c>
      <c r="H343" s="16">
        <v>3</v>
      </c>
      <c r="I343" s="16"/>
      <c r="J343" t="s">
        <v>342</v>
      </c>
      <c r="K343" t="s">
        <v>0</v>
      </c>
      <c r="L343">
        <v>0</v>
      </c>
      <c r="M343">
        <v>8</v>
      </c>
      <c r="N343" t="s">
        <v>31</v>
      </c>
      <c r="O343" t="s">
        <v>32</v>
      </c>
      <c r="P343" s="13">
        <v>-8</v>
      </c>
      <c r="Q343" s="13">
        <v>0</v>
      </c>
      <c r="R343" s="13">
        <v>0</v>
      </c>
      <c r="S343" s="13">
        <v>0</v>
      </c>
      <c r="T343" s="13">
        <v>1.8461538461538463</v>
      </c>
      <c r="U343" s="13">
        <v>0.61538461538461542</v>
      </c>
      <c r="V343" s="13">
        <v>1.2307692307692308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2</v>
      </c>
      <c r="AD343" s="13">
        <v>0.4</v>
      </c>
      <c r="AE343" s="13">
        <v>1.6</v>
      </c>
      <c r="AF343" s="13">
        <v>1.75</v>
      </c>
      <c r="AG343" s="13">
        <v>0.75</v>
      </c>
      <c r="AH343" s="13">
        <v>1</v>
      </c>
      <c r="AI343" s="13">
        <v>0</v>
      </c>
      <c r="AJ343" s="13">
        <v>3</v>
      </c>
      <c r="AK343" s="13">
        <v>0</v>
      </c>
      <c r="AL343" s="13">
        <v>31</v>
      </c>
      <c r="AM343" s="13">
        <v>0</v>
      </c>
      <c r="AN343" s="13">
        <v>2.3846153846153846</v>
      </c>
      <c r="AO343" s="22">
        <v>342</v>
      </c>
    </row>
    <row r="344" spans="1:41" x14ac:dyDescent="0.3">
      <c r="A344" t="s">
        <v>41</v>
      </c>
      <c r="B344" t="s">
        <v>253</v>
      </c>
      <c r="C344" t="s">
        <v>105</v>
      </c>
      <c r="D344" t="s">
        <v>70</v>
      </c>
      <c r="E344" t="s">
        <v>46</v>
      </c>
      <c r="F344" s="15">
        <v>0.79166666666666663</v>
      </c>
      <c r="G344" s="16">
        <v>600</v>
      </c>
      <c r="H344" s="16">
        <v>4</v>
      </c>
      <c r="I344" s="16"/>
      <c r="J344" t="s">
        <v>212</v>
      </c>
      <c r="K344" t="s">
        <v>65</v>
      </c>
      <c r="L344">
        <v>0</v>
      </c>
      <c r="M344">
        <v>5</v>
      </c>
      <c r="N344" t="s">
        <v>31</v>
      </c>
      <c r="O344" t="s">
        <v>32</v>
      </c>
      <c r="P344" s="13">
        <v>-5</v>
      </c>
      <c r="Q344" s="13">
        <v>0</v>
      </c>
      <c r="R344" s="13">
        <v>0</v>
      </c>
      <c r="S344" s="13">
        <v>0</v>
      </c>
      <c r="T344" s="13">
        <v>2.2222222222222223</v>
      </c>
      <c r="U344" s="13">
        <v>0.77777777777777779</v>
      </c>
      <c r="V344" s="13">
        <v>1.4444444444444446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2</v>
      </c>
      <c r="AD344" s="13">
        <v>1.2</v>
      </c>
      <c r="AE344" s="13">
        <v>0.8</v>
      </c>
      <c r="AF344" s="13">
        <v>2.5</v>
      </c>
      <c r="AG344" s="13">
        <v>0.25</v>
      </c>
      <c r="AH344" s="13">
        <v>2.25</v>
      </c>
      <c r="AI344" s="13">
        <v>0</v>
      </c>
      <c r="AJ344" s="13">
        <v>3</v>
      </c>
      <c r="AK344" s="13">
        <v>0</v>
      </c>
      <c r="AL344" s="13">
        <v>20</v>
      </c>
      <c r="AM344" s="13">
        <v>0</v>
      </c>
      <c r="AN344" s="13">
        <v>2.2222222222222223</v>
      </c>
      <c r="AO344" s="22">
        <v>343</v>
      </c>
    </row>
    <row r="345" spans="1:41" x14ac:dyDescent="0.3">
      <c r="A345" t="s">
        <v>41</v>
      </c>
      <c r="B345" t="s">
        <v>253</v>
      </c>
      <c r="C345" t="s">
        <v>105</v>
      </c>
      <c r="D345" t="s">
        <v>70</v>
      </c>
      <c r="E345" t="s">
        <v>46</v>
      </c>
      <c r="F345" s="15">
        <v>0.77083333333333337</v>
      </c>
      <c r="G345" s="16">
        <v>5300</v>
      </c>
      <c r="H345" s="16">
        <v>3</v>
      </c>
      <c r="I345" s="16"/>
      <c r="J345" t="s">
        <v>76</v>
      </c>
      <c r="K345" t="s">
        <v>71</v>
      </c>
      <c r="L345">
        <v>1</v>
      </c>
      <c r="M345">
        <v>1</v>
      </c>
      <c r="N345" t="s">
        <v>30</v>
      </c>
      <c r="O345" t="s">
        <v>30</v>
      </c>
      <c r="P345" s="13">
        <v>0</v>
      </c>
      <c r="Q345" s="13">
        <v>1.3333333333333333</v>
      </c>
      <c r="R345" s="13">
        <v>1.2222222222222223</v>
      </c>
      <c r="S345" s="13">
        <v>0.11111111111111094</v>
      </c>
      <c r="T345" s="13">
        <v>1.7857142857142858</v>
      </c>
      <c r="U345" s="13">
        <v>0.9285714285714286</v>
      </c>
      <c r="V345" s="13">
        <v>0.85714285714285721</v>
      </c>
      <c r="W345" s="13">
        <v>0.33333333333333331</v>
      </c>
      <c r="X345" s="13">
        <v>3.6666666666666665</v>
      </c>
      <c r="Y345" s="13">
        <v>-3.333333333333333</v>
      </c>
      <c r="Z345" s="13">
        <v>1.8333333333333333</v>
      </c>
      <c r="AA345" s="13">
        <v>1.6666666666666667</v>
      </c>
      <c r="AB345" s="13">
        <v>0.16666666666666652</v>
      </c>
      <c r="AC345" s="13">
        <v>1.7142857142857142</v>
      </c>
      <c r="AD345" s="13">
        <v>0.5714285714285714</v>
      </c>
      <c r="AE345" s="13">
        <v>1.1428571428571428</v>
      </c>
      <c r="AF345" s="13">
        <v>1.8571428571428572</v>
      </c>
      <c r="AG345" s="13">
        <v>1.2857142857142858</v>
      </c>
      <c r="AH345" s="13">
        <v>0.5714285714285714</v>
      </c>
      <c r="AI345" s="13">
        <v>1</v>
      </c>
      <c r="AJ345" s="13">
        <v>1</v>
      </c>
      <c r="AK345" s="13">
        <v>10</v>
      </c>
      <c r="AL345" s="13">
        <v>21</v>
      </c>
      <c r="AM345" s="13">
        <v>1.1111111111111112</v>
      </c>
      <c r="AN345" s="13">
        <v>1.5</v>
      </c>
      <c r="AO345" s="22">
        <v>344</v>
      </c>
    </row>
    <row r="346" spans="1:41" x14ac:dyDescent="0.3">
      <c r="A346" t="s">
        <v>41</v>
      </c>
      <c r="B346" t="s">
        <v>253</v>
      </c>
      <c r="C346" t="s">
        <v>105</v>
      </c>
      <c r="D346" t="s">
        <v>70</v>
      </c>
      <c r="E346" t="s">
        <v>46</v>
      </c>
      <c r="F346" s="15">
        <v>0.79166666666666663</v>
      </c>
      <c r="G346" s="16">
        <v>600</v>
      </c>
      <c r="H346" s="16">
        <v>3</v>
      </c>
      <c r="I346" s="16"/>
      <c r="J346" t="s">
        <v>366</v>
      </c>
      <c r="K346" t="s">
        <v>245</v>
      </c>
      <c r="L346">
        <v>1</v>
      </c>
      <c r="M346">
        <v>3</v>
      </c>
      <c r="N346" t="s">
        <v>31</v>
      </c>
      <c r="O346" t="s">
        <v>32</v>
      </c>
      <c r="P346" s="13">
        <v>-2</v>
      </c>
      <c r="Q346" s="13">
        <v>1</v>
      </c>
      <c r="R346" s="13">
        <v>0</v>
      </c>
      <c r="S346" s="13">
        <v>1</v>
      </c>
      <c r="T346" s="13">
        <v>1.4444444444444444</v>
      </c>
      <c r="U346" s="13">
        <v>2.1111111111111112</v>
      </c>
      <c r="V346" s="13">
        <v>-0.66666666666666674</v>
      </c>
      <c r="W346" s="13">
        <v>1</v>
      </c>
      <c r="X346" s="13">
        <v>0</v>
      </c>
      <c r="Y346" s="13">
        <v>1</v>
      </c>
      <c r="Z346" s="13">
        <v>0</v>
      </c>
      <c r="AA346" s="13">
        <v>0</v>
      </c>
      <c r="AB346" s="13">
        <v>0</v>
      </c>
      <c r="AC346" s="13">
        <v>1.25</v>
      </c>
      <c r="AD346" s="13">
        <v>2.25</v>
      </c>
      <c r="AE346" s="13">
        <v>-1</v>
      </c>
      <c r="AF346" s="13">
        <v>1.6</v>
      </c>
      <c r="AG346" s="13">
        <v>2</v>
      </c>
      <c r="AH346" s="13">
        <v>-0.39999999999999991</v>
      </c>
      <c r="AI346" s="13">
        <v>0</v>
      </c>
      <c r="AJ346" s="13">
        <v>3</v>
      </c>
      <c r="AK346" s="13">
        <v>3</v>
      </c>
      <c r="AL346" s="13">
        <v>9</v>
      </c>
      <c r="AM346" s="13">
        <v>3</v>
      </c>
      <c r="AN346" s="13">
        <v>1</v>
      </c>
      <c r="AO346" s="22">
        <v>345</v>
      </c>
    </row>
    <row r="347" spans="1:41" x14ac:dyDescent="0.3">
      <c r="A347" t="s">
        <v>47</v>
      </c>
      <c r="B347" t="s">
        <v>312</v>
      </c>
      <c r="C347" t="s">
        <v>105</v>
      </c>
      <c r="D347" t="s">
        <v>70</v>
      </c>
      <c r="E347" t="s">
        <v>43</v>
      </c>
      <c r="F347" s="15">
        <v>0.70833333333333337</v>
      </c>
      <c r="G347" s="16">
        <v>4655</v>
      </c>
      <c r="H347" s="16">
        <v>3</v>
      </c>
      <c r="I347" s="16"/>
      <c r="J347" t="s">
        <v>49</v>
      </c>
      <c r="K347" t="s">
        <v>40</v>
      </c>
      <c r="L347">
        <v>1</v>
      </c>
      <c r="M347">
        <v>4</v>
      </c>
      <c r="N347" t="s">
        <v>31</v>
      </c>
      <c r="O347" t="s">
        <v>32</v>
      </c>
      <c r="P347" s="13">
        <v>-3</v>
      </c>
      <c r="Q347" s="13">
        <v>2.1</v>
      </c>
      <c r="R347" s="13">
        <v>0.2</v>
      </c>
      <c r="S347" s="13">
        <v>1.9000000000000001</v>
      </c>
      <c r="T347" s="13">
        <v>2.7333333333333334</v>
      </c>
      <c r="U347" s="13">
        <v>0.66666666666666663</v>
      </c>
      <c r="V347" s="13">
        <v>2.0666666666666669</v>
      </c>
      <c r="W347" s="13">
        <v>2.25</v>
      </c>
      <c r="X347" s="13">
        <v>0.5</v>
      </c>
      <c r="Y347" s="13">
        <v>1.75</v>
      </c>
      <c r="Z347" s="13">
        <v>2</v>
      </c>
      <c r="AA347" s="13">
        <v>1.1666666666666667</v>
      </c>
      <c r="AB347" s="13">
        <v>0.83333333333333326</v>
      </c>
      <c r="AC347" s="13">
        <v>2.4285714285714284</v>
      </c>
      <c r="AD347" s="13">
        <v>0.7142857142857143</v>
      </c>
      <c r="AE347" s="13">
        <v>1.714285714285714</v>
      </c>
      <c r="AF347" s="13">
        <v>3</v>
      </c>
      <c r="AG347" s="13">
        <v>0.625</v>
      </c>
      <c r="AH347" s="13">
        <v>2.375</v>
      </c>
      <c r="AI347" s="13">
        <v>0</v>
      </c>
      <c r="AJ347" s="13">
        <v>3</v>
      </c>
      <c r="AK347" s="13">
        <v>20</v>
      </c>
      <c r="AL347" s="13">
        <v>41</v>
      </c>
      <c r="AM347" s="13">
        <v>2</v>
      </c>
      <c r="AN347" s="13">
        <v>2.7333333333333334</v>
      </c>
      <c r="AO347" s="22">
        <v>346</v>
      </c>
    </row>
    <row r="348" spans="1:41" x14ac:dyDescent="0.3">
      <c r="A348" t="s">
        <v>47</v>
      </c>
      <c r="B348" t="s">
        <v>312</v>
      </c>
      <c r="C348" t="s">
        <v>105</v>
      </c>
      <c r="D348" t="s">
        <v>70</v>
      </c>
      <c r="E348" t="s">
        <v>43</v>
      </c>
      <c r="F348" s="15">
        <v>0.70833333333333337</v>
      </c>
      <c r="G348" s="16">
        <v>15800</v>
      </c>
      <c r="H348" s="16">
        <v>3</v>
      </c>
      <c r="I348" s="16"/>
      <c r="J348" t="s">
        <v>71</v>
      </c>
      <c r="K348" t="s">
        <v>65</v>
      </c>
      <c r="L348">
        <v>0</v>
      </c>
      <c r="M348">
        <v>2</v>
      </c>
      <c r="N348" t="s">
        <v>31</v>
      </c>
      <c r="O348" t="s">
        <v>32</v>
      </c>
      <c r="P348" s="13">
        <v>-2</v>
      </c>
      <c r="Q348" s="13">
        <v>1.7333333333333334</v>
      </c>
      <c r="R348" s="13">
        <v>0.26666666666666666</v>
      </c>
      <c r="S348" s="13">
        <v>1.4666666666666668</v>
      </c>
      <c r="T348" s="13">
        <v>2.5</v>
      </c>
      <c r="U348" s="13">
        <v>0.7</v>
      </c>
      <c r="V348" s="13">
        <v>1.8</v>
      </c>
      <c r="W348" s="13">
        <v>1.7142857142857142</v>
      </c>
      <c r="X348" s="13">
        <v>0.5714285714285714</v>
      </c>
      <c r="Y348" s="13">
        <v>1.1428571428571428</v>
      </c>
      <c r="Z348" s="13">
        <v>1.75</v>
      </c>
      <c r="AA348" s="13">
        <v>1.25</v>
      </c>
      <c r="AB348" s="13">
        <v>0.5</v>
      </c>
      <c r="AC348" s="13">
        <v>2</v>
      </c>
      <c r="AD348" s="13">
        <v>1.2</v>
      </c>
      <c r="AE348" s="13">
        <v>0.8</v>
      </c>
      <c r="AF348" s="13">
        <v>3</v>
      </c>
      <c r="AG348" s="13">
        <v>0.2</v>
      </c>
      <c r="AH348" s="13">
        <v>2.8</v>
      </c>
      <c r="AI348" s="13">
        <v>0</v>
      </c>
      <c r="AJ348" s="13">
        <v>3</v>
      </c>
      <c r="AK348" s="13">
        <v>22</v>
      </c>
      <c r="AL348" s="13">
        <v>23</v>
      </c>
      <c r="AM348" s="13">
        <v>1.4666666666666666</v>
      </c>
      <c r="AN348" s="13">
        <v>2.2999999999999998</v>
      </c>
      <c r="AO348" s="22">
        <v>347</v>
      </c>
    </row>
    <row r="349" spans="1:41" x14ac:dyDescent="0.3">
      <c r="A349" t="s">
        <v>47</v>
      </c>
      <c r="B349" t="s">
        <v>312</v>
      </c>
      <c r="C349" t="s">
        <v>105</v>
      </c>
      <c r="D349" t="s">
        <v>70</v>
      </c>
      <c r="E349" t="s">
        <v>43</v>
      </c>
      <c r="F349" s="15">
        <v>0.70833333333333337</v>
      </c>
      <c r="G349" s="16">
        <v>1600</v>
      </c>
      <c r="H349" s="16">
        <v>6</v>
      </c>
      <c r="I349" s="16"/>
      <c r="J349" t="s">
        <v>56</v>
      </c>
      <c r="K349" t="s">
        <v>58</v>
      </c>
      <c r="L349">
        <v>2</v>
      </c>
      <c r="M349">
        <v>4</v>
      </c>
      <c r="N349" t="s">
        <v>31</v>
      </c>
      <c r="O349" t="s">
        <v>32</v>
      </c>
      <c r="P349" s="13">
        <v>-2</v>
      </c>
      <c r="Q349" s="13">
        <v>0.72727272727272729</v>
      </c>
      <c r="R349" s="13">
        <v>0.90909090909090906</v>
      </c>
      <c r="S349" s="13">
        <v>-0.18181818181818177</v>
      </c>
      <c r="T349" s="13">
        <v>1.4</v>
      </c>
      <c r="U349" s="13">
        <v>1.6</v>
      </c>
      <c r="V349" s="13">
        <v>-0.20000000000000018</v>
      </c>
      <c r="W349" s="13">
        <v>0.6</v>
      </c>
      <c r="X349" s="13">
        <v>2</v>
      </c>
      <c r="Y349" s="13">
        <v>-1.4</v>
      </c>
      <c r="Z349" s="13">
        <v>0.83333333333333337</v>
      </c>
      <c r="AA349" s="13">
        <v>2</v>
      </c>
      <c r="AB349" s="13">
        <v>-1.1666666666666665</v>
      </c>
      <c r="AC349" s="13">
        <v>1.2</v>
      </c>
      <c r="AD349" s="13">
        <v>2.2000000000000002</v>
      </c>
      <c r="AE349" s="13">
        <v>-1.0000000000000002</v>
      </c>
      <c r="AF349" s="13">
        <v>1.6</v>
      </c>
      <c r="AG349" s="13">
        <v>1</v>
      </c>
      <c r="AH349" s="13">
        <v>0.60000000000000009</v>
      </c>
      <c r="AI349" s="13">
        <v>0</v>
      </c>
      <c r="AJ349" s="13">
        <v>3</v>
      </c>
      <c r="AK349" s="13">
        <v>7</v>
      </c>
      <c r="AL349" s="13">
        <v>8</v>
      </c>
      <c r="AM349" s="13">
        <v>0.63636363636363635</v>
      </c>
      <c r="AN349" s="13">
        <v>0.8</v>
      </c>
      <c r="AO349" s="22">
        <v>348</v>
      </c>
    </row>
    <row r="350" spans="1:41" x14ac:dyDescent="0.3">
      <c r="A350" t="s">
        <v>47</v>
      </c>
      <c r="B350" t="s">
        <v>254</v>
      </c>
      <c r="C350" t="s">
        <v>105</v>
      </c>
      <c r="D350" t="s">
        <v>70</v>
      </c>
      <c r="E350" t="s">
        <v>64</v>
      </c>
      <c r="F350" s="15">
        <v>0.60416666666666663</v>
      </c>
      <c r="G350" s="16">
        <v>4058</v>
      </c>
      <c r="H350" s="16">
        <v>4</v>
      </c>
      <c r="I350" s="16"/>
      <c r="J350" t="s">
        <v>216</v>
      </c>
      <c r="K350" t="s">
        <v>80</v>
      </c>
      <c r="L350">
        <v>0</v>
      </c>
      <c r="M350">
        <v>1</v>
      </c>
      <c r="N350" t="s">
        <v>31</v>
      </c>
      <c r="O350" t="s">
        <v>32</v>
      </c>
      <c r="P350" s="13">
        <v>-1</v>
      </c>
      <c r="Q350" s="13">
        <v>1.3</v>
      </c>
      <c r="R350" s="13">
        <v>0.5</v>
      </c>
      <c r="S350" s="13">
        <v>0.8</v>
      </c>
      <c r="T350" s="13">
        <v>1.5</v>
      </c>
      <c r="U350" s="13">
        <v>0.8</v>
      </c>
      <c r="V350" s="13">
        <v>0.7</v>
      </c>
      <c r="W350" s="13">
        <v>1.8</v>
      </c>
      <c r="X350" s="13">
        <v>1</v>
      </c>
      <c r="Y350" s="13">
        <v>0.8</v>
      </c>
      <c r="Z350" s="13">
        <v>0.8</v>
      </c>
      <c r="AA350" s="13">
        <v>2.2000000000000002</v>
      </c>
      <c r="AB350" s="13">
        <v>-1.4000000000000001</v>
      </c>
      <c r="AC350" s="13">
        <v>2</v>
      </c>
      <c r="AD350" s="13">
        <v>1</v>
      </c>
      <c r="AE350" s="13">
        <v>1</v>
      </c>
      <c r="AF350" s="13">
        <v>1</v>
      </c>
      <c r="AG350" s="13">
        <v>0.6</v>
      </c>
      <c r="AH350" s="13">
        <v>0.4</v>
      </c>
      <c r="AI350" s="13">
        <v>0</v>
      </c>
      <c r="AJ350" s="13">
        <v>3</v>
      </c>
      <c r="AK350" s="13">
        <v>10</v>
      </c>
      <c r="AL350" s="13">
        <v>19</v>
      </c>
      <c r="AM350" s="13">
        <v>1</v>
      </c>
      <c r="AN350" s="13">
        <v>1.9</v>
      </c>
      <c r="AO350" s="22">
        <v>349</v>
      </c>
    </row>
    <row r="351" spans="1:41" x14ac:dyDescent="0.3">
      <c r="A351" t="s">
        <v>47</v>
      </c>
      <c r="B351" t="s">
        <v>254</v>
      </c>
      <c r="C351" t="s">
        <v>105</v>
      </c>
      <c r="D351" t="s">
        <v>70</v>
      </c>
      <c r="E351" t="s">
        <v>64</v>
      </c>
      <c r="F351" s="15">
        <v>0.70833333333333337</v>
      </c>
      <c r="G351" s="16">
        <v>6009</v>
      </c>
      <c r="H351" s="16">
        <v>4</v>
      </c>
      <c r="I351" s="16"/>
      <c r="J351" t="s">
        <v>0</v>
      </c>
      <c r="K351" t="s">
        <v>68</v>
      </c>
      <c r="L351">
        <v>0</v>
      </c>
      <c r="M351">
        <v>0</v>
      </c>
      <c r="N351" t="s">
        <v>30</v>
      </c>
      <c r="O351" t="s">
        <v>30</v>
      </c>
      <c r="P351" s="13">
        <v>0</v>
      </c>
      <c r="Q351" s="13">
        <v>2.2857142857142856</v>
      </c>
      <c r="R351" s="13">
        <v>0.14285714285714285</v>
      </c>
      <c r="S351" s="13">
        <v>2.1428571428571428</v>
      </c>
      <c r="T351" s="13">
        <v>1.1428571428571428</v>
      </c>
      <c r="U351" s="13">
        <v>1.9285714285714286</v>
      </c>
      <c r="V351" s="13">
        <v>-0.78571428571428581</v>
      </c>
      <c r="W351" s="13">
        <v>2</v>
      </c>
      <c r="X351" s="13">
        <v>0.4</v>
      </c>
      <c r="Y351" s="13">
        <v>1.6</v>
      </c>
      <c r="Z351" s="13">
        <v>2.4444444444444446</v>
      </c>
      <c r="AA351" s="13">
        <v>0.66666666666666663</v>
      </c>
      <c r="AB351" s="13">
        <v>1.7777777777777781</v>
      </c>
      <c r="AC351" s="13">
        <v>1.1666666666666667</v>
      </c>
      <c r="AD351" s="13">
        <v>1.8333333333333333</v>
      </c>
      <c r="AE351" s="13">
        <v>-0.66666666666666652</v>
      </c>
      <c r="AF351" s="13">
        <v>1.125</v>
      </c>
      <c r="AG351" s="13">
        <v>2</v>
      </c>
      <c r="AH351" s="13">
        <v>-0.875</v>
      </c>
      <c r="AI351" s="13">
        <v>1</v>
      </c>
      <c r="AJ351" s="13">
        <v>1</v>
      </c>
      <c r="AK351" s="13">
        <v>34</v>
      </c>
      <c r="AL351" s="13">
        <v>15</v>
      </c>
      <c r="AM351" s="13">
        <v>2.4285714285714284</v>
      </c>
      <c r="AN351" s="13">
        <v>1.0714285714285714</v>
      </c>
      <c r="AO351" s="22">
        <v>350</v>
      </c>
    </row>
    <row r="352" spans="1:41" x14ac:dyDescent="0.3">
      <c r="A352" t="s">
        <v>47</v>
      </c>
      <c r="B352" t="s">
        <v>254</v>
      </c>
      <c r="C352" t="s">
        <v>105</v>
      </c>
      <c r="D352" t="s">
        <v>70</v>
      </c>
      <c r="E352" t="s">
        <v>64</v>
      </c>
      <c r="F352" s="15">
        <v>0.60416666666666663</v>
      </c>
      <c r="G352" s="16">
        <v>1900</v>
      </c>
      <c r="H352" s="16">
        <v>4</v>
      </c>
      <c r="I352" s="16"/>
      <c r="J352" t="s">
        <v>76</v>
      </c>
      <c r="K352" t="s">
        <v>245</v>
      </c>
      <c r="L352">
        <v>2</v>
      </c>
      <c r="M352">
        <v>1</v>
      </c>
      <c r="N352" t="s">
        <v>32</v>
      </c>
      <c r="O352" t="s">
        <v>31</v>
      </c>
      <c r="P352" s="13">
        <v>1</v>
      </c>
      <c r="Q352" s="13">
        <v>1.3</v>
      </c>
      <c r="R352" s="13">
        <v>1.2</v>
      </c>
      <c r="S352" s="13">
        <v>0.10000000000000009</v>
      </c>
      <c r="T352" s="13">
        <v>1.6</v>
      </c>
      <c r="U352" s="13">
        <v>2</v>
      </c>
      <c r="V352" s="13">
        <v>-0.39999999999999991</v>
      </c>
      <c r="W352" s="13">
        <v>0.5</v>
      </c>
      <c r="X352" s="13">
        <v>3</v>
      </c>
      <c r="Y352" s="13">
        <v>-2.5</v>
      </c>
      <c r="Z352" s="13">
        <v>1.8333333333333333</v>
      </c>
      <c r="AA352" s="13">
        <v>1.6666666666666667</v>
      </c>
      <c r="AB352" s="13">
        <v>0.16666666666666652</v>
      </c>
      <c r="AC352" s="13">
        <v>1.25</v>
      </c>
      <c r="AD352" s="13">
        <v>2.25</v>
      </c>
      <c r="AE352" s="13">
        <v>-1</v>
      </c>
      <c r="AF352" s="13">
        <v>1.8333333333333333</v>
      </c>
      <c r="AG352" s="13">
        <v>1.8333333333333333</v>
      </c>
      <c r="AH352" s="13">
        <v>0</v>
      </c>
      <c r="AI352" s="13">
        <v>3</v>
      </c>
      <c r="AJ352" s="13">
        <v>0</v>
      </c>
      <c r="AK352" s="13">
        <v>11</v>
      </c>
      <c r="AL352" s="13">
        <v>12</v>
      </c>
      <c r="AM352" s="13">
        <v>1.1000000000000001</v>
      </c>
      <c r="AN352" s="13">
        <v>1.2</v>
      </c>
      <c r="AO352" s="22">
        <v>351</v>
      </c>
    </row>
    <row r="353" spans="1:41" x14ac:dyDescent="0.3">
      <c r="A353" t="s">
        <v>72</v>
      </c>
      <c r="B353" t="s">
        <v>313</v>
      </c>
      <c r="C353" t="s">
        <v>105</v>
      </c>
      <c r="D353" t="s">
        <v>84</v>
      </c>
      <c r="E353" t="s">
        <v>61</v>
      </c>
      <c r="F353" s="15">
        <v>0.78819444444444453</v>
      </c>
      <c r="G353" s="16">
        <v>24085</v>
      </c>
      <c r="H353" s="16">
        <v>5</v>
      </c>
      <c r="I353" s="16"/>
      <c r="J353" t="s">
        <v>40</v>
      </c>
      <c r="K353" t="s">
        <v>314</v>
      </c>
      <c r="L353">
        <v>3</v>
      </c>
      <c r="M353">
        <v>1</v>
      </c>
      <c r="N353" t="s">
        <v>32</v>
      </c>
      <c r="O353" t="s">
        <v>31</v>
      </c>
      <c r="P353" s="13">
        <v>2</v>
      </c>
      <c r="Q353" s="13">
        <v>2.8125</v>
      </c>
      <c r="R353" s="13">
        <v>0.3125</v>
      </c>
      <c r="S353" s="13">
        <v>2.5</v>
      </c>
      <c r="T353" s="13">
        <v>0</v>
      </c>
      <c r="U353" s="13">
        <v>0</v>
      </c>
      <c r="V353" s="13">
        <v>0</v>
      </c>
      <c r="W353" s="13">
        <v>2.4285714285714284</v>
      </c>
      <c r="X353" s="13">
        <v>0.7142857142857143</v>
      </c>
      <c r="Y353" s="13">
        <v>1.714285714285714</v>
      </c>
      <c r="Z353" s="13">
        <v>3.1111111111111112</v>
      </c>
      <c r="AA353" s="13">
        <v>0.66666666666666663</v>
      </c>
      <c r="AB353" s="13">
        <v>2.4444444444444446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3</v>
      </c>
      <c r="AJ353" s="13">
        <v>0</v>
      </c>
      <c r="AK353" s="13">
        <v>44</v>
      </c>
      <c r="AL353" s="13">
        <v>0</v>
      </c>
      <c r="AM353" s="13">
        <v>2.75</v>
      </c>
      <c r="AN353" s="13">
        <v>0</v>
      </c>
      <c r="AO353" s="22">
        <v>352</v>
      </c>
    </row>
    <row r="354" spans="1:41" x14ac:dyDescent="0.3">
      <c r="A354" t="s">
        <v>72</v>
      </c>
      <c r="B354" t="s">
        <v>313</v>
      </c>
      <c r="C354" t="s">
        <v>105</v>
      </c>
      <c r="D354" t="s">
        <v>84</v>
      </c>
      <c r="E354" t="s">
        <v>61</v>
      </c>
      <c r="F354" s="15">
        <v>0.875</v>
      </c>
      <c r="G354" s="16">
        <v>47543</v>
      </c>
      <c r="H354" s="16">
        <v>5</v>
      </c>
      <c r="I354" s="16"/>
      <c r="J354" t="s">
        <v>354</v>
      </c>
      <c r="K354" t="s">
        <v>71</v>
      </c>
      <c r="L354">
        <v>3</v>
      </c>
      <c r="M354">
        <v>1</v>
      </c>
      <c r="N354" t="s">
        <v>32</v>
      </c>
      <c r="O354" t="s">
        <v>31</v>
      </c>
      <c r="P354" s="13">
        <v>2</v>
      </c>
      <c r="Q354" s="13">
        <v>0</v>
      </c>
      <c r="R354" s="13">
        <v>0</v>
      </c>
      <c r="S354" s="13">
        <v>0</v>
      </c>
      <c r="T354" s="13">
        <v>1.625</v>
      </c>
      <c r="U354" s="13">
        <v>1</v>
      </c>
      <c r="V354" s="13">
        <v>0.625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1.5</v>
      </c>
      <c r="AD354" s="13">
        <v>0.75</v>
      </c>
      <c r="AE354" s="13">
        <v>0.75</v>
      </c>
      <c r="AF354" s="13">
        <v>1.75</v>
      </c>
      <c r="AG354" s="13">
        <v>1.25</v>
      </c>
      <c r="AH354" s="13">
        <v>0.5</v>
      </c>
      <c r="AI354" s="13">
        <v>3</v>
      </c>
      <c r="AJ354" s="13">
        <v>0</v>
      </c>
      <c r="AK354" s="13">
        <v>0</v>
      </c>
      <c r="AL354" s="13">
        <v>22</v>
      </c>
      <c r="AM354" s="13">
        <v>0</v>
      </c>
      <c r="AN354" s="13">
        <v>1.375</v>
      </c>
      <c r="AO354" s="22">
        <v>353</v>
      </c>
    </row>
    <row r="355" spans="1:41" x14ac:dyDescent="0.3">
      <c r="A355" t="s">
        <v>47</v>
      </c>
      <c r="B355" t="s">
        <v>255</v>
      </c>
      <c r="C355" t="s">
        <v>105</v>
      </c>
      <c r="D355" t="s">
        <v>84</v>
      </c>
      <c r="E355" t="s">
        <v>43</v>
      </c>
      <c r="F355" s="15">
        <v>0.70833333333333337</v>
      </c>
      <c r="G355" s="16">
        <v>3712</v>
      </c>
      <c r="H355" s="16">
        <v>6</v>
      </c>
      <c r="I355" s="16"/>
      <c r="J355" t="s">
        <v>58</v>
      </c>
      <c r="K355" t="s">
        <v>80</v>
      </c>
      <c r="L355">
        <v>2</v>
      </c>
      <c r="M355">
        <v>0</v>
      </c>
      <c r="N355" t="s">
        <v>32</v>
      </c>
      <c r="O355" t="s">
        <v>31</v>
      </c>
      <c r="P355" s="13">
        <v>2</v>
      </c>
      <c r="Q355" s="13">
        <v>1.6363636363636365</v>
      </c>
      <c r="R355" s="13">
        <v>1</v>
      </c>
      <c r="S355" s="13">
        <v>0.63636363636363646</v>
      </c>
      <c r="T355" s="13">
        <v>1.4545454545454546</v>
      </c>
      <c r="U355" s="13">
        <v>0.72727272727272729</v>
      </c>
      <c r="V355" s="13">
        <v>0.72727272727272729</v>
      </c>
      <c r="W355" s="13">
        <v>1.2</v>
      </c>
      <c r="X355" s="13">
        <v>2.2000000000000002</v>
      </c>
      <c r="Y355" s="13">
        <v>-1.0000000000000002</v>
      </c>
      <c r="Z355" s="13">
        <v>2</v>
      </c>
      <c r="AA355" s="13">
        <v>1.1666666666666667</v>
      </c>
      <c r="AB355" s="13">
        <v>0.83333333333333326</v>
      </c>
      <c r="AC355" s="13">
        <v>2</v>
      </c>
      <c r="AD355" s="13">
        <v>1</v>
      </c>
      <c r="AE355" s="13">
        <v>1</v>
      </c>
      <c r="AF355" s="13">
        <v>1</v>
      </c>
      <c r="AG355" s="13">
        <v>0.5</v>
      </c>
      <c r="AH355" s="13">
        <v>0.5</v>
      </c>
      <c r="AI355" s="13">
        <v>3</v>
      </c>
      <c r="AJ355" s="13">
        <v>0</v>
      </c>
      <c r="AK355" s="13">
        <v>11</v>
      </c>
      <c r="AL355" s="13">
        <v>22</v>
      </c>
      <c r="AM355" s="13">
        <v>1</v>
      </c>
      <c r="AN355" s="13">
        <v>2</v>
      </c>
      <c r="AO355" s="22">
        <v>354</v>
      </c>
    </row>
    <row r="356" spans="1:41" x14ac:dyDescent="0.3">
      <c r="A356" t="s">
        <v>47</v>
      </c>
      <c r="B356" t="s">
        <v>255</v>
      </c>
      <c r="C356" t="s">
        <v>105</v>
      </c>
      <c r="D356" t="s">
        <v>84</v>
      </c>
      <c r="E356" t="s">
        <v>43</v>
      </c>
      <c r="F356" s="15">
        <v>0.70833333333333337</v>
      </c>
      <c r="G356" s="16">
        <v>3187</v>
      </c>
      <c r="H356" s="16">
        <v>7</v>
      </c>
      <c r="I356" s="16"/>
      <c r="J356" t="s">
        <v>65</v>
      </c>
      <c r="K356" t="s">
        <v>56</v>
      </c>
      <c r="L356">
        <v>0</v>
      </c>
      <c r="M356">
        <v>0</v>
      </c>
      <c r="N356" t="s">
        <v>30</v>
      </c>
      <c r="O356" t="s">
        <v>30</v>
      </c>
      <c r="P356" s="13">
        <v>0</v>
      </c>
      <c r="Q356" s="13">
        <v>2.4545454545454546</v>
      </c>
      <c r="R356" s="13">
        <v>0.54545454545454541</v>
      </c>
      <c r="S356" s="13">
        <v>1.9090909090909092</v>
      </c>
      <c r="T356" s="13">
        <v>0.83333333333333337</v>
      </c>
      <c r="U356" s="13">
        <v>2.1666666666666665</v>
      </c>
      <c r="V356" s="13">
        <v>-1.333333333333333</v>
      </c>
      <c r="W356" s="13">
        <v>2</v>
      </c>
      <c r="X356" s="13">
        <v>1.2</v>
      </c>
      <c r="Y356" s="13">
        <v>0.8</v>
      </c>
      <c r="Z356" s="13">
        <v>2.8333333333333335</v>
      </c>
      <c r="AA356" s="13">
        <v>0.16666666666666666</v>
      </c>
      <c r="AB356" s="13">
        <v>2.666666666666667</v>
      </c>
      <c r="AC356" s="13">
        <v>0.83333333333333337</v>
      </c>
      <c r="AD356" s="13">
        <v>2.3333333333333335</v>
      </c>
      <c r="AE356" s="13">
        <v>-1.5</v>
      </c>
      <c r="AF356" s="13">
        <v>0.83333333333333337</v>
      </c>
      <c r="AG356" s="13">
        <v>2</v>
      </c>
      <c r="AH356" s="13">
        <v>-1.1666666666666665</v>
      </c>
      <c r="AI356" s="13">
        <v>1</v>
      </c>
      <c r="AJ356" s="13">
        <v>1</v>
      </c>
      <c r="AK356" s="13">
        <v>26</v>
      </c>
      <c r="AL356" s="13">
        <v>7</v>
      </c>
      <c r="AM356" s="13">
        <v>2.3636363636363638</v>
      </c>
      <c r="AN356" s="13">
        <v>0.58333333333333337</v>
      </c>
      <c r="AO356" s="22">
        <v>355</v>
      </c>
    </row>
    <row r="357" spans="1:41" x14ac:dyDescent="0.3">
      <c r="A357" t="s">
        <v>47</v>
      </c>
      <c r="B357" t="s">
        <v>255</v>
      </c>
      <c r="C357" t="s">
        <v>105</v>
      </c>
      <c r="D357" t="s">
        <v>84</v>
      </c>
      <c r="E357" t="s">
        <v>43</v>
      </c>
      <c r="F357" s="15">
        <v>0.70833333333333337</v>
      </c>
      <c r="G357" s="16">
        <v>3213</v>
      </c>
      <c r="H357" s="16">
        <v>7</v>
      </c>
      <c r="I357" s="16"/>
      <c r="J357" t="s">
        <v>49</v>
      </c>
      <c r="K357" t="s">
        <v>216</v>
      </c>
      <c r="L357">
        <v>3</v>
      </c>
      <c r="M357">
        <v>4</v>
      </c>
      <c r="N357" t="s">
        <v>31</v>
      </c>
      <c r="O357" t="s">
        <v>32</v>
      </c>
      <c r="P357" s="13">
        <v>-1</v>
      </c>
      <c r="Q357" s="13">
        <v>2</v>
      </c>
      <c r="R357" s="13">
        <v>0.54545454545454541</v>
      </c>
      <c r="S357" s="13">
        <v>1.4545454545454546</v>
      </c>
      <c r="T357" s="13">
        <v>1.1818181818181819</v>
      </c>
      <c r="U357" s="13">
        <v>1.5454545454545454</v>
      </c>
      <c r="V357" s="13">
        <v>-0.36363636363636354</v>
      </c>
      <c r="W357" s="13">
        <v>2</v>
      </c>
      <c r="X357" s="13">
        <v>1.2</v>
      </c>
      <c r="Y357" s="13">
        <v>0.8</v>
      </c>
      <c r="Z357" s="13">
        <v>2</v>
      </c>
      <c r="AA357" s="13">
        <v>1.1666666666666667</v>
      </c>
      <c r="AB357" s="13">
        <v>0.83333333333333326</v>
      </c>
      <c r="AC357" s="13">
        <v>1.5</v>
      </c>
      <c r="AD357" s="13">
        <v>1</v>
      </c>
      <c r="AE357" s="13">
        <v>0.5</v>
      </c>
      <c r="AF357" s="13">
        <v>0.8</v>
      </c>
      <c r="AG357" s="13">
        <v>2.2000000000000002</v>
      </c>
      <c r="AH357" s="13">
        <v>-1.4000000000000001</v>
      </c>
      <c r="AI357" s="13">
        <v>0</v>
      </c>
      <c r="AJ357" s="13">
        <v>3</v>
      </c>
      <c r="AK357" s="13">
        <v>20</v>
      </c>
      <c r="AL357" s="13">
        <v>10</v>
      </c>
      <c r="AM357" s="13">
        <v>1.8181818181818181</v>
      </c>
      <c r="AN357" s="13">
        <v>0.90909090909090906</v>
      </c>
      <c r="AO357" s="22">
        <v>356</v>
      </c>
    </row>
    <row r="358" spans="1:41" x14ac:dyDescent="0.3">
      <c r="A358" t="s">
        <v>47</v>
      </c>
      <c r="B358" t="s">
        <v>295</v>
      </c>
      <c r="C358" t="s">
        <v>105</v>
      </c>
      <c r="D358" t="s">
        <v>84</v>
      </c>
      <c r="E358" t="s">
        <v>64</v>
      </c>
      <c r="F358" s="15">
        <v>0.70833333333333337</v>
      </c>
      <c r="G358" s="16">
        <v>11147</v>
      </c>
      <c r="H358" s="16">
        <v>7</v>
      </c>
      <c r="I358" s="16"/>
      <c r="J358" t="s">
        <v>68</v>
      </c>
      <c r="K358" t="s">
        <v>40</v>
      </c>
      <c r="L358">
        <v>1</v>
      </c>
      <c r="M358">
        <v>2</v>
      </c>
      <c r="N358" t="s">
        <v>31</v>
      </c>
      <c r="O358" t="s">
        <v>32</v>
      </c>
      <c r="P358" s="13">
        <v>-1</v>
      </c>
      <c r="Q358" s="13">
        <v>1.0666666666666667</v>
      </c>
      <c r="R358" s="13">
        <v>0.73333333333333328</v>
      </c>
      <c r="S358" s="13">
        <v>0.33333333333333337</v>
      </c>
      <c r="T358" s="13">
        <v>2.8235294117647061</v>
      </c>
      <c r="U358" s="13">
        <v>0.70588235294117652</v>
      </c>
      <c r="V358" s="13">
        <v>2.1176470588235294</v>
      </c>
      <c r="W358" s="13">
        <v>1.1666666666666667</v>
      </c>
      <c r="X358" s="13">
        <v>1.8333333333333333</v>
      </c>
      <c r="Y358" s="13">
        <v>-0.66666666666666652</v>
      </c>
      <c r="Z358" s="13">
        <v>1</v>
      </c>
      <c r="AA358" s="13">
        <v>1.7777777777777777</v>
      </c>
      <c r="AB358" s="13">
        <v>-0.77777777777777768</v>
      </c>
      <c r="AC358" s="13">
        <v>2.5</v>
      </c>
      <c r="AD358" s="13">
        <v>0.75</v>
      </c>
      <c r="AE358" s="13">
        <v>1.75</v>
      </c>
      <c r="AF358" s="13">
        <v>3.1111111111111112</v>
      </c>
      <c r="AG358" s="13">
        <v>0.66666666666666663</v>
      </c>
      <c r="AH358" s="13">
        <v>2.4444444444444446</v>
      </c>
      <c r="AI358" s="13">
        <v>0</v>
      </c>
      <c r="AJ358" s="13">
        <v>3</v>
      </c>
      <c r="AK358" s="13">
        <v>16</v>
      </c>
      <c r="AL358" s="13">
        <v>47</v>
      </c>
      <c r="AM358" s="13">
        <v>1.0666666666666667</v>
      </c>
      <c r="AN358" s="13">
        <v>2.7647058823529411</v>
      </c>
      <c r="AO358" s="22">
        <v>357</v>
      </c>
    </row>
    <row r="359" spans="1:41" x14ac:dyDescent="0.3">
      <c r="A359" t="s">
        <v>47</v>
      </c>
      <c r="B359" t="s">
        <v>295</v>
      </c>
      <c r="C359" t="s">
        <v>105</v>
      </c>
      <c r="D359" t="s">
        <v>84</v>
      </c>
      <c r="E359" t="s">
        <v>64</v>
      </c>
      <c r="F359" s="15">
        <v>0.60416666666666663</v>
      </c>
      <c r="G359" s="16">
        <v>3873</v>
      </c>
      <c r="H359" s="16">
        <v>7</v>
      </c>
      <c r="I359" s="16"/>
      <c r="J359" t="s">
        <v>245</v>
      </c>
      <c r="K359" t="s">
        <v>0</v>
      </c>
      <c r="L359">
        <v>1</v>
      </c>
      <c r="M359">
        <v>0</v>
      </c>
      <c r="N359" t="s">
        <v>32</v>
      </c>
      <c r="O359" t="s">
        <v>31</v>
      </c>
      <c r="P359" s="13">
        <v>1</v>
      </c>
      <c r="Q359" s="13">
        <v>1.5454545454545454</v>
      </c>
      <c r="R359" s="13">
        <v>0.81818181818181823</v>
      </c>
      <c r="S359" s="13">
        <v>0.72727272727272718</v>
      </c>
      <c r="T359" s="13">
        <v>2.1333333333333333</v>
      </c>
      <c r="U359" s="13">
        <v>0.53333333333333333</v>
      </c>
      <c r="V359" s="13">
        <v>1.6</v>
      </c>
      <c r="W359" s="13">
        <v>1.25</v>
      </c>
      <c r="X359" s="13">
        <v>2.25</v>
      </c>
      <c r="Y359" s="13">
        <v>-1</v>
      </c>
      <c r="Z359" s="13">
        <v>1.7142857142857142</v>
      </c>
      <c r="AA359" s="13">
        <v>1.8571428571428572</v>
      </c>
      <c r="AB359" s="13">
        <v>-0.14285714285714302</v>
      </c>
      <c r="AC359" s="13">
        <v>1.6666666666666667</v>
      </c>
      <c r="AD359" s="13">
        <v>0.33333333333333331</v>
      </c>
      <c r="AE359" s="13">
        <v>1.3333333333333335</v>
      </c>
      <c r="AF359" s="13">
        <v>2.4444444444444446</v>
      </c>
      <c r="AG359" s="13">
        <v>0.66666666666666663</v>
      </c>
      <c r="AH359" s="13">
        <v>1.7777777777777781</v>
      </c>
      <c r="AI359" s="13">
        <v>3</v>
      </c>
      <c r="AJ359" s="13">
        <v>0</v>
      </c>
      <c r="AK359" s="13">
        <v>12</v>
      </c>
      <c r="AL359" s="13">
        <v>35</v>
      </c>
      <c r="AM359" s="13">
        <v>1.0909090909090908</v>
      </c>
      <c r="AN359" s="13">
        <v>2.3333333333333335</v>
      </c>
      <c r="AO359" s="22">
        <v>358</v>
      </c>
    </row>
    <row r="360" spans="1:41" x14ac:dyDescent="0.3">
      <c r="A360" t="s">
        <v>47</v>
      </c>
      <c r="B360" t="s">
        <v>295</v>
      </c>
      <c r="C360" t="s">
        <v>105</v>
      </c>
      <c r="D360" t="s">
        <v>84</v>
      </c>
      <c r="E360" t="s">
        <v>64</v>
      </c>
      <c r="F360" s="15">
        <v>0.60416666666666663</v>
      </c>
      <c r="G360" s="16">
        <v>18200</v>
      </c>
      <c r="H360" s="16">
        <v>3</v>
      </c>
      <c r="I360" s="16"/>
      <c r="J360" t="s">
        <v>71</v>
      </c>
      <c r="K360" t="s">
        <v>76</v>
      </c>
      <c r="L360">
        <v>1</v>
      </c>
      <c r="M360">
        <v>0</v>
      </c>
      <c r="N360" t="s">
        <v>32</v>
      </c>
      <c r="O360" t="s">
        <v>31</v>
      </c>
      <c r="P360" s="13">
        <v>1</v>
      </c>
      <c r="Q360" s="13">
        <v>1.588235294117647</v>
      </c>
      <c r="R360" s="13">
        <v>0.35294117647058826</v>
      </c>
      <c r="S360" s="13">
        <v>1.2352941176470587</v>
      </c>
      <c r="T360" s="13">
        <v>1.3636363636363635</v>
      </c>
      <c r="U360" s="13">
        <v>2.0909090909090908</v>
      </c>
      <c r="V360" s="13">
        <v>-0.72727272727272729</v>
      </c>
      <c r="W360" s="13">
        <v>1.5</v>
      </c>
      <c r="X360" s="13">
        <v>0.75</v>
      </c>
      <c r="Y360" s="13">
        <v>0.75</v>
      </c>
      <c r="Z360" s="13">
        <v>1.6666666666666667</v>
      </c>
      <c r="AA360" s="13">
        <v>1.4444444444444444</v>
      </c>
      <c r="AB360" s="13">
        <v>0.22222222222222232</v>
      </c>
      <c r="AC360" s="13">
        <v>0.8</v>
      </c>
      <c r="AD360" s="13">
        <v>2.6</v>
      </c>
      <c r="AE360" s="13">
        <v>-1.8</v>
      </c>
      <c r="AF360" s="13">
        <v>1.8333333333333333</v>
      </c>
      <c r="AG360" s="13">
        <v>1.6666666666666667</v>
      </c>
      <c r="AH360" s="13">
        <v>0.16666666666666652</v>
      </c>
      <c r="AI360" s="13">
        <v>3</v>
      </c>
      <c r="AJ360" s="13">
        <v>0</v>
      </c>
      <c r="AK360" s="13">
        <v>22</v>
      </c>
      <c r="AL360" s="13">
        <v>14</v>
      </c>
      <c r="AM360" s="13">
        <v>1.2941176470588236</v>
      </c>
      <c r="AN360" s="13">
        <v>1.2727272727272727</v>
      </c>
      <c r="AO360" s="22">
        <v>359</v>
      </c>
    </row>
    <row r="361" spans="1:41" x14ac:dyDescent="0.3">
      <c r="A361" t="s">
        <v>47</v>
      </c>
      <c r="B361" t="s">
        <v>315</v>
      </c>
      <c r="C361" t="s">
        <v>105</v>
      </c>
      <c r="D361" t="s">
        <v>84</v>
      </c>
      <c r="E361" t="s">
        <v>43</v>
      </c>
      <c r="F361" s="15">
        <v>0.70833333333333337</v>
      </c>
      <c r="G361" s="16">
        <v>11033</v>
      </c>
      <c r="H361" s="16">
        <v>13</v>
      </c>
      <c r="I361" s="16"/>
      <c r="J361" t="s">
        <v>40</v>
      </c>
      <c r="K361" t="s">
        <v>245</v>
      </c>
      <c r="L361">
        <v>1</v>
      </c>
      <c r="M361">
        <v>1</v>
      </c>
      <c r="N361" t="s">
        <v>30</v>
      </c>
      <c r="O361" t="s">
        <v>30</v>
      </c>
      <c r="P361" s="13">
        <v>0</v>
      </c>
      <c r="Q361" s="13">
        <v>2.7777777777777777</v>
      </c>
      <c r="R361" s="13">
        <v>0.33333333333333331</v>
      </c>
      <c r="S361" s="13">
        <v>2.4444444444444442</v>
      </c>
      <c r="T361" s="13">
        <v>1.5</v>
      </c>
      <c r="U361" s="13">
        <v>1.8333333333333333</v>
      </c>
      <c r="V361" s="13">
        <v>-0.33333333333333326</v>
      </c>
      <c r="W361" s="13">
        <v>2.5</v>
      </c>
      <c r="X361" s="13">
        <v>0.75</v>
      </c>
      <c r="Y361" s="13">
        <v>1.75</v>
      </c>
      <c r="Z361" s="13">
        <v>3</v>
      </c>
      <c r="AA361" s="13">
        <v>0.7</v>
      </c>
      <c r="AB361" s="13">
        <v>2.2999999999999998</v>
      </c>
      <c r="AC361" s="13">
        <v>1.2</v>
      </c>
      <c r="AD361" s="13">
        <v>1.8</v>
      </c>
      <c r="AE361" s="13">
        <v>-0.60000000000000009</v>
      </c>
      <c r="AF361" s="13">
        <v>1.7142857142857142</v>
      </c>
      <c r="AG361" s="13">
        <v>1.8571428571428572</v>
      </c>
      <c r="AH361" s="13">
        <v>-0.14285714285714302</v>
      </c>
      <c r="AI361" s="13">
        <v>1</v>
      </c>
      <c r="AJ361" s="13">
        <v>1</v>
      </c>
      <c r="AK361" s="13">
        <v>50</v>
      </c>
      <c r="AL361" s="13">
        <v>15</v>
      </c>
      <c r="AM361" s="13">
        <v>2.7777777777777777</v>
      </c>
      <c r="AN361" s="13">
        <v>1.25</v>
      </c>
      <c r="AO361" s="22">
        <v>360</v>
      </c>
    </row>
    <row r="362" spans="1:41" x14ac:dyDescent="0.3">
      <c r="A362" t="s">
        <v>47</v>
      </c>
      <c r="B362" t="s">
        <v>315</v>
      </c>
      <c r="C362" t="s">
        <v>105</v>
      </c>
      <c r="D362" t="s">
        <v>84</v>
      </c>
      <c r="E362" t="s">
        <v>43</v>
      </c>
      <c r="F362" s="15">
        <v>0.70833333333333337</v>
      </c>
      <c r="G362" s="16">
        <v>5089</v>
      </c>
      <c r="H362" s="16">
        <v>13</v>
      </c>
      <c r="I362" s="16"/>
      <c r="J362" t="s">
        <v>0</v>
      </c>
      <c r="K362" t="s">
        <v>58</v>
      </c>
      <c r="L362">
        <v>1</v>
      </c>
      <c r="M362">
        <v>1</v>
      </c>
      <c r="N362" t="s">
        <v>30</v>
      </c>
      <c r="O362" t="s">
        <v>30</v>
      </c>
      <c r="P362" s="13">
        <v>0</v>
      </c>
      <c r="Q362" s="13">
        <v>2</v>
      </c>
      <c r="R362" s="13">
        <v>0.125</v>
      </c>
      <c r="S362" s="13">
        <v>1.875</v>
      </c>
      <c r="T362" s="13">
        <v>1.6666666666666667</v>
      </c>
      <c r="U362" s="13">
        <v>1.5</v>
      </c>
      <c r="V362" s="13">
        <v>0.16666666666666674</v>
      </c>
      <c r="W362" s="13">
        <v>1.6666666666666667</v>
      </c>
      <c r="X362" s="13">
        <v>0.33333333333333331</v>
      </c>
      <c r="Y362" s="13">
        <v>1.3333333333333335</v>
      </c>
      <c r="Z362" s="13">
        <v>2.2000000000000002</v>
      </c>
      <c r="AA362" s="13">
        <v>0.7</v>
      </c>
      <c r="AB362" s="13">
        <v>1.5000000000000002</v>
      </c>
      <c r="AC362" s="13">
        <v>1.3333333333333333</v>
      </c>
      <c r="AD362" s="13">
        <v>1.8333333333333333</v>
      </c>
      <c r="AE362" s="13">
        <v>-0.5</v>
      </c>
      <c r="AF362" s="13">
        <v>2</v>
      </c>
      <c r="AG362" s="13">
        <v>1.1666666666666667</v>
      </c>
      <c r="AH362" s="13">
        <v>0.83333333333333326</v>
      </c>
      <c r="AI362" s="13">
        <v>1</v>
      </c>
      <c r="AJ362" s="13">
        <v>1</v>
      </c>
      <c r="AK362" s="13">
        <v>35</v>
      </c>
      <c r="AL362" s="13">
        <v>14</v>
      </c>
      <c r="AM362" s="13">
        <v>2.1875</v>
      </c>
      <c r="AN362" s="13">
        <v>1.1666666666666667</v>
      </c>
      <c r="AO362" s="22">
        <v>361</v>
      </c>
    </row>
    <row r="363" spans="1:41" x14ac:dyDescent="0.3">
      <c r="A363" t="s">
        <v>47</v>
      </c>
      <c r="B363" t="s">
        <v>315</v>
      </c>
      <c r="C363" t="s">
        <v>105</v>
      </c>
      <c r="D363" t="s">
        <v>84</v>
      </c>
      <c r="E363" t="s">
        <v>43</v>
      </c>
      <c r="F363" s="15">
        <v>0.70833333333333337</v>
      </c>
      <c r="G363" s="16">
        <v>5024</v>
      </c>
      <c r="H363" s="16">
        <v>13</v>
      </c>
      <c r="I363" s="16"/>
      <c r="J363" t="s">
        <v>216</v>
      </c>
      <c r="K363" t="s">
        <v>71</v>
      </c>
      <c r="L363">
        <v>3</v>
      </c>
      <c r="M363">
        <v>0</v>
      </c>
      <c r="N363" t="s">
        <v>32</v>
      </c>
      <c r="O363" t="s">
        <v>31</v>
      </c>
      <c r="P363" s="13">
        <v>3</v>
      </c>
      <c r="Q363" s="13">
        <v>1.4166666666666667</v>
      </c>
      <c r="R363" s="13">
        <v>0.5</v>
      </c>
      <c r="S363" s="13">
        <v>0.91666666666666674</v>
      </c>
      <c r="T363" s="13">
        <v>1.5555555555555556</v>
      </c>
      <c r="U363" s="13">
        <v>1.0555555555555556</v>
      </c>
      <c r="V363" s="13">
        <v>0.5</v>
      </c>
      <c r="W363" s="13">
        <v>1.5</v>
      </c>
      <c r="X363" s="13">
        <v>1</v>
      </c>
      <c r="Y363" s="13">
        <v>0.5</v>
      </c>
      <c r="Z363" s="13">
        <v>1.3333333333333333</v>
      </c>
      <c r="AA363" s="13">
        <v>2.3333333333333335</v>
      </c>
      <c r="AB363" s="13">
        <v>-1.0000000000000002</v>
      </c>
      <c r="AC363" s="13">
        <v>1.4444444444444444</v>
      </c>
      <c r="AD363" s="13">
        <v>0.66666666666666663</v>
      </c>
      <c r="AE363" s="13">
        <v>0.77777777777777779</v>
      </c>
      <c r="AF363" s="13">
        <v>1.6666666666666667</v>
      </c>
      <c r="AG363" s="13">
        <v>1.4444444444444444</v>
      </c>
      <c r="AH363" s="13">
        <v>0.22222222222222232</v>
      </c>
      <c r="AI363" s="13">
        <v>3</v>
      </c>
      <c r="AJ363" s="13">
        <v>0</v>
      </c>
      <c r="AK363" s="13">
        <v>13</v>
      </c>
      <c r="AL363" s="13">
        <v>25</v>
      </c>
      <c r="AM363" s="13">
        <v>1.0833333333333333</v>
      </c>
      <c r="AN363" s="13">
        <v>1.3888888888888888</v>
      </c>
      <c r="AO363" s="22">
        <v>362</v>
      </c>
    </row>
    <row r="364" spans="1:41" x14ac:dyDescent="0.3">
      <c r="A364" t="s">
        <v>47</v>
      </c>
      <c r="B364" t="s">
        <v>256</v>
      </c>
      <c r="C364" t="s">
        <v>105</v>
      </c>
      <c r="D364" t="s">
        <v>84</v>
      </c>
      <c r="E364" t="s">
        <v>64</v>
      </c>
      <c r="F364" s="15">
        <v>0.70833333333333337</v>
      </c>
      <c r="G364" s="16">
        <v>11265</v>
      </c>
      <c r="H364" s="16">
        <v>15</v>
      </c>
      <c r="I364" s="16"/>
      <c r="J364" t="s">
        <v>80</v>
      </c>
      <c r="K364" t="s">
        <v>68</v>
      </c>
      <c r="L364">
        <v>1</v>
      </c>
      <c r="M364">
        <v>1</v>
      </c>
      <c r="N364" t="s">
        <v>30</v>
      </c>
      <c r="O364" t="s">
        <v>30</v>
      </c>
      <c r="P364" s="13">
        <v>0</v>
      </c>
      <c r="Q364" s="13">
        <v>1.3333333333333333</v>
      </c>
      <c r="R364" s="13">
        <v>0.41666666666666669</v>
      </c>
      <c r="S364" s="13">
        <v>0.91666666666666652</v>
      </c>
      <c r="T364" s="13">
        <v>1.0625</v>
      </c>
      <c r="U364" s="13">
        <v>1.8125</v>
      </c>
      <c r="V364" s="13">
        <v>-0.75</v>
      </c>
      <c r="W364" s="13">
        <v>2</v>
      </c>
      <c r="X364" s="13">
        <v>1</v>
      </c>
      <c r="Y364" s="13">
        <v>1</v>
      </c>
      <c r="Z364" s="13">
        <v>0.8571428571428571</v>
      </c>
      <c r="AA364" s="13">
        <v>0.7142857142857143</v>
      </c>
      <c r="AB364" s="13">
        <v>0.14285714285714279</v>
      </c>
      <c r="AC364" s="13">
        <v>1.1428571428571428</v>
      </c>
      <c r="AD364" s="13">
        <v>1.8571428571428572</v>
      </c>
      <c r="AE364" s="13">
        <v>-0.71428571428571441</v>
      </c>
      <c r="AF364" s="13">
        <v>1</v>
      </c>
      <c r="AG364" s="13">
        <v>1.7777777777777777</v>
      </c>
      <c r="AH364" s="13">
        <v>-0.77777777777777768</v>
      </c>
      <c r="AI364" s="13">
        <v>1</v>
      </c>
      <c r="AJ364" s="13">
        <v>1</v>
      </c>
      <c r="AK364" s="13">
        <v>22</v>
      </c>
      <c r="AL364" s="13">
        <v>16</v>
      </c>
      <c r="AM364" s="13">
        <v>1.8333333333333333</v>
      </c>
      <c r="AN364" s="13">
        <v>1</v>
      </c>
      <c r="AO364" s="22">
        <v>363</v>
      </c>
    </row>
    <row r="365" spans="1:41" x14ac:dyDescent="0.3">
      <c r="A365" t="s">
        <v>47</v>
      </c>
      <c r="B365" t="s">
        <v>256</v>
      </c>
      <c r="C365" t="s">
        <v>105</v>
      </c>
      <c r="D365" t="s">
        <v>84</v>
      </c>
      <c r="E365" t="s">
        <v>64</v>
      </c>
      <c r="F365" s="15">
        <v>0.60416666666666663</v>
      </c>
      <c r="G365" s="16">
        <v>1800</v>
      </c>
      <c r="H365" s="16">
        <v>15</v>
      </c>
      <c r="I365" s="16"/>
      <c r="J365" t="s">
        <v>76</v>
      </c>
      <c r="K365" t="s">
        <v>65</v>
      </c>
      <c r="L365">
        <v>2</v>
      </c>
      <c r="M365">
        <v>0</v>
      </c>
      <c r="N365" t="s">
        <v>32</v>
      </c>
      <c r="O365" t="s">
        <v>31</v>
      </c>
      <c r="P365" s="13">
        <v>2</v>
      </c>
      <c r="Q365" s="13">
        <v>1.25</v>
      </c>
      <c r="R365" s="13">
        <v>1.0833333333333333</v>
      </c>
      <c r="S365" s="13">
        <v>0.16666666666666674</v>
      </c>
      <c r="T365" s="13">
        <v>2.25</v>
      </c>
      <c r="U365" s="13">
        <v>0.58333333333333337</v>
      </c>
      <c r="V365" s="13">
        <v>1.6666666666666665</v>
      </c>
      <c r="W365" s="13">
        <v>0.8</v>
      </c>
      <c r="X365" s="13">
        <v>2.6</v>
      </c>
      <c r="Y365" s="13">
        <v>-1.8</v>
      </c>
      <c r="Z365" s="13">
        <v>1.5714285714285714</v>
      </c>
      <c r="AA365" s="13">
        <v>1.5714285714285714</v>
      </c>
      <c r="AB365" s="13">
        <v>0</v>
      </c>
      <c r="AC365" s="13">
        <v>1.6666666666666667</v>
      </c>
      <c r="AD365" s="13">
        <v>1</v>
      </c>
      <c r="AE365" s="13">
        <v>0.66666666666666674</v>
      </c>
      <c r="AF365" s="13">
        <v>2.8333333333333335</v>
      </c>
      <c r="AG365" s="13">
        <v>0.16666666666666666</v>
      </c>
      <c r="AH365" s="13">
        <v>2.666666666666667</v>
      </c>
      <c r="AI365" s="13">
        <v>3</v>
      </c>
      <c r="AJ365" s="13">
        <v>0</v>
      </c>
      <c r="AK365" s="13">
        <v>14</v>
      </c>
      <c r="AL365" s="13">
        <v>27</v>
      </c>
      <c r="AM365" s="13">
        <v>1.1666666666666667</v>
      </c>
      <c r="AN365" s="13">
        <v>2.25</v>
      </c>
      <c r="AO365" s="22">
        <v>364</v>
      </c>
    </row>
    <row r="366" spans="1:41" x14ac:dyDescent="0.3">
      <c r="A366" t="s">
        <v>47</v>
      </c>
      <c r="B366" t="s">
        <v>256</v>
      </c>
      <c r="C366" t="s">
        <v>105</v>
      </c>
      <c r="D366" t="s">
        <v>84</v>
      </c>
      <c r="E366" t="s">
        <v>64</v>
      </c>
      <c r="F366" s="15">
        <v>0.60416666666666663</v>
      </c>
      <c r="G366" s="16">
        <v>1700</v>
      </c>
      <c r="H366" s="16">
        <v>15</v>
      </c>
      <c r="I366" s="16"/>
      <c r="J366" t="s">
        <v>56</v>
      </c>
      <c r="K366" t="s">
        <v>49</v>
      </c>
      <c r="L366">
        <v>0</v>
      </c>
      <c r="M366">
        <v>0</v>
      </c>
      <c r="N366" t="s">
        <v>30</v>
      </c>
      <c r="O366" t="s">
        <v>30</v>
      </c>
      <c r="P366" s="13">
        <v>0</v>
      </c>
      <c r="Q366" s="13">
        <v>0.76923076923076927</v>
      </c>
      <c r="R366" s="13">
        <v>1.0769230769230769</v>
      </c>
      <c r="S366" s="13">
        <v>-0.3076923076923076</v>
      </c>
      <c r="T366" s="13">
        <v>2.0833333333333335</v>
      </c>
      <c r="U366" s="13">
        <v>1.4166666666666667</v>
      </c>
      <c r="V366" s="13">
        <v>0.66666666666666674</v>
      </c>
      <c r="W366" s="13">
        <v>0.83333333333333337</v>
      </c>
      <c r="X366" s="13">
        <v>2.3333333333333335</v>
      </c>
      <c r="Y366" s="13">
        <v>-1.5</v>
      </c>
      <c r="Z366" s="13">
        <v>0.7142857142857143</v>
      </c>
      <c r="AA366" s="13">
        <v>1.7142857142857142</v>
      </c>
      <c r="AB366" s="13">
        <v>-0.99999999999999989</v>
      </c>
      <c r="AC366" s="13">
        <v>2.1666666666666665</v>
      </c>
      <c r="AD366" s="13">
        <v>1.6666666666666667</v>
      </c>
      <c r="AE366" s="13">
        <v>0.49999999999999978</v>
      </c>
      <c r="AF366" s="13">
        <v>2</v>
      </c>
      <c r="AG366" s="13">
        <v>1.1666666666666667</v>
      </c>
      <c r="AH366" s="13">
        <v>0.83333333333333326</v>
      </c>
      <c r="AI366" s="13">
        <v>1</v>
      </c>
      <c r="AJ366" s="13">
        <v>1</v>
      </c>
      <c r="AK366" s="13">
        <v>8</v>
      </c>
      <c r="AL366" s="13">
        <v>20</v>
      </c>
      <c r="AM366" s="13">
        <v>0.61538461538461542</v>
      </c>
      <c r="AN366" s="13">
        <v>1.6666666666666667</v>
      </c>
      <c r="AO366" s="22">
        <v>365</v>
      </c>
    </row>
    <row r="367" spans="1:41" x14ac:dyDescent="0.3">
      <c r="A367" s="18" t="s">
        <v>72</v>
      </c>
      <c r="B367" t="s">
        <v>316</v>
      </c>
      <c r="C367" t="s">
        <v>105</v>
      </c>
      <c r="D367" t="s">
        <v>84</v>
      </c>
      <c r="E367" t="s">
        <v>61</v>
      </c>
      <c r="F367" s="15">
        <v>0.78819444444444453</v>
      </c>
      <c r="G367" s="16">
        <v>20639</v>
      </c>
      <c r="H367" s="16">
        <v>5</v>
      </c>
      <c r="I367" s="16"/>
      <c r="J367" t="s">
        <v>40</v>
      </c>
      <c r="K367" t="s">
        <v>317</v>
      </c>
      <c r="L367">
        <v>3</v>
      </c>
      <c r="M367">
        <v>0</v>
      </c>
      <c r="N367" t="s">
        <v>32</v>
      </c>
      <c r="O367" t="s">
        <v>31</v>
      </c>
      <c r="P367" s="13">
        <v>3</v>
      </c>
      <c r="Q367" s="13">
        <v>2.6842105263157894</v>
      </c>
      <c r="R367" s="13">
        <v>0.36842105263157893</v>
      </c>
      <c r="S367" s="13">
        <v>2.3157894736842106</v>
      </c>
      <c r="T367" s="13">
        <v>0</v>
      </c>
      <c r="U367" s="13">
        <v>0</v>
      </c>
      <c r="V367" s="13">
        <v>0</v>
      </c>
      <c r="W367" s="13">
        <v>2.3333333333333335</v>
      </c>
      <c r="X367" s="13">
        <v>0.77777777777777779</v>
      </c>
      <c r="Y367" s="13">
        <v>1.5555555555555558</v>
      </c>
      <c r="Z367" s="13">
        <v>3</v>
      </c>
      <c r="AA367" s="13">
        <v>0.7</v>
      </c>
      <c r="AB367" s="13">
        <v>2.2999999999999998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3</v>
      </c>
      <c r="AJ367" s="13">
        <v>0</v>
      </c>
      <c r="AK367" s="13">
        <v>51</v>
      </c>
      <c r="AL367" s="13">
        <v>0</v>
      </c>
      <c r="AM367" s="13">
        <v>2.6842105263157894</v>
      </c>
      <c r="AN367" s="13">
        <v>0</v>
      </c>
      <c r="AO367" s="22">
        <v>366</v>
      </c>
    </row>
    <row r="368" spans="1:41" x14ac:dyDescent="0.3">
      <c r="A368" t="s">
        <v>72</v>
      </c>
      <c r="B368" t="s">
        <v>316</v>
      </c>
      <c r="C368" t="s">
        <v>105</v>
      </c>
      <c r="D368" t="s">
        <v>84</v>
      </c>
      <c r="E368" t="s">
        <v>61</v>
      </c>
      <c r="F368" s="15">
        <v>0.875</v>
      </c>
      <c r="G368" s="16">
        <v>14158</v>
      </c>
      <c r="H368" s="16">
        <v>5</v>
      </c>
      <c r="I368" s="16"/>
      <c r="J368" t="s">
        <v>355</v>
      </c>
      <c r="K368" t="s">
        <v>71</v>
      </c>
      <c r="L368">
        <v>5</v>
      </c>
      <c r="M368">
        <v>0</v>
      </c>
      <c r="N368" t="s">
        <v>32</v>
      </c>
      <c r="O368" t="s">
        <v>31</v>
      </c>
      <c r="P368" s="13">
        <v>5</v>
      </c>
      <c r="Q368" s="13">
        <v>0</v>
      </c>
      <c r="R368" s="13">
        <v>0</v>
      </c>
      <c r="S368" s="13">
        <v>0</v>
      </c>
      <c r="T368" s="13">
        <v>1.4736842105263157</v>
      </c>
      <c r="U368" s="13">
        <v>1.1578947368421053</v>
      </c>
      <c r="V368" s="13">
        <v>0.3157894736842104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1.4444444444444444</v>
      </c>
      <c r="AD368" s="13">
        <v>0.66666666666666663</v>
      </c>
      <c r="AE368" s="13">
        <v>0.77777777777777779</v>
      </c>
      <c r="AF368" s="13">
        <v>1.5</v>
      </c>
      <c r="AG368" s="13">
        <v>1.6</v>
      </c>
      <c r="AH368" s="13">
        <v>-0.10000000000000009</v>
      </c>
      <c r="AI368" s="13">
        <v>3</v>
      </c>
      <c r="AJ368" s="13">
        <v>0</v>
      </c>
      <c r="AK368" s="13">
        <v>0</v>
      </c>
      <c r="AL368" s="13">
        <v>25</v>
      </c>
      <c r="AM368" s="13">
        <v>0</v>
      </c>
      <c r="AN368" s="13">
        <v>1.3157894736842106</v>
      </c>
      <c r="AO368" s="22">
        <v>367</v>
      </c>
    </row>
    <row r="369" spans="1:41" x14ac:dyDescent="0.3">
      <c r="A369" t="s">
        <v>47</v>
      </c>
      <c r="B369" t="s">
        <v>257</v>
      </c>
      <c r="C369" t="s">
        <v>105</v>
      </c>
      <c r="D369" t="s">
        <v>84</v>
      </c>
      <c r="E369" t="s">
        <v>43</v>
      </c>
      <c r="F369" s="15">
        <v>0.70833333333333337</v>
      </c>
      <c r="G369" s="16">
        <v>5532</v>
      </c>
      <c r="H369" s="16">
        <v>6</v>
      </c>
      <c r="I369" s="16"/>
      <c r="J369" t="s">
        <v>245</v>
      </c>
      <c r="K369" t="s">
        <v>80</v>
      </c>
      <c r="L369">
        <v>0</v>
      </c>
      <c r="M369">
        <v>0</v>
      </c>
      <c r="N369" t="s">
        <v>30</v>
      </c>
      <c r="O369" t="s">
        <v>30</v>
      </c>
      <c r="P369" s="13">
        <v>0</v>
      </c>
      <c r="Q369" s="13">
        <v>1.4615384615384615</v>
      </c>
      <c r="R369" s="13">
        <v>0.69230769230769229</v>
      </c>
      <c r="S369" s="13">
        <v>0.76923076923076916</v>
      </c>
      <c r="T369" s="13">
        <v>1.3076923076923077</v>
      </c>
      <c r="U369" s="13">
        <v>0.84615384615384615</v>
      </c>
      <c r="V369" s="13">
        <v>0.46153846153846156</v>
      </c>
      <c r="W369" s="13">
        <v>1.2</v>
      </c>
      <c r="X369" s="13">
        <v>1.8</v>
      </c>
      <c r="Y369" s="13">
        <v>-0.60000000000000009</v>
      </c>
      <c r="Z369" s="13">
        <v>1.625</v>
      </c>
      <c r="AA369" s="13">
        <v>1.75</v>
      </c>
      <c r="AB369" s="13">
        <v>-0.125</v>
      </c>
      <c r="AC369" s="13">
        <v>1.8333333333333333</v>
      </c>
      <c r="AD369" s="13">
        <v>1</v>
      </c>
      <c r="AE369" s="13">
        <v>0.83333333333333326</v>
      </c>
      <c r="AF369" s="13">
        <v>0.8571428571428571</v>
      </c>
      <c r="AG369" s="13">
        <v>0.7142857142857143</v>
      </c>
      <c r="AH369" s="13">
        <v>0.14285714285714279</v>
      </c>
      <c r="AI369" s="13">
        <v>1</v>
      </c>
      <c r="AJ369" s="13">
        <v>1</v>
      </c>
      <c r="AK369" s="13">
        <v>16</v>
      </c>
      <c r="AL369" s="13">
        <v>23</v>
      </c>
      <c r="AM369" s="13">
        <v>1.2307692307692308</v>
      </c>
      <c r="AN369" s="13">
        <v>1.7692307692307692</v>
      </c>
      <c r="AO369" s="22">
        <v>368</v>
      </c>
    </row>
    <row r="370" spans="1:41" x14ac:dyDescent="0.3">
      <c r="A370" t="s">
        <v>47</v>
      </c>
      <c r="B370" t="s">
        <v>257</v>
      </c>
      <c r="C370" t="s">
        <v>105</v>
      </c>
      <c r="D370" t="s">
        <v>84</v>
      </c>
      <c r="E370" t="s">
        <v>43</v>
      </c>
      <c r="F370" s="15">
        <v>0.70833333333333337</v>
      </c>
      <c r="G370" s="16">
        <v>5024</v>
      </c>
      <c r="H370" s="16">
        <v>6</v>
      </c>
      <c r="I370" s="16"/>
      <c r="J370" t="s">
        <v>216</v>
      </c>
      <c r="K370" t="s">
        <v>68</v>
      </c>
      <c r="L370">
        <v>2</v>
      </c>
      <c r="M370">
        <v>0</v>
      </c>
      <c r="N370" t="s">
        <v>32</v>
      </c>
      <c r="O370" t="s">
        <v>31</v>
      </c>
      <c r="P370" s="13">
        <v>2</v>
      </c>
      <c r="Q370" s="13">
        <v>1.5384615384615385</v>
      </c>
      <c r="R370" s="13">
        <v>0.46153846153846156</v>
      </c>
      <c r="S370" s="13">
        <v>1.0769230769230771</v>
      </c>
      <c r="T370" s="13">
        <v>1.0588235294117647</v>
      </c>
      <c r="U370" s="13">
        <v>1.7647058823529411</v>
      </c>
      <c r="V370" s="13">
        <v>-0.70588235294117641</v>
      </c>
      <c r="W370" s="13">
        <v>1.7142857142857142</v>
      </c>
      <c r="X370" s="13">
        <v>0.8571428571428571</v>
      </c>
      <c r="Y370" s="13">
        <v>0.8571428571428571</v>
      </c>
      <c r="Z370" s="13">
        <v>1.3333333333333333</v>
      </c>
      <c r="AA370" s="13">
        <v>2.3333333333333335</v>
      </c>
      <c r="AB370" s="13">
        <v>-1.0000000000000002</v>
      </c>
      <c r="AC370" s="13">
        <v>1.1428571428571428</v>
      </c>
      <c r="AD370" s="13">
        <v>1.8571428571428572</v>
      </c>
      <c r="AE370" s="13">
        <v>-0.71428571428571441</v>
      </c>
      <c r="AF370" s="13">
        <v>1</v>
      </c>
      <c r="AG370" s="13">
        <v>1.7</v>
      </c>
      <c r="AH370" s="13">
        <v>-0.7</v>
      </c>
      <c r="AI370" s="13">
        <v>3</v>
      </c>
      <c r="AJ370" s="13">
        <v>0</v>
      </c>
      <c r="AK370" s="13">
        <v>16</v>
      </c>
      <c r="AL370" s="13">
        <v>17</v>
      </c>
      <c r="AM370" s="13">
        <v>1.2307692307692308</v>
      </c>
      <c r="AN370" s="13">
        <v>1</v>
      </c>
      <c r="AO370" s="22">
        <v>369</v>
      </c>
    </row>
    <row r="371" spans="1:41" x14ac:dyDescent="0.3">
      <c r="A371" t="s">
        <v>47</v>
      </c>
      <c r="B371" t="s">
        <v>257</v>
      </c>
      <c r="C371" t="s">
        <v>105</v>
      </c>
      <c r="D371" t="s">
        <v>84</v>
      </c>
      <c r="E371" t="s">
        <v>43</v>
      </c>
      <c r="F371" s="15">
        <v>0.70833333333333337</v>
      </c>
      <c r="G371" s="16">
        <v>1600</v>
      </c>
      <c r="H371" s="16">
        <v>6</v>
      </c>
      <c r="I371" s="16"/>
      <c r="J371" t="s">
        <v>76</v>
      </c>
      <c r="K371" t="s">
        <v>58</v>
      </c>
      <c r="L371">
        <v>1</v>
      </c>
      <c r="M371">
        <v>1</v>
      </c>
      <c r="N371" t="s">
        <v>30</v>
      </c>
      <c r="O371" t="s">
        <v>30</v>
      </c>
      <c r="P371" s="13">
        <v>0</v>
      </c>
      <c r="Q371" s="13">
        <v>1.3076923076923077</v>
      </c>
      <c r="R371" s="13">
        <v>1</v>
      </c>
      <c r="S371" s="13">
        <v>0.30769230769230771</v>
      </c>
      <c r="T371" s="13">
        <v>1.6153846153846154</v>
      </c>
      <c r="U371" s="13">
        <v>1.4615384615384615</v>
      </c>
      <c r="V371" s="13">
        <v>0.15384615384615397</v>
      </c>
      <c r="W371" s="13">
        <v>1</v>
      </c>
      <c r="X371" s="13">
        <v>2.1666666666666665</v>
      </c>
      <c r="Y371" s="13">
        <v>-1.1666666666666665</v>
      </c>
      <c r="Z371" s="13">
        <v>1.5714285714285714</v>
      </c>
      <c r="AA371" s="13">
        <v>1.5714285714285714</v>
      </c>
      <c r="AB371" s="13">
        <v>0</v>
      </c>
      <c r="AC371" s="13">
        <v>1.3333333333333333</v>
      </c>
      <c r="AD371" s="13">
        <v>1.8333333333333333</v>
      </c>
      <c r="AE371" s="13">
        <v>-0.5</v>
      </c>
      <c r="AF371" s="13">
        <v>1.8571428571428572</v>
      </c>
      <c r="AG371" s="13">
        <v>1.1428571428571428</v>
      </c>
      <c r="AH371" s="13">
        <v>0.71428571428571441</v>
      </c>
      <c r="AI371" s="13">
        <v>1</v>
      </c>
      <c r="AJ371" s="13">
        <v>1</v>
      </c>
      <c r="AK371" s="13">
        <v>17</v>
      </c>
      <c r="AL371" s="13">
        <v>15</v>
      </c>
      <c r="AM371" s="13">
        <v>1.3076923076923077</v>
      </c>
      <c r="AN371" s="13">
        <v>1.1538461538461537</v>
      </c>
      <c r="AO371" s="22">
        <v>370</v>
      </c>
    </row>
    <row r="372" spans="1:41" x14ac:dyDescent="0.3">
      <c r="A372" t="s">
        <v>47</v>
      </c>
      <c r="B372" t="s">
        <v>318</v>
      </c>
      <c r="C372" t="s">
        <v>105</v>
      </c>
      <c r="D372" t="s">
        <v>84</v>
      </c>
      <c r="E372" t="s">
        <v>64</v>
      </c>
      <c r="F372" s="15">
        <v>0.70833333333333337</v>
      </c>
      <c r="G372" s="16">
        <v>6009</v>
      </c>
      <c r="H372" s="16">
        <v>3</v>
      </c>
      <c r="I372" s="16"/>
      <c r="J372" t="s">
        <v>0</v>
      </c>
      <c r="K372" t="s">
        <v>40</v>
      </c>
      <c r="L372">
        <v>3</v>
      </c>
      <c r="M372">
        <v>3</v>
      </c>
      <c r="N372" t="s">
        <v>30</v>
      </c>
      <c r="O372" t="s">
        <v>30</v>
      </c>
      <c r="P372" s="13">
        <v>0</v>
      </c>
      <c r="Q372" s="13">
        <v>1.9411764705882353</v>
      </c>
      <c r="R372" s="13">
        <v>0.17647058823529413</v>
      </c>
      <c r="S372" s="13">
        <v>1.7647058823529411</v>
      </c>
      <c r="T372" s="13">
        <v>2.7</v>
      </c>
      <c r="U372" s="13">
        <v>0.7</v>
      </c>
      <c r="V372" s="13">
        <v>2</v>
      </c>
      <c r="W372" s="13">
        <v>1.5714285714285714</v>
      </c>
      <c r="X372" s="13">
        <v>0.42857142857142855</v>
      </c>
      <c r="Y372" s="13">
        <v>1.1428571428571428</v>
      </c>
      <c r="Z372" s="13">
        <v>2.2000000000000002</v>
      </c>
      <c r="AA372" s="13">
        <v>0.7</v>
      </c>
      <c r="AB372" s="13">
        <v>1.5000000000000002</v>
      </c>
      <c r="AC372" s="13">
        <v>2.4</v>
      </c>
      <c r="AD372" s="13">
        <v>0.7</v>
      </c>
      <c r="AE372" s="13">
        <v>1.7</v>
      </c>
      <c r="AF372" s="13">
        <v>3</v>
      </c>
      <c r="AG372" s="13">
        <v>0.7</v>
      </c>
      <c r="AH372" s="13">
        <v>2.2999999999999998</v>
      </c>
      <c r="AI372" s="13">
        <v>1</v>
      </c>
      <c r="AJ372" s="13">
        <v>1</v>
      </c>
      <c r="AK372" s="13">
        <v>36</v>
      </c>
      <c r="AL372" s="13">
        <v>54</v>
      </c>
      <c r="AM372" s="13">
        <v>2.1176470588235294</v>
      </c>
      <c r="AN372" s="13">
        <v>2.7</v>
      </c>
      <c r="AO372" s="22">
        <v>371</v>
      </c>
    </row>
    <row r="373" spans="1:41" x14ac:dyDescent="0.3">
      <c r="A373" t="s">
        <v>47</v>
      </c>
      <c r="B373" t="s">
        <v>318</v>
      </c>
      <c r="C373" t="s">
        <v>105</v>
      </c>
      <c r="D373" t="s">
        <v>84</v>
      </c>
      <c r="E373" t="s">
        <v>64</v>
      </c>
      <c r="F373" s="15">
        <v>0.60416666666666663</v>
      </c>
      <c r="G373" s="16">
        <v>2586</v>
      </c>
      <c r="H373" s="16">
        <v>7</v>
      </c>
      <c r="I373" s="16"/>
      <c r="J373" t="s">
        <v>49</v>
      </c>
      <c r="K373" t="s">
        <v>65</v>
      </c>
      <c r="L373">
        <v>1</v>
      </c>
      <c r="M373">
        <v>0</v>
      </c>
      <c r="N373" t="s">
        <v>32</v>
      </c>
      <c r="O373" t="s">
        <v>31</v>
      </c>
      <c r="P373" s="13">
        <v>1</v>
      </c>
      <c r="Q373" s="13">
        <v>1.9230769230769231</v>
      </c>
      <c r="R373" s="13">
        <v>0.76923076923076927</v>
      </c>
      <c r="S373" s="13">
        <v>1.1538461538461537</v>
      </c>
      <c r="T373" s="13">
        <v>2.0769230769230771</v>
      </c>
      <c r="U373" s="13">
        <v>0.69230769230769229</v>
      </c>
      <c r="V373" s="13">
        <v>1.3846153846153848</v>
      </c>
      <c r="W373" s="13">
        <v>2.1666666666666665</v>
      </c>
      <c r="X373" s="13">
        <v>1.6666666666666667</v>
      </c>
      <c r="Y373" s="13">
        <v>0.49999999999999978</v>
      </c>
      <c r="Z373" s="13">
        <v>1.7142857142857142</v>
      </c>
      <c r="AA373" s="13">
        <v>1</v>
      </c>
      <c r="AB373" s="13">
        <v>0.71428571428571419</v>
      </c>
      <c r="AC373" s="13">
        <v>1.6666666666666667</v>
      </c>
      <c r="AD373" s="13">
        <v>1</v>
      </c>
      <c r="AE373" s="13">
        <v>0.66666666666666674</v>
      </c>
      <c r="AF373" s="13">
        <v>2.4285714285714284</v>
      </c>
      <c r="AG373" s="13">
        <v>0.42857142857142855</v>
      </c>
      <c r="AH373" s="13">
        <v>1.9999999999999998</v>
      </c>
      <c r="AI373" s="13">
        <v>3</v>
      </c>
      <c r="AJ373" s="13">
        <v>0</v>
      </c>
      <c r="AK373" s="13">
        <v>21</v>
      </c>
      <c r="AL373" s="13">
        <v>27</v>
      </c>
      <c r="AM373" s="13">
        <v>1.6153846153846154</v>
      </c>
      <c r="AN373" s="13">
        <v>2.0769230769230771</v>
      </c>
      <c r="AO373" s="22">
        <v>372</v>
      </c>
    </row>
    <row r="374" spans="1:41" x14ac:dyDescent="0.3">
      <c r="A374" t="s">
        <v>47</v>
      </c>
      <c r="B374" t="s">
        <v>318</v>
      </c>
      <c r="C374" t="s">
        <v>105</v>
      </c>
      <c r="D374" t="s">
        <v>84</v>
      </c>
      <c r="E374" t="s">
        <v>64</v>
      </c>
      <c r="F374" s="15">
        <v>0.60416666666666663</v>
      </c>
      <c r="G374" s="16">
        <v>14600</v>
      </c>
      <c r="H374" s="16">
        <v>3</v>
      </c>
      <c r="I374" s="16"/>
      <c r="J374" t="s">
        <v>71</v>
      </c>
      <c r="K374" t="s">
        <v>56</v>
      </c>
      <c r="L374">
        <v>2</v>
      </c>
      <c r="M374">
        <v>0</v>
      </c>
      <c r="N374" t="s">
        <v>32</v>
      </c>
      <c r="O374" t="s">
        <v>31</v>
      </c>
      <c r="P374" s="13">
        <v>2</v>
      </c>
      <c r="Q374" s="13">
        <v>1.4</v>
      </c>
      <c r="R374" s="13">
        <v>0.3</v>
      </c>
      <c r="S374" s="13">
        <v>1.0999999999999999</v>
      </c>
      <c r="T374" s="13">
        <v>0.7142857142857143</v>
      </c>
      <c r="U374" s="13">
        <v>1.8571428571428572</v>
      </c>
      <c r="V374" s="13">
        <v>-1.1428571428571428</v>
      </c>
      <c r="W374" s="13">
        <v>1.4444444444444444</v>
      </c>
      <c r="X374" s="13">
        <v>0.66666666666666663</v>
      </c>
      <c r="Y374" s="13">
        <v>0.77777777777777779</v>
      </c>
      <c r="Z374" s="13">
        <v>1.3636363636363635</v>
      </c>
      <c r="AA374" s="13">
        <v>1.9090909090909092</v>
      </c>
      <c r="AB374" s="13">
        <v>-0.54545454545454564</v>
      </c>
      <c r="AC374" s="13">
        <v>0.7142857142857143</v>
      </c>
      <c r="AD374" s="13">
        <v>2</v>
      </c>
      <c r="AE374" s="13">
        <v>-1.2857142857142856</v>
      </c>
      <c r="AF374" s="13">
        <v>0.7142857142857143</v>
      </c>
      <c r="AG374" s="13">
        <v>1.7142857142857142</v>
      </c>
      <c r="AH374" s="13">
        <v>-0.99999999999999989</v>
      </c>
      <c r="AI374" s="13">
        <v>3</v>
      </c>
      <c r="AJ374" s="13">
        <v>0</v>
      </c>
      <c r="AK374" s="13">
        <v>25</v>
      </c>
      <c r="AL374" s="13">
        <v>9</v>
      </c>
      <c r="AM374" s="13">
        <v>1.25</v>
      </c>
      <c r="AN374" s="13">
        <v>0.6428571428571429</v>
      </c>
      <c r="AO374" s="22">
        <v>373</v>
      </c>
    </row>
    <row r="375" spans="1:41" x14ac:dyDescent="0.3">
      <c r="A375" t="s">
        <v>41</v>
      </c>
      <c r="B375" t="s">
        <v>258</v>
      </c>
      <c r="C375" t="s">
        <v>105</v>
      </c>
      <c r="D375" t="s">
        <v>84</v>
      </c>
      <c r="E375" t="s">
        <v>37</v>
      </c>
      <c r="F375" s="15">
        <v>0.84722222222222221</v>
      </c>
      <c r="G375" s="16">
        <v>7212</v>
      </c>
      <c r="H375" s="16">
        <v>3</v>
      </c>
      <c r="I375" s="16"/>
      <c r="J375" t="s">
        <v>80</v>
      </c>
      <c r="K375" t="s">
        <v>259</v>
      </c>
      <c r="L375">
        <v>3</v>
      </c>
      <c r="M375">
        <v>1</v>
      </c>
      <c r="N375" t="s">
        <v>32</v>
      </c>
      <c r="O375" t="s">
        <v>31</v>
      </c>
      <c r="P375" s="13">
        <v>2</v>
      </c>
      <c r="Q375" s="13">
        <v>1.2142857142857142</v>
      </c>
      <c r="R375" s="13">
        <v>0.42857142857142855</v>
      </c>
      <c r="S375" s="13">
        <v>0.78571428571428559</v>
      </c>
      <c r="T375" s="13">
        <v>0</v>
      </c>
      <c r="U375" s="13">
        <v>0</v>
      </c>
      <c r="V375" s="13">
        <v>0</v>
      </c>
      <c r="W375" s="13">
        <v>1.8333333333333333</v>
      </c>
      <c r="X375" s="13">
        <v>1</v>
      </c>
      <c r="Y375" s="13">
        <v>0.83333333333333326</v>
      </c>
      <c r="Z375" s="13">
        <v>0.75</v>
      </c>
      <c r="AA375" s="13">
        <v>0.625</v>
      </c>
      <c r="AB375" s="13">
        <v>0.125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3</v>
      </c>
      <c r="AJ375" s="13">
        <v>0</v>
      </c>
      <c r="AK375" s="13">
        <v>24</v>
      </c>
      <c r="AL375" s="13">
        <v>0</v>
      </c>
      <c r="AM375" s="13">
        <v>1.7142857142857142</v>
      </c>
      <c r="AN375" s="13">
        <v>0</v>
      </c>
      <c r="AO375" s="22">
        <v>374</v>
      </c>
    </row>
    <row r="376" spans="1:41" x14ac:dyDescent="0.3">
      <c r="A376" t="s">
        <v>41</v>
      </c>
      <c r="B376" t="s">
        <v>258</v>
      </c>
      <c r="C376" t="s">
        <v>105</v>
      </c>
      <c r="D376" t="s">
        <v>84</v>
      </c>
      <c r="E376" t="s">
        <v>37</v>
      </c>
      <c r="F376" s="15">
        <v>0.75</v>
      </c>
      <c r="G376" s="16">
        <v>1467</v>
      </c>
      <c r="H376" s="16">
        <v>3</v>
      </c>
      <c r="I376" s="16"/>
      <c r="J376" t="s">
        <v>216</v>
      </c>
      <c r="K376" t="s">
        <v>245</v>
      </c>
      <c r="L376">
        <v>4</v>
      </c>
      <c r="M376">
        <v>3</v>
      </c>
      <c r="N376" t="s">
        <v>32</v>
      </c>
      <c r="O376" t="s">
        <v>31</v>
      </c>
      <c r="P376" s="13">
        <v>1</v>
      </c>
      <c r="Q376" s="13">
        <v>1.5714285714285714</v>
      </c>
      <c r="R376" s="13">
        <v>0.42857142857142855</v>
      </c>
      <c r="S376" s="13">
        <v>1.1428571428571428</v>
      </c>
      <c r="T376" s="13">
        <v>1.3571428571428572</v>
      </c>
      <c r="U376" s="13">
        <v>1.6428571428571428</v>
      </c>
      <c r="V376" s="13">
        <v>-0.28571428571428559</v>
      </c>
      <c r="W376" s="13">
        <v>1.75</v>
      </c>
      <c r="X376" s="13">
        <v>0.75</v>
      </c>
      <c r="Y376" s="13">
        <v>1</v>
      </c>
      <c r="Z376" s="13">
        <v>1.3333333333333333</v>
      </c>
      <c r="AA376" s="13">
        <v>2.3333333333333335</v>
      </c>
      <c r="AB376" s="13">
        <v>-1.0000000000000002</v>
      </c>
      <c r="AC376" s="13">
        <v>1</v>
      </c>
      <c r="AD376" s="13">
        <v>1.5</v>
      </c>
      <c r="AE376" s="13">
        <v>-0.5</v>
      </c>
      <c r="AF376" s="13">
        <v>1.625</v>
      </c>
      <c r="AG376" s="13">
        <v>1.75</v>
      </c>
      <c r="AH376" s="13">
        <v>-0.125</v>
      </c>
      <c r="AI376" s="13">
        <v>3</v>
      </c>
      <c r="AJ376" s="13">
        <v>0</v>
      </c>
      <c r="AK376" s="13">
        <v>19</v>
      </c>
      <c r="AL376" s="13">
        <v>17</v>
      </c>
      <c r="AM376" s="13">
        <v>1.3571428571428572</v>
      </c>
      <c r="AN376" s="13">
        <v>1.2142857142857142</v>
      </c>
      <c r="AO376" s="22">
        <v>375</v>
      </c>
    </row>
    <row r="377" spans="1:41" x14ac:dyDescent="0.3">
      <c r="A377" t="s">
        <v>41</v>
      </c>
      <c r="B377" t="s">
        <v>319</v>
      </c>
      <c r="C377" t="s">
        <v>105</v>
      </c>
      <c r="D377" t="s">
        <v>84</v>
      </c>
      <c r="E377" t="s">
        <v>46</v>
      </c>
      <c r="F377" s="15">
        <v>0.77083333333333337</v>
      </c>
      <c r="G377" s="16">
        <v>3500</v>
      </c>
      <c r="H377" s="16">
        <v>3</v>
      </c>
      <c r="I377" s="16"/>
      <c r="J377" t="s">
        <v>320</v>
      </c>
      <c r="K377" t="s">
        <v>40</v>
      </c>
      <c r="L377">
        <v>0</v>
      </c>
      <c r="M377">
        <v>1</v>
      </c>
      <c r="N377" t="s">
        <v>31</v>
      </c>
      <c r="O377" t="s">
        <v>32</v>
      </c>
      <c r="P377" s="13">
        <v>-1</v>
      </c>
      <c r="Q377" s="13">
        <v>0</v>
      </c>
      <c r="R377" s="13">
        <v>0</v>
      </c>
      <c r="S377" s="13">
        <v>0</v>
      </c>
      <c r="T377" s="13">
        <v>2.7142857142857144</v>
      </c>
      <c r="U377" s="13">
        <v>0.80952380952380953</v>
      </c>
      <c r="V377" s="13">
        <v>1.9047619047619049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2.4</v>
      </c>
      <c r="AD377" s="13">
        <v>0.7</v>
      </c>
      <c r="AE377" s="13">
        <v>1.7</v>
      </c>
      <c r="AF377" s="13">
        <v>3</v>
      </c>
      <c r="AG377" s="13">
        <v>0.90909090909090906</v>
      </c>
      <c r="AH377" s="13">
        <v>2.0909090909090908</v>
      </c>
      <c r="AI377" s="13">
        <v>0</v>
      </c>
      <c r="AJ377" s="13">
        <v>3</v>
      </c>
      <c r="AK377" s="13">
        <v>0</v>
      </c>
      <c r="AL377" s="13">
        <v>55</v>
      </c>
      <c r="AM377" s="13">
        <v>0</v>
      </c>
      <c r="AN377" s="13">
        <v>2.6190476190476191</v>
      </c>
      <c r="AO377" s="22">
        <v>376</v>
      </c>
    </row>
    <row r="378" spans="1:41" x14ac:dyDescent="0.3">
      <c r="A378" t="s">
        <v>41</v>
      </c>
      <c r="B378" t="s">
        <v>319</v>
      </c>
      <c r="C378" t="s">
        <v>105</v>
      </c>
      <c r="D378" t="s">
        <v>84</v>
      </c>
      <c r="E378" t="s">
        <v>46</v>
      </c>
      <c r="F378" s="15">
        <v>0.77083333333333337</v>
      </c>
      <c r="G378" s="16">
        <v>2243</v>
      </c>
      <c r="H378" s="16">
        <v>3</v>
      </c>
      <c r="I378" s="16"/>
      <c r="J378" t="s">
        <v>58</v>
      </c>
      <c r="K378" t="s">
        <v>0</v>
      </c>
      <c r="L378">
        <v>0</v>
      </c>
      <c r="M378">
        <v>3</v>
      </c>
      <c r="N378" t="s">
        <v>31</v>
      </c>
      <c r="O378" t="s">
        <v>32</v>
      </c>
      <c r="P378" s="13">
        <v>-3</v>
      </c>
      <c r="Q378" s="13">
        <v>1.5714285714285714</v>
      </c>
      <c r="R378" s="13">
        <v>0.7857142857142857</v>
      </c>
      <c r="S378" s="13">
        <v>0.7857142857142857</v>
      </c>
      <c r="T378" s="13">
        <v>2</v>
      </c>
      <c r="U378" s="13">
        <v>0.72222222222222221</v>
      </c>
      <c r="V378" s="13">
        <v>1.2777777777777777</v>
      </c>
      <c r="W378" s="13">
        <v>1.3333333333333333</v>
      </c>
      <c r="X378" s="13">
        <v>1.8333333333333333</v>
      </c>
      <c r="Y378" s="13">
        <v>-0.5</v>
      </c>
      <c r="Z378" s="13">
        <v>1.75</v>
      </c>
      <c r="AA378" s="13">
        <v>1.125</v>
      </c>
      <c r="AB378" s="13">
        <v>0.625</v>
      </c>
      <c r="AC378" s="13">
        <v>1.75</v>
      </c>
      <c r="AD378" s="13">
        <v>0.75</v>
      </c>
      <c r="AE378" s="13">
        <v>1</v>
      </c>
      <c r="AF378" s="13">
        <v>2.2000000000000002</v>
      </c>
      <c r="AG378" s="13">
        <v>0.7</v>
      </c>
      <c r="AH378" s="13">
        <v>1.5000000000000002</v>
      </c>
      <c r="AI378" s="13">
        <v>0</v>
      </c>
      <c r="AJ378" s="13">
        <v>3</v>
      </c>
      <c r="AK378" s="13">
        <v>16</v>
      </c>
      <c r="AL378" s="13">
        <v>37</v>
      </c>
      <c r="AM378" s="13">
        <v>1.1428571428571428</v>
      </c>
      <c r="AN378" s="13">
        <v>2.0555555555555554</v>
      </c>
      <c r="AO378" s="22">
        <v>377</v>
      </c>
    </row>
    <row r="379" spans="1:41" x14ac:dyDescent="0.3">
      <c r="A379" t="s">
        <v>41</v>
      </c>
      <c r="B379" t="s">
        <v>319</v>
      </c>
      <c r="C379" t="s">
        <v>105</v>
      </c>
      <c r="D379" t="s">
        <v>84</v>
      </c>
      <c r="E379" t="s">
        <v>46</v>
      </c>
      <c r="F379" s="15">
        <v>0.79166666666666663</v>
      </c>
      <c r="G379" s="16">
        <v>720</v>
      </c>
      <c r="H379" s="16">
        <v>3</v>
      </c>
      <c r="I379" s="16"/>
      <c r="J379" t="s">
        <v>345</v>
      </c>
      <c r="K379" t="s">
        <v>65</v>
      </c>
      <c r="L379">
        <v>2</v>
      </c>
      <c r="M379">
        <v>3</v>
      </c>
      <c r="N379" t="s">
        <v>31</v>
      </c>
      <c r="O379" t="s">
        <v>32</v>
      </c>
      <c r="P379" s="13">
        <v>-1</v>
      </c>
      <c r="Q379" s="13">
        <v>0</v>
      </c>
      <c r="R379" s="13">
        <v>0</v>
      </c>
      <c r="S379" s="13">
        <v>0</v>
      </c>
      <c r="T379" s="13">
        <v>1.9285714285714286</v>
      </c>
      <c r="U379" s="13">
        <v>0.7142857142857143</v>
      </c>
      <c r="V379" s="13">
        <v>1.2142857142857144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1.6666666666666667</v>
      </c>
      <c r="AD379" s="13">
        <v>1</v>
      </c>
      <c r="AE379" s="13">
        <v>0.66666666666666674</v>
      </c>
      <c r="AF379" s="13">
        <v>2.125</v>
      </c>
      <c r="AG379" s="13">
        <v>0.5</v>
      </c>
      <c r="AH379" s="13">
        <v>1.625</v>
      </c>
      <c r="AI379" s="13">
        <v>0</v>
      </c>
      <c r="AJ379" s="13">
        <v>3</v>
      </c>
      <c r="AK379" s="13">
        <v>0</v>
      </c>
      <c r="AL379" s="13">
        <v>27</v>
      </c>
      <c r="AM379" s="13">
        <v>0</v>
      </c>
      <c r="AN379" s="13">
        <v>1.9285714285714286</v>
      </c>
      <c r="AO379" s="22">
        <v>378</v>
      </c>
    </row>
    <row r="380" spans="1:41" x14ac:dyDescent="0.3">
      <c r="A380" t="s">
        <v>41</v>
      </c>
      <c r="B380" t="s">
        <v>319</v>
      </c>
      <c r="C380" t="s">
        <v>105</v>
      </c>
      <c r="D380" t="s">
        <v>84</v>
      </c>
      <c r="E380" t="s">
        <v>46</v>
      </c>
      <c r="F380" s="15">
        <v>0.75</v>
      </c>
      <c r="G380" s="16">
        <v>3755</v>
      </c>
      <c r="H380" s="16">
        <v>3</v>
      </c>
      <c r="I380" s="16"/>
      <c r="J380" t="s">
        <v>49</v>
      </c>
      <c r="K380" t="s">
        <v>71</v>
      </c>
      <c r="L380">
        <v>0</v>
      </c>
      <c r="M380">
        <v>3</v>
      </c>
      <c r="N380" t="s">
        <v>31</v>
      </c>
      <c r="O380" t="s">
        <v>32</v>
      </c>
      <c r="P380" s="13">
        <v>-3</v>
      </c>
      <c r="Q380" s="13">
        <v>1.8571428571428572</v>
      </c>
      <c r="R380" s="13">
        <v>0.7142857142857143</v>
      </c>
      <c r="S380" s="13">
        <v>1.1428571428571428</v>
      </c>
      <c r="T380" s="13">
        <v>1.4285714285714286</v>
      </c>
      <c r="U380" s="13">
        <v>1.2857142857142858</v>
      </c>
      <c r="V380" s="13">
        <v>0.14285714285714279</v>
      </c>
      <c r="W380" s="13">
        <v>2</v>
      </c>
      <c r="X380" s="13">
        <v>1.4285714285714286</v>
      </c>
      <c r="Y380" s="13">
        <v>0.5714285714285714</v>
      </c>
      <c r="Z380" s="13">
        <v>1.7142857142857142</v>
      </c>
      <c r="AA380" s="13">
        <v>1</v>
      </c>
      <c r="AB380" s="13">
        <v>0.71428571428571419</v>
      </c>
      <c r="AC380" s="13">
        <v>1.5</v>
      </c>
      <c r="AD380" s="13">
        <v>0.6</v>
      </c>
      <c r="AE380" s="13">
        <v>0.9</v>
      </c>
      <c r="AF380" s="13">
        <v>1.3636363636363635</v>
      </c>
      <c r="AG380" s="13">
        <v>1.9090909090909092</v>
      </c>
      <c r="AH380" s="13">
        <v>-0.54545454545454564</v>
      </c>
      <c r="AI380" s="13">
        <v>0</v>
      </c>
      <c r="AJ380" s="13">
        <v>3</v>
      </c>
      <c r="AK380" s="13">
        <v>24</v>
      </c>
      <c r="AL380" s="13">
        <v>28</v>
      </c>
      <c r="AM380" s="13">
        <v>1.7142857142857142</v>
      </c>
      <c r="AN380" s="13">
        <v>1.3333333333333333</v>
      </c>
      <c r="AO380" s="22">
        <v>379</v>
      </c>
    </row>
    <row r="381" spans="1:41" x14ac:dyDescent="0.3">
      <c r="A381" t="s">
        <v>47</v>
      </c>
      <c r="B381" t="s">
        <v>296</v>
      </c>
      <c r="C381" t="s">
        <v>105</v>
      </c>
      <c r="D381" t="s">
        <v>93</v>
      </c>
      <c r="E381" t="s">
        <v>43</v>
      </c>
      <c r="F381" s="15">
        <v>0.70833333333333337</v>
      </c>
      <c r="G381" s="16">
        <v>7867</v>
      </c>
      <c r="H381" s="16">
        <v>7</v>
      </c>
      <c r="I381" s="16"/>
      <c r="J381" t="s">
        <v>68</v>
      </c>
      <c r="K381" t="s">
        <v>245</v>
      </c>
      <c r="L381">
        <v>1</v>
      </c>
      <c r="M381">
        <v>1</v>
      </c>
      <c r="N381" t="s">
        <v>30</v>
      </c>
      <c r="O381" t="s">
        <v>30</v>
      </c>
      <c r="P381" s="13">
        <v>0</v>
      </c>
      <c r="Q381" s="13">
        <v>1</v>
      </c>
      <c r="R381" s="13">
        <v>0.72222222222222221</v>
      </c>
      <c r="S381" s="13">
        <v>0.27777777777777779</v>
      </c>
      <c r="T381" s="13">
        <v>1.4666666666666666</v>
      </c>
      <c r="U381" s="13">
        <v>1.8</v>
      </c>
      <c r="V381" s="13">
        <v>-0.33333333333333348</v>
      </c>
      <c r="W381" s="13">
        <v>1.1428571428571428</v>
      </c>
      <c r="X381" s="13">
        <v>1.8571428571428572</v>
      </c>
      <c r="Y381" s="13">
        <v>-0.71428571428571441</v>
      </c>
      <c r="Z381" s="13">
        <v>0.90909090909090906</v>
      </c>
      <c r="AA381" s="13">
        <v>1.7272727272727273</v>
      </c>
      <c r="AB381" s="13">
        <v>-0.81818181818181823</v>
      </c>
      <c r="AC381" s="13">
        <v>1</v>
      </c>
      <c r="AD381" s="13">
        <v>1.5</v>
      </c>
      <c r="AE381" s="13">
        <v>-0.5</v>
      </c>
      <c r="AF381" s="13">
        <v>1.7777777777777777</v>
      </c>
      <c r="AG381" s="13">
        <v>2</v>
      </c>
      <c r="AH381" s="13">
        <v>-0.22222222222222232</v>
      </c>
      <c r="AI381" s="13">
        <v>1</v>
      </c>
      <c r="AJ381" s="13">
        <v>1</v>
      </c>
      <c r="AK381" s="13">
        <v>17</v>
      </c>
      <c r="AL381" s="13">
        <v>17</v>
      </c>
      <c r="AM381" s="13">
        <v>0.94444444444444442</v>
      </c>
      <c r="AN381" s="13">
        <v>1.1333333333333333</v>
      </c>
      <c r="AO381" s="22">
        <v>380</v>
      </c>
    </row>
    <row r="382" spans="1:41" x14ac:dyDescent="0.3">
      <c r="A382" t="s">
        <v>47</v>
      </c>
      <c r="B382" t="s">
        <v>296</v>
      </c>
      <c r="C382" t="s">
        <v>105</v>
      </c>
      <c r="D382" t="s">
        <v>93</v>
      </c>
      <c r="E382" t="s">
        <v>43</v>
      </c>
      <c r="F382" s="15">
        <v>0.70833333333333337</v>
      </c>
      <c r="G382" s="16">
        <v>4070.9999999999995</v>
      </c>
      <c r="H382" s="16">
        <v>3</v>
      </c>
      <c r="I382" s="16"/>
      <c r="J382" t="s">
        <v>65</v>
      </c>
      <c r="K382" t="s">
        <v>0</v>
      </c>
      <c r="L382">
        <v>2</v>
      </c>
      <c r="M382">
        <v>2</v>
      </c>
      <c r="N382" t="s">
        <v>30</v>
      </c>
      <c r="O382" t="s">
        <v>30</v>
      </c>
      <c r="P382" s="13">
        <v>0</v>
      </c>
      <c r="Q382" s="13">
        <v>2</v>
      </c>
      <c r="R382" s="13">
        <v>0.4</v>
      </c>
      <c r="S382" s="13">
        <v>1.6</v>
      </c>
      <c r="T382" s="13">
        <v>2.0526315789473686</v>
      </c>
      <c r="U382" s="13">
        <v>0.68421052631578949</v>
      </c>
      <c r="V382" s="13">
        <v>1.3684210526315792</v>
      </c>
      <c r="W382" s="13">
        <v>1.6666666666666667</v>
      </c>
      <c r="X382" s="13">
        <v>1</v>
      </c>
      <c r="Y382" s="13">
        <v>0.66666666666666674</v>
      </c>
      <c r="Z382" s="13">
        <v>2.2222222222222223</v>
      </c>
      <c r="AA382" s="13">
        <v>0.66666666666666663</v>
      </c>
      <c r="AB382" s="13">
        <v>1.5555555555555558</v>
      </c>
      <c r="AC382" s="13">
        <v>1.75</v>
      </c>
      <c r="AD382" s="13">
        <v>0.75</v>
      </c>
      <c r="AE382" s="13">
        <v>1</v>
      </c>
      <c r="AF382" s="13">
        <v>2.2727272727272729</v>
      </c>
      <c r="AG382" s="13">
        <v>0.63636363636363635</v>
      </c>
      <c r="AH382" s="13">
        <v>1.6363636363636367</v>
      </c>
      <c r="AI382" s="13">
        <v>1</v>
      </c>
      <c r="AJ382" s="13">
        <v>1</v>
      </c>
      <c r="AK382" s="13">
        <v>30</v>
      </c>
      <c r="AL382" s="13">
        <v>40</v>
      </c>
      <c r="AM382" s="13">
        <v>2</v>
      </c>
      <c r="AN382" s="13">
        <v>2.1052631578947367</v>
      </c>
      <c r="AO382" s="22">
        <v>381</v>
      </c>
    </row>
    <row r="383" spans="1:41" x14ac:dyDescent="0.3">
      <c r="A383" t="s">
        <v>47</v>
      </c>
      <c r="B383" t="s">
        <v>296</v>
      </c>
      <c r="C383" t="s">
        <v>105</v>
      </c>
      <c r="D383" t="s">
        <v>93</v>
      </c>
      <c r="E383" t="s">
        <v>43</v>
      </c>
      <c r="F383" s="15">
        <v>0.70833333333333337</v>
      </c>
      <c r="G383" s="16">
        <v>1900</v>
      </c>
      <c r="H383" s="16">
        <v>6</v>
      </c>
      <c r="I383" s="16"/>
      <c r="J383" t="s">
        <v>56</v>
      </c>
      <c r="K383" t="s">
        <v>216</v>
      </c>
      <c r="L383">
        <v>2</v>
      </c>
      <c r="M383">
        <v>3</v>
      </c>
      <c r="N383" t="s">
        <v>31</v>
      </c>
      <c r="O383" t="s">
        <v>32</v>
      </c>
      <c r="P383" s="13">
        <v>-1</v>
      </c>
      <c r="Q383" s="13">
        <v>0.66666666666666663</v>
      </c>
      <c r="R383" s="13">
        <v>0.93333333333333335</v>
      </c>
      <c r="S383" s="13">
        <v>-0.26666666666666672</v>
      </c>
      <c r="T383" s="13">
        <v>1.7333333333333334</v>
      </c>
      <c r="U383" s="13">
        <v>1.5333333333333334</v>
      </c>
      <c r="V383" s="13">
        <v>0.19999999999999996</v>
      </c>
      <c r="W383" s="13">
        <v>0.7142857142857143</v>
      </c>
      <c r="X383" s="13">
        <v>2</v>
      </c>
      <c r="Y383" s="13">
        <v>-1.2857142857142856</v>
      </c>
      <c r="Z383" s="13">
        <v>0.625</v>
      </c>
      <c r="AA383" s="13">
        <v>1.75</v>
      </c>
      <c r="AB383" s="13">
        <v>-1.125</v>
      </c>
      <c r="AC383" s="13">
        <v>2</v>
      </c>
      <c r="AD383" s="13">
        <v>1</v>
      </c>
      <c r="AE383" s="13">
        <v>1</v>
      </c>
      <c r="AF383" s="13">
        <v>1.3333333333333333</v>
      </c>
      <c r="AG383" s="13">
        <v>2.3333333333333335</v>
      </c>
      <c r="AH383" s="13">
        <v>-1.0000000000000002</v>
      </c>
      <c r="AI383" s="13">
        <v>0</v>
      </c>
      <c r="AJ383" s="13">
        <v>3</v>
      </c>
      <c r="AK383" s="13">
        <v>9</v>
      </c>
      <c r="AL383" s="13">
        <v>22</v>
      </c>
      <c r="AM383" s="13">
        <v>0.6</v>
      </c>
      <c r="AN383" s="13">
        <v>1.4666666666666666</v>
      </c>
      <c r="AO383" s="22">
        <v>382</v>
      </c>
    </row>
    <row r="384" spans="1:41" x14ac:dyDescent="0.3">
      <c r="A384" t="s">
        <v>47</v>
      </c>
      <c r="B384" t="s">
        <v>260</v>
      </c>
      <c r="C384" t="s">
        <v>105</v>
      </c>
      <c r="D384" t="s">
        <v>93</v>
      </c>
      <c r="E384" t="s">
        <v>64</v>
      </c>
      <c r="F384" s="15">
        <v>0.60416666666666663</v>
      </c>
      <c r="G384" s="16">
        <v>8540</v>
      </c>
      <c r="H384" s="16">
        <v>5</v>
      </c>
      <c r="I384" s="16"/>
      <c r="J384" t="s">
        <v>80</v>
      </c>
      <c r="K384" t="s">
        <v>49</v>
      </c>
      <c r="L384">
        <v>2</v>
      </c>
      <c r="M384">
        <v>3</v>
      </c>
      <c r="N384" t="s">
        <v>31</v>
      </c>
      <c r="O384" t="s">
        <v>32</v>
      </c>
      <c r="P384" s="13">
        <v>-1</v>
      </c>
      <c r="Q384" s="13">
        <v>1.3333333333333333</v>
      </c>
      <c r="R384" s="13">
        <v>0.46666666666666667</v>
      </c>
      <c r="S384" s="13">
        <v>0.86666666666666659</v>
      </c>
      <c r="T384" s="13">
        <v>1.7333333333333334</v>
      </c>
      <c r="U384" s="13">
        <v>1.3333333333333333</v>
      </c>
      <c r="V384" s="13">
        <v>0.40000000000000013</v>
      </c>
      <c r="W384" s="13">
        <v>2</v>
      </c>
      <c r="X384" s="13">
        <v>1</v>
      </c>
      <c r="Y384" s="13">
        <v>1</v>
      </c>
      <c r="Z384" s="13">
        <v>0.75</v>
      </c>
      <c r="AA384" s="13">
        <v>0.625</v>
      </c>
      <c r="AB384" s="13">
        <v>0.125</v>
      </c>
      <c r="AC384" s="13">
        <v>1.75</v>
      </c>
      <c r="AD384" s="13">
        <v>1.625</v>
      </c>
      <c r="AE384" s="13">
        <v>0.125</v>
      </c>
      <c r="AF384" s="13">
        <v>1.7142857142857142</v>
      </c>
      <c r="AG384" s="13">
        <v>1</v>
      </c>
      <c r="AH384" s="13">
        <v>0.71428571428571419</v>
      </c>
      <c r="AI384" s="13">
        <v>0</v>
      </c>
      <c r="AJ384" s="13">
        <v>3</v>
      </c>
      <c r="AK384" s="13">
        <v>27</v>
      </c>
      <c r="AL384" s="13">
        <v>24</v>
      </c>
      <c r="AM384" s="13">
        <v>1.8</v>
      </c>
      <c r="AN384" s="13">
        <v>1.6</v>
      </c>
      <c r="AO384" s="22">
        <v>383</v>
      </c>
    </row>
    <row r="385" spans="1:41" x14ac:dyDescent="0.3">
      <c r="A385" t="s">
        <v>47</v>
      </c>
      <c r="B385" t="s">
        <v>260</v>
      </c>
      <c r="C385" t="s">
        <v>105</v>
      </c>
      <c r="D385" t="s">
        <v>93</v>
      </c>
      <c r="E385" t="s">
        <v>64</v>
      </c>
      <c r="F385" s="15">
        <v>0.60416666666666663</v>
      </c>
      <c r="G385" s="16">
        <v>8652</v>
      </c>
      <c r="H385" s="16">
        <v>4</v>
      </c>
      <c r="I385" s="16"/>
      <c r="J385" t="s">
        <v>40</v>
      </c>
      <c r="K385" t="s">
        <v>76</v>
      </c>
      <c r="L385">
        <v>2</v>
      </c>
      <c r="M385">
        <v>1</v>
      </c>
      <c r="N385" t="s">
        <v>32</v>
      </c>
      <c r="O385" t="s">
        <v>31</v>
      </c>
      <c r="P385" s="13">
        <v>1</v>
      </c>
      <c r="Q385" s="13">
        <v>2.6363636363636362</v>
      </c>
      <c r="R385" s="13">
        <v>0.31818181818181818</v>
      </c>
      <c r="S385" s="13">
        <v>2.3181818181818179</v>
      </c>
      <c r="T385" s="13">
        <v>1.2857142857142858</v>
      </c>
      <c r="U385" s="13">
        <v>1.7857142857142858</v>
      </c>
      <c r="V385" s="13">
        <v>-0.5</v>
      </c>
      <c r="W385" s="13">
        <v>2.4</v>
      </c>
      <c r="X385" s="13">
        <v>0.7</v>
      </c>
      <c r="Y385" s="13">
        <v>1.7</v>
      </c>
      <c r="Z385" s="13">
        <v>2.8333333333333335</v>
      </c>
      <c r="AA385" s="13">
        <v>0.83333333333333337</v>
      </c>
      <c r="AB385" s="13">
        <v>2</v>
      </c>
      <c r="AC385" s="13">
        <v>1</v>
      </c>
      <c r="AD385" s="13">
        <v>2</v>
      </c>
      <c r="AE385" s="13">
        <v>-1</v>
      </c>
      <c r="AF385" s="13">
        <v>1.5714285714285714</v>
      </c>
      <c r="AG385" s="13">
        <v>1.5714285714285714</v>
      </c>
      <c r="AH385" s="13">
        <v>0</v>
      </c>
      <c r="AI385" s="13">
        <v>3</v>
      </c>
      <c r="AJ385" s="13">
        <v>0</v>
      </c>
      <c r="AK385" s="13">
        <v>58</v>
      </c>
      <c r="AL385" s="13">
        <v>18</v>
      </c>
      <c r="AM385" s="13">
        <v>2.6363636363636362</v>
      </c>
      <c r="AN385" s="13">
        <v>1.2857142857142858</v>
      </c>
      <c r="AO385" s="22">
        <v>384</v>
      </c>
    </row>
    <row r="386" spans="1:41" x14ac:dyDescent="0.3">
      <c r="A386" t="s">
        <v>47</v>
      </c>
      <c r="B386" t="s">
        <v>260</v>
      </c>
      <c r="C386" t="s">
        <v>105</v>
      </c>
      <c r="D386" t="s">
        <v>93</v>
      </c>
      <c r="E386" t="s">
        <v>64</v>
      </c>
      <c r="F386" s="15">
        <v>0.70833333333333337</v>
      </c>
      <c r="G386" s="16">
        <v>5038</v>
      </c>
      <c r="H386" s="16">
        <v>4</v>
      </c>
      <c r="I386" s="16"/>
      <c r="J386" t="s">
        <v>58</v>
      </c>
      <c r="K386" t="s">
        <v>71</v>
      </c>
      <c r="L386">
        <v>2</v>
      </c>
      <c r="M386">
        <v>2</v>
      </c>
      <c r="N386" t="s">
        <v>30</v>
      </c>
      <c r="O386" t="s">
        <v>30</v>
      </c>
      <c r="P386" s="13">
        <v>0</v>
      </c>
      <c r="Q386" s="13">
        <v>1.4666666666666666</v>
      </c>
      <c r="R386" s="13">
        <v>0.93333333333333335</v>
      </c>
      <c r="S386" s="13">
        <v>0.53333333333333321</v>
      </c>
      <c r="T386" s="13">
        <v>1.5</v>
      </c>
      <c r="U386" s="13">
        <v>1.2272727272727273</v>
      </c>
      <c r="V386" s="13">
        <v>0.27272727272727271</v>
      </c>
      <c r="W386" s="13">
        <v>1.1428571428571428</v>
      </c>
      <c r="X386" s="13">
        <v>2</v>
      </c>
      <c r="Y386" s="13">
        <v>-0.85714285714285721</v>
      </c>
      <c r="Z386" s="13">
        <v>1.75</v>
      </c>
      <c r="AA386" s="13">
        <v>1.125</v>
      </c>
      <c r="AB386" s="13">
        <v>0.625</v>
      </c>
      <c r="AC386" s="13">
        <v>1.5</v>
      </c>
      <c r="AD386" s="13">
        <v>0.6</v>
      </c>
      <c r="AE386" s="13">
        <v>0.9</v>
      </c>
      <c r="AF386" s="13">
        <v>1.5</v>
      </c>
      <c r="AG386" s="13">
        <v>1.75</v>
      </c>
      <c r="AH386" s="13">
        <v>-0.25</v>
      </c>
      <c r="AI386" s="13">
        <v>1</v>
      </c>
      <c r="AJ386" s="13">
        <v>1</v>
      </c>
      <c r="AK386" s="13">
        <v>16</v>
      </c>
      <c r="AL386" s="13">
        <v>31</v>
      </c>
      <c r="AM386" s="13">
        <v>1.0666666666666667</v>
      </c>
      <c r="AN386" s="13">
        <v>1.4090909090909092</v>
      </c>
      <c r="AO386" s="22">
        <v>385</v>
      </c>
    </row>
    <row r="387" spans="1:41" x14ac:dyDescent="0.3">
      <c r="A387" t="s">
        <v>72</v>
      </c>
      <c r="B387" t="s">
        <v>321</v>
      </c>
      <c r="C387" t="s">
        <v>105</v>
      </c>
      <c r="D387" t="s">
        <v>93</v>
      </c>
      <c r="E387" t="s">
        <v>61</v>
      </c>
      <c r="F387" s="15">
        <v>0.875</v>
      </c>
      <c r="G387" s="16">
        <v>12386</v>
      </c>
      <c r="H387" s="16">
        <v>4</v>
      </c>
      <c r="I387" s="16"/>
      <c r="J387" t="s">
        <v>317</v>
      </c>
      <c r="K387" t="s">
        <v>40</v>
      </c>
      <c r="L387">
        <v>2</v>
      </c>
      <c r="M387">
        <v>5</v>
      </c>
      <c r="N387" t="s">
        <v>31</v>
      </c>
      <c r="O387" t="s">
        <v>32</v>
      </c>
      <c r="P387" s="13">
        <v>-3</v>
      </c>
      <c r="Q387" s="13">
        <v>0</v>
      </c>
      <c r="R387" s="13">
        <v>0</v>
      </c>
      <c r="S387" s="13">
        <v>0</v>
      </c>
      <c r="T387" s="13">
        <v>2.6086956521739131</v>
      </c>
      <c r="U387" s="13">
        <v>0.78260869565217395</v>
      </c>
      <c r="V387" s="13">
        <v>1.8260869565217392</v>
      </c>
      <c r="W387" s="13">
        <v>0</v>
      </c>
      <c r="X387" s="13">
        <v>0</v>
      </c>
      <c r="Y387" s="13">
        <v>0</v>
      </c>
      <c r="Z387" s="13">
        <v>0</v>
      </c>
      <c r="AA387" s="13">
        <v>3</v>
      </c>
      <c r="AB387" s="13">
        <v>-3</v>
      </c>
      <c r="AC387" s="13">
        <v>2.3636363636363638</v>
      </c>
      <c r="AD387" s="13">
        <v>0.72727272727272729</v>
      </c>
      <c r="AE387" s="13">
        <v>1.6363636363636365</v>
      </c>
      <c r="AF387" s="13">
        <v>2.8333333333333335</v>
      </c>
      <c r="AG387" s="13">
        <v>0.83333333333333337</v>
      </c>
      <c r="AH387" s="13">
        <v>2</v>
      </c>
      <c r="AI387" s="13">
        <v>0</v>
      </c>
      <c r="AJ387" s="13">
        <v>3</v>
      </c>
      <c r="AK387" s="13">
        <v>0</v>
      </c>
      <c r="AL387" s="13">
        <v>61</v>
      </c>
      <c r="AM387" s="13">
        <v>0</v>
      </c>
      <c r="AN387" s="13">
        <v>2.652173913043478</v>
      </c>
      <c r="AO387" s="22">
        <v>386</v>
      </c>
    </row>
    <row r="388" spans="1:41" x14ac:dyDescent="0.3">
      <c r="A388" t="s">
        <v>72</v>
      </c>
      <c r="B388" t="s">
        <v>321</v>
      </c>
      <c r="C388" t="s">
        <v>105</v>
      </c>
      <c r="D388" t="s">
        <v>93</v>
      </c>
      <c r="E388" t="s">
        <v>61</v>
      </c>
      <c r="F388" s="15">
        <v>0.78819444444444453</v>
      </c>
      <c r="G388" s="16">
        <v>22100</v>
      </c>
      <c r="H388" s="16">
        <v>4</v>
      </c>
      <c r="I388" s="16"/>
      <c r="J388" t="s">
        <v>71</v>
      </c>
      <c r="K388" t="s">
        <v>355</v>
      </c>
      <c r="L388">
        <v>0</v>
      </c>
      <c r="M388">
        <v>0</v>
      </c>
      <c r="N388" t="s">
        <v>30</v>
      </c>
      <c r="O388" t="s">
        <v>30</v>
      </c>
      <c r="P388" s="13">
        <v>0</v>
      </c>
      <c r="Q388" s="13">
        <v>1.5217391304347827</v>
      </c>
      <c r="R388" s="13">
        <v>0.2608695652173913</v>
      </c>
      <c r="S388" s="13">
        <v>1.2608695652173914</v>
      </c>
      <c r="T388" s="13">
        <v>5</v>
      </c>
      <c r="U388" s="13">
        <v>0</v>
      </c>
      <c r="V388" s="13">
        <v>5</v>
      </c>
      <c r="W388" s="13">
        <v>1.5</v>
      </c>
      <c r="X388" s="13">
        <v>0.6</v>
      </c>
      <c r="Y388" s="13">
        <v>0.9</v>
      </c>
      <c r="Z388" s="13">
        <v>1.5384615384615385</v>
      </c>
      <c r="AA388" s="13">
        <v>1.7692307692307692</v>
      </c>
      <c r="AB388" s="13">
        <v>-0.23076923076923062</v>
      </c>
      <c r="AC388" s="13">
        <v>5</v>
      </c>
      <c r="AD388" s="13">
        <v>0</v>
      </c>
      <c r="AE388" s="13">
        <v>5</v>
      </c>
      <c r="AF388" s="13">
        <v>0</v>
      </c>
      <c r="AG388" s="13">
        <v>0</v>
      </c>
      <c r="AH388" s="13">
        <v>0</v>
      </c>
      <c r="AI388" s="13">
        <v>1</v>
      </c>
      <c r="AJ388" s="13">
        <v>1</v>
      </c>
      <c r="AK388" s="13">
        <v>32</v>
      </c>
      <c r="AL388" s="13">
        <v>3</v>
      </c>
      <c r="AM388" s="13">
        <v>1.3913043478260869</v>
      </c>
      <c r="AN388" s="13">
        <v>3</v>
      </c>
      <c r="AO388" s="22">
        <v>387</v>
      </c>
    </row>
    <row r="389" spans="1:41" x14ac:dyDescent="0.3">
      <c r="A389" t="s">
        <v>47</v>
      </c>
      <c r="B389" t="s">
        <v>297</v>
      </c>
      <c r="C389" t="s">
        <v>105</v>
      </c>
      <c r="D389" t="s">
        <v>93</v>
      </c>
      <c r="E389" t="s">
        <v>43</v>
      </c>
      <c r="F389" s="15">
        <v>0.70833333333333337</v>
      </c>
      <c r="G389" s="16">
        <v>9218</v>
      </c>
      <c r="H389" s="16">
        <v>7</v>
      </c>
      <c r="I389" s="16"/>
      <c r="J389" t="s">
        <v>68</v>
      </c>
      <c r="K389" t="s">
        <v>65</v>
      </c>
      <c r="L389">
        <v>0</v>
      </c>
      <c r="M389">
        <v>0</v>
      </c>
      <c r="N389" t="s">
        <v>30</v>
      </c>
      <c r="O389" t="s">
        <v>30</v>
      </c>
      <c r="P389" s="13">
        <v>0</v>
      </c>
      <c r="Q389" s="13">
        <v>1</v>
      </c>
      <c r="R389" s="13">
        <v>0.73684210526315785</v>
      </c>
      <c r="S389" s="13">
        <v>0.26315789473684215</v>
      </c>
      <c r="T389" s="13">
        <v>2</v>
      </c>
      <c r="U389" s="13">
        <v>0.875</v>
      </c>
      <c r="V389" s="13">
        <v>1.125</v>
      </c>
      <c r="W389" s="13">
        <v>1.125</v>
      </c>
      <c r="X389" s="13">
        <v>1.75</v>
      </c>
      <c r="Y389" s="13">
        <v>-0.625</v>
      </c>
      <c r="Z389" s="13">
        <v>0.90909090909090906</v>
      </c>
      <c r="AA389" s="13">
        <v>1.7272727272727273</v>
      </c>
      <c r="AB389" s="13">
        <v>-0.81818181818181823</v>
      </c>
      <c r="AC389" s="13">
        <v>1.7142857142857142</v>
      </c>
      <c r="AD389" s="13">
        <v>1.1428571428571428</v>
      </c>
      <c r="AE389" s="13">
        <v>0.5714285714285714</v>
      </c>
      <c r="AF389" s="13">
        <v>2.2222222222222223</v>
      </c>
      <c r="AG389" s="13">
        <v>0.66666666666666663</v>
      </c>
      <c r="AH389" s="13">
        <v>1.5555555555555558</v>
      </c>
      <c r="AI389" s="13">
        <v>1</v>
      </c>
      <c r="AJ389" s="13">
        <v>1</v>
      </c>
      <c r="AK389" s="13">
        <v>18</v>
      </c>
      <c r="AL389" s="13">
        <v>31</v>
      </c>
      <c r="AM389" s="13">
        <v>0.94736842105263153</v>
      </c>
      <c r="AN389" s="13">
        <v>1.9375</v>
      </c>
      <c r="AO389" s="22">
        <v>388</v>
      </c>
    </row>
    <row r="390" spans="1:41" x14ac:dyDescent="0.3">
      <c r="A390" t="s">
        <v>47</v>
      </c>
      <c r="B390" t="s">
        <v>297</v>
      </c>
      <c r="C390" t="s">
        <v>105</v>
      </c>
      <c r="D390" t="s">
        <v>93</v>
      </c>
      <c r="E390" t="s">
        <v>43</v>
      </c>
      <c r="F390" s="15">
        <v>0.70833333333333337</v>
      </c>
      <c r="G390" s="16">
        <v>4873</v>
      </c>
      <c r="H390" s="16">
        <v>7</v>
      </c>
      <c r="I390" s="16"/>
      <c r="J390" t="s">
        <v>0</v>
      </c>
      <c r="K390" t="s">
        <v>56</v>
      </c>
      <c r="L390">
        <v>5</v>
      </c>
      <c r="M390">
        <v>1</v>
      </c>
      <c r="N390" t="s">
        <v>32</v>
      </c>
      <c r="O390" t="s">
        <v>31</v>
      </c>
      <c r="P390" s="13">
        <v>4</v>
      </c>
      <c r="Q390" s="13">
        <v>2.0499999999999998</v>
      </c>
      <c r="R390" s="13">
        <v>0.3</v>
      </c>
      <c r="S390" s="13">
        <v>1.7499999999999998</v>
      </c>
      <c r="T390" s="13">
        <v>0.75</v>
      </c>
      <c r="U390" s="13">
        <v>1.9375</v>
      </c>
      <c r="V390" s="13">
        <v>-1.1875</v>
      </c>
      <c r="W390" s="13">
        <v>1.75</v>
      </c>
      <c r="X390" s="13">
        <v>0.75</v>
      </c>
      <c r="Y390" s="13">
        <v>1</v>
      </c>
      <c r="Z390" s="13">
        <v>2.25</v>
      </c>
      <c r="AA390" s="13">
        <v>0.75</v>
      </c>
      <c r="AB390" s="13">
        <v>1.5</v>
      </c>
      <c r="AC390" s="13">
        <v>0.875</v>
      </c>
      <c r="AD390" s="13">
        <v>2.125</v>
      </c>
      <c r="AE390" s="13">
        <v>-1.25</v>
      </c>
      <c r="AF390" s="13">
        <v>0.625</v>
      </c>
      <c r="AG390" s="13">
        <v>1.75</v>
      </c>
      <c r="AH390" s="13">
        <v>-1.125</v>
      </c>
      <c r="AI390" s="13">
        <v>3</v>
      </c>
      <c r="AJ390" s="13">
        <v>0</v>
      </c>
      <c r="AK390" s="13">
        <v>41</v>
      </c>
      <c r="AL390" s="13">
        <v>9</v>
      </c>
      <c r="AM390" s="13">
        <v>2.0499999999999998</v>
      </c>
      <c r="AN390" s="13">
        <v>0.5625</v>
      </c>
      <c r="AO390" s="22">
        <v>389</v>
      </c>
    </row>
    <row r="391" spans="1:41" x14ac:dyDescent="0.3">
      <c r="A391" t="s">
        <v>47</v>
      </c>
      <c r="B391" t="s">
        <v>297</v>
      </c>
      <c r="C391" t="s">
        <v>105</v>
      </c>
      <c r="D391" t="s">
        <v>93</v>
      </c>
      <c r="E391" t="s">
        <v>43</v>
      </c>
      <c r="F391" s="15">
        <v>0.70833333333333337</v>
      </c>
      <c r="G391" s="16">
        <v>5343</v>
      </c>
      <c r="H391" s="16">
        <v>7</v>
      </c>
      <c r="I391" s="16"/>
      <c r="J391" t="s">
        <v>245</v>
      </c>
      <c r="K391" t="s">
        <v>58</v>
      </c>
      <c r="L391">
        <v>1</v>
      </c>
      <c r="M391">
        <v>0</v>
      </c>
      <c r="N391" t="s">
        <v>32</v>
      </c>
      <c r="O391" t="s">
        <v>31</v>
      </c>
      <c r="P391" s="13">
        <v>1</v>
      </c>
      <c r="Q391" s="13">
        <v>1.4375</v>
      </c>
      <c r="R391" s="13">
        <v>0.5625</v>
      </c>
      <c r="S391" s="13">
        <v>0.875</v>
      </c>
      <c r="T391" s="13">
        <v>1.5</v>
      </c>
      <c r="U391" s="13">
        <v>1.5625</v>
      </c>
      <c r="V391" s="13">
        <v>-6.25E-2</v>
      </c>
      <c r="W391" s="13">
        <v>1</v>
      </c>
      <c r="X391" s="13">
        <v>1.5</v>
      </c>
      <c r="Y391" s="13">
        <v>-0.5</v>
      </c>
      <c r="Z391" s="13">
        <v>1.7</v>
      </c>
      <c r="AA391" s="13">
        <v>1.9</v>
      </c>
      <c r="AB391" s="13">
        <v>-0.19999999999999996</v>
      </c>
      <c r="AC391" s="13">
        <v>1.25</v>
      </c>
      <c r="AD391" s="13">
        <v>2</v>
      </c>
      <c r="AE391" s="13">
        <v>-0.75</v>
      </c>
      <c r="AF391" s="13">
        <v>1.75</v>
      </c>
      <c r="AG391" s="13">
        <v>1.125</v>
      </c>
      <c r="AH391" s="13">
        <v>0.625</v>
      </c>
      <c r="AI391" s="13">
        <v>3</v>
      </c>
      <c r="AJ391" s="13">
        <v>0</v>
      </c>
      <c r="AK391" s="13">
        <v>18</v>
      </c>
      <c r="AL391" s="13">
        <v>17</v>
      </c>
      <c r="AM391" s="13">
        <v>1.125</v>
      </c>
      <c r="AN391" s="13">
        <v>1.0625</v>
      </c>
      <c r="AO391" s="22">
        <v>390</v>
      </c>
    </row>
    <row r="392" spans="1:41" x14ac:dyDescent="0.3">
      <c r="A392" t="s">
        <v>47</v>
      </c>
      <c r="B392" t="s">
        <v>261</v>
      </c>
      <c r="C392" t="s">
        <v>105</v>
      </c>
      <c r="D392" t="s">
        <v>93</v>
      </c>
      <c r="E392" t="s">
        <v>64</v>
      </c>
      <c r="F392" s="15">
        <v>0.70833333333333337</v>
      </c>
      <c r="G392" s="16">
        <v>10507</v>
      </c>
      <c r="H392" s="16">
        <v>7</v>
      </c>
      <c r="I392" s="16"/>
      <c r="J392" t="s">
        <v>80</v>
      </c>
      <c r="K392" t="s">
        <v>40</v>
      </c>
      <c r="L392">
        <v>0</v>
      </c>
      <c r="M392">
        <v>2</v>
      </c>
      <c r="N392" t="s">
        <v>31</v>
      </c>
      <c r="O392" t="s">
        <v>32</v>
      </c>
      <c r="P392" s="13">
        <v>-2</v>
      </c>
      <c r="Q392" s="13">
        <v>1.375</v>
      </c>
      <c r="R392" s="13">
        <v>0.625</v>
      </c>
      <c r="S392" s="13">
        <v>0.75</v>
      </c>
      <c r="T392" s="13">
        <v>2.7083333333333335</v>
      </c>
      <c r="U392" s="13">
        <v>0.83333333333333337</v>
      </c>
      <c r="V392" s="13">
        <v>1.875</v>
      </c>
      <c r="W392" s="13">
        <v>2</v>
      </c>
      <c r="X392" s="13">
        <v>1.25</v>
      </c>
      <c r="Y392" s="13">
        <v>0.75</v>
      </c>
      <c r="Z392" s="13">
        <v>0.75</v>
      </c>
      <c r="AA392" s="13">
        <v>0.625</v>
      </c>
      <c r="AB392" s="13">
        <v>0.125</v>
      </c>
      <c r="AC392" s="13">
        <v>2.3636363636363638</v>
      </c>
      <c r="AD392" s="13">
        <v>0.72727272727272729</v>
      </c>
      <c r="AE392" s="13">
        <v>1.6363636363636365</v>
      </c>
      <c r="AF392" s="13">
        <v>3</v>
      </c>
      <c r="AG392" s="13">
        <v>0.92307692307692313</v>
      </c>
      <c r="AH392" s="13">
        <v>2.0769230769230766</v>
      </c>
      <c r="AI392" s="13">
        <v>0</v>
      </c>
      <c r="AJ392" s="13">
        <v>3</v>
      </c>
      <c r="AK392" s="13">
        <v>27</v>
      </c>
      <c r="AL392" s="13">
        <v>64</v>
      </c>
      <c r="AM392" s="13">
        <v>1.6875</v>
      </c>
      <c r="AN392" s="13">
        <v>2.6666666666666665</v>
      </c>
      <c r="AO392" s="22">
        <v>391</v>
      </c>
    </row>
    <row r="393" spans="1:41" x14ac:dyDescent="0.3">
      <c r="A393" t="s">
        <v>47</v>
      </c>
      <c r="B393" t="s">
        <v>261</v>
      </c>
      <c r="C393" t="s">
        <v>105</v>
      </c>
      <c r="D393" t="s">
        <v>93</v>
      </c>
      <c r="E393" t="s">
        <v>64</v>
      </c>
      <c r="F393" s="15">
        <v>0.60416666666666663</v>
      </c>
      <c r="G393" s="16">
        <v>5444</v>
      </c>
      <c r="H393" s="16">
        <v>7</v>
      </c>
      <c r="I393" s="16"/>
      <c r="J393" t="s">
        <v>49</v>
      </c>
      <c r="K393" t="s">
        <v>71</v>
      </c>
      <c r="L393">
        <v>3</v>
      </c>
      <c r="M393">
        <v>1</v>
      </c>
      <c r="N393" t="s">
        <v>32</v>
      </c>
      <c r="O393" t="s">
        <v>31</v>
      </c>
      <c r="P393" s="13">
        <v>2</v>
      </c>
      <c r="Q393" s="13">
        <v>1.8125</v>
      </c>
      <c r="R393" s="13">
        <v>0.8125</v>
      </c>
      <c r="S393" s="13">
        <v>1</v>
      </c>
      <c r="T393" s="13">
        <v>1.4583333333333333</v>
      </c>
      <c r="U393" s="13">
        <v>1.2083333333333333</v>
      </c>
      <c r="V393" s="13">
        <v>0.25</v>
      </c>
      <c r="W393" s="13">
        <v>1.75</v>
      </c>
      <c r="X393" s="13">
        <v>1.625</v>
      </c>
      <c r="Y393" s="13">
        <v>0.125</v>
      </c>
      <c r="Z393" s="13">
        <v>1.875</v>
      </c>
      <c r="AA393" s="13">
        <v>1.125</v>
      </c>
      <c r="AB393" s="13">
        <v>0.75</v>
      </c>
      <c r="AC393" s="13">
        <v>1.3636363636363635</v>
      </c>
      <c r="AD393" s="13">
        <v>0.54545454545454541</v>
      </c>
      <c r="AE393" s="13">
        <v>0.81818181818181812</v>
      </c>
      <c r="AF393" s="13">
        <v>1.5384615384615385</v>
      </c>
      <c r="AG393" s="13">
        <v>1.7692307692307692</v>
      </c>
      <c r="AH393" s="13">
        <v>-0.23076923076923062</v>
      </c>
      <c r="AI393" s="13">
        <v>3</v>
      </c>
      <c r="AJ393" s="13">
        <v>0</v>
      </c>
      <c r="AK393" s="13">
        <v>27</v>
      </c>
      <c r="AL393" s="13">
        <v>33</v>
      </c>
      <c r="AM393" s="13">
        <v>1.6875</v>
      </c>
      <c r="AN393" s="13">
        <v>1.375</v>
      </c>
      <c r="AO393" s="22">
        <v>392</v>
      </c>
    </row>
    <row r="394" spans="1:41" x14ac:dyDescent="0.3">
      <c r="A394" t="s">
        <v>47</v>
      </c>
      <c r="B394" t="s">
        <v>261</v>
      </c>
      <c r="C394" t="s">
        <v>105</v>
      </c>
      <c r="D394" t="s">
        <v>93</v>
      </c>
      <c r="E394" t="s">
        <v>64</v>
      </c>
      <c r="F394" s="15">
        <v>0.60416666666666663</v>
      </c>
      <c r="G394" s="16">
        <v>2800</v>
      </c>
      <c r="H394" s="16">
        <v>7</v>
      </c>
      <c r="I394" s="16"/>
      <c r="J394" t="s">
        <v>76</v>
      </c>
      <c r="K394" t="s">
        <v>216</v>
      </c>
      <c r="L394">
        <v>1</v>
      </c>
      <c r="M394">
        <v>2</v>
      </c>
      <c r="N394" t="s">
        <v>31</v>
      </c>
      <c r="O394" t="s">
        <v>32</v>
      </c>
      <c r="P394" s="13">
        <v>-1</v>
      </c>
      <c r="Q394" s="13">
        <v>1.2666666666666666</v>
      </c>
      <c r="R394" s="13">
        <v>0.93333333333333335</v>
      </c>
      <c r="S394" s="13">
        <v>0.33333333333333326</v>
      </c>
      <c r="T394" s="13">
        <v>1.8125</v>
      </c>
      <c r="U394" s="13">
        <v>1.5625</v>
      </c>
      <c r="V394" s="13">
        <v>0.25</v>
      </c>
      <c r="W394" s="13">
        <v>1</v>
      </c>
      <c r="X394" s="13">
        <v>2</v>
      </c>
      <c r="Y394" s="13">
        <v>-1</v>
      </c>
      <c r="Z394" s="13">
        <v>1.5</v>
      </c>
      <c r="AA394" s="13">
        <v>1.625</v>
      </c>
      <c r="AB394" s="13">
        <v>-0.125</v>
      </c>
      <c r="AC394" s="13">
        <v>2</v>
      </c>
      <c r="AD394" s="13">
        <v>1</v>
      </c>
      <c r="AE394" s="13">
        <v>1</v>
      </c>
      <c r="AF394" s="13">
        <v>1.5714285714285714</v>
      </c>
      <c r="AG394" s="13">
        <v>2.2857142857142856</v>
      </c>
      <c r="AH394" s="13">
        <v>-0.71428571428571419</v>
      </c>
      <c r="AI394" s="13">
        <v>0</v>
      </c>
      <c r="AJ394" s="13">
        <v>3</v>
      </c>
      <c r="AK394" s="13">
        <v>18</v>
      </c>
      <c r="AL394" s="13">
        <v>25</v>
      </c>
      <c r="AM394" s="13">
        <v>1.2</v>
      </c>
      <c r="AN394" s="13">
        <v>1.5625</v>
      </c>
      <c r="AO394" s="22">
        <v>393</v>
      </c>
    </row>
    <row r="395" spans="1:41" x14ac:dyDescent="0.3">
      <c r="A395" t="s">
        <v>47</v>
      </c>
      <c r="B395" t="s">
        <v>262</v>
      </c>
      <c r="C395" t="s">
        <v>105</v>
      </c>
      <c r="D395" t="s">
        <v>93</v>
      </c>
      <c r="E395" t="s">
        <v>43</v>
      </c>
      <c r="F395" s="15">
        <v>0.70833333333333337</v>
      </c>
      <c r="G395" s="16">
        <v>2857</v>
      </c>
      <c r="H395" s="16">
        <v>13</v>
      </c>
      <c r="I395" s="16"/>
      <c r="J395" t="s">
        <v>56</v>
      </c>
      <c r="K395" t="s">
        <v>80</v>
      </c>
      <c r="L395">
        <v>1</v>
      </c>
      <c r="M395">
        <v>2</v>
      </c>
      <c r="N395" t="s">
        <v>31</v>
      </c>
      <c r="O395" t="s">
        <v>32</v>
      </c>
      <c r="P395" s="13">
        <v>-1</v>
      </c>
      <c r="Q395" s="13">
        <v>0.76470588235294112</v>
      </c>
      <c r="R395" s="13">
        <v>1</v>
      </c>
      <c r="S395" s="13">
        <v>-0.23529411764705888</v>
      </c>
      <c r="T395" s="13">
        <v>1.2941176470588236</v>
      </c>
      <c r="U395" s="13">
        <v>1</v>
      </c>
      <c r="V395" s="13">
        <v>0.29411764705882359</v>
      </c>
      <c r="W395" s="13">
        <v>0.875</v>
      </c>
      <c r="X395" s="13">
        <v>2.125</v>
      </c>
      <c r="Y395" s="13">
        <v>-1.25</v>
      </c>
      <c r="Z395" s="13">
        <v>0.66666666666666663</v>
      </c>
      <c r="AA395" s="13">
        <v>2.1111111111111112</v>
      </c>
      <c r="AB395" s="13">
        <v>-1.4444444444444446</v>
      </c>
      <c r="AC395" s="13">
        <v>1.7777777777777777</v>
      </c>
      <c r="AD395" s="13">
        <v>1.3333333333333333</v>
      </c>
      <c r="AE395" s="13">
        <v>0.44444444444444442</v>
      </c>
      <c r="AF395" s="13">
        <v>0.75</v>
      </c>
      <c r="AG395" s="13">
        <v>0.625</v>
      </c>
      <c r="AH395" s="13">
        <v>0.125</v>
      </c>
      <c r="AI395" s="13">
        <v>0</v>
      </c>
      <c r="AJ395" s="13">
        <v>3</v>
      </c>
      <c r="AK395" s="13">
        <v>9</v>
      </c>
      <c r="AL395" s="13">
        <v>27</v>
      </c>
      <c r="AM395" s="13">
        <v>0.52941176470588236</v>
      </c>
      <c r="AN395" s="13">
        <v>1.588235294117647</v>
      </c>
      <c r="AO395" s="22">
        <v>394</v>
      </c>
    </row>
    <row r="396" spans="1:41" x14ac:dyDescent="0.3">
      <c r="A396" t="s">
        <v>47</v>
      </c>
      <c r="B396" t="s">
        <v>262</v>
      </c>
      <c r="C396" t="s">
        <v>105</v>
      </c>
      <c r="D396" t="s">
        <v>93</v>
      </c>
      <c r="E396" t="s">
        <v>43</v>
      </c>
      <c r="F396" s="15">
        <v>0.70833333333333337</v>
      </c>
      <c r="G396" s="16">
        <v>4870</v>
      </c>
      <c r="H396" s="16">
        <v>13</v>
      </c>
      <c r="I396" s="16"/>
      <c r="J396" t="s">
        <v>216</v>
      </c>
      <c r="K396" t="s">
        <v>40</v>
      </c>
      <c r="L396">
        <v>0</v>
      </c>
      <c r="M396">
        <v>4</v>
      </c>
      <c r="N396" t="s">
        <v>31</v>
      </c>
      <c r="O396" t="s">
        <v>32</v>
      </c>
      <c r="P396" s="13">
        <v>-4</v>
      </c>
      <c r="Q396" s="13">
        <v>1.8235294117647058</v>
      </c>
      <c r="R396" s="13">
        <v>0.52941176470588236</v>
      </c>
      <c r="S396" s="13">
        <v>1.2941176470588234</v>
      </c>
      <c r="T396" s="13">
        <v>2.68</v>
      </c>
      <c r="U396" s="13">
        <v>0.8</v>
      </c>
      <c r="V396" s="13">
        <v>1.8800000000000001</v>
      </c>
      <c r="W396" s="13">
        <v>2</v>
      </c>
      <c r="X396" s="13">
        <v>1</v>
      </c>
      <c r="Y396" s="13">
        <v>1</v>
      </c>
      <c r="Z396" s="13">
        <v>1.625</v>
      </c>
      <c r="AA396" s="13">
        <v>2.125</v>
      </c>
      <c r="AB396" s="13">
        <v>-0.5</v>
      </c>
      <c r="AC396" s="13">
        <v>2.3636363636363638</v>
      </c>
      <c r="AD396" s="13">
        <v>0.72727272727272729</v>
      </c>
      <c r="AE396" s="13">
        <v>1.6363636363636365</v>
      </c>
      <c r="AF396" s="13">
        <v>2.9285714285714284</v>
      </c>
      <c r="AG396" s="13">
        <v>0.8571428571428571</v>
      </c>
      <c r="AH396" s="13">
        <v>2.0714285714285712</v>
      </c>
      <c r="AI396" s="13">
        <v>0</v>
      </c>
      <c r="AJ396" s="13">
        <v>3</v>
      </c>
      <c r="AK396" s="13">
        <v>28</v>
      </c>
      <c r="AL396" s="13">
        <v>67</v>
      </c>
      <c r="AM396" s="13">
        <v>1.6470588235294117</v>
      </c>
      <c r="AN396" s="13">
        <v>2.68</v>
      </c>
      <c r="AO396" s="22">
        <v>395</v>
      </c>
    </row>
    <row r="397" spans="1:41" x14ac:dyDescent="0.3">
      <c r="A397" t="s">
        <v>47</v>
      </c>
      <c r="B397" t="s">
        <v>262</v>
      </c>
      <c r="C397" t="s">
        <v>105</v>
      </c>
      <c r="D397" t="s">
        <v>93</v>
      </c>
      <c r="E397" t="s">
        <v>43</v>
      </c>
      <c r="F397" s="15">
        <v>0.70833333333333337</v>
      </c>
      <c r="G397" s="16">
        <v>2766</v>
      </c>
      <c r="H397" s="16">
        <v>13</v>
      </c>
      <c r="I397" s="16"/>
      <c r="J397" t="s">
        <v>49</v>
      </c>
      <c r="K397" t="s">
        <v>76</v>
      </c>
      <c r="L397">
        <v>2</v>
      </c>
      <c r="M397">
        <v>2</v>
      </c>
      <c r="N397" t="s">
        <v>30</v>
      </c>
      <c r="O397" t="s">
        <v>30</v>
      </c>
      <c r="P397" s="13">
        <v>0</v>
      </c>
      <c r="Q397" s="13">
        <v>1.8823529411764706</v>
      </c>
      <c r="R397" s="13">
        <v>0.82352941176470584</v>
      </c>
      <c r="S397" s="13">
        <v>1.0588235294117647</v>
      </c>
      <c r="T397" s="13">
        <v>1.25</v>
      </c>
      <c r="U397" s="13">
        <v>1.8125</v>
      </c>
      <c r="V397" s="13">
        <v>-0.5625</v>
      </c>
      <c r="W397" s="13">
        <v>1.8888888888888888</v>
      </c>
      <c r="X397" s="13">
        <v>1.5555555555555556</v>
      </c>
      <c r="Y397" s="13">
        <v>0.33333333333333326</v>
      </c>
      <c r="Z397" s="13">
        <v>1.875</v>
      </c>
      <c r="AA397" s="13">
        <v>1.125</v>
      </c>
      <c r="AB397" s="13">
        <v>0.75</v>
      </c>
      <c r="AC397" s="13">
        <v>1</v>
      </c>
      <c r="AD397" s="13">
        <v>2</v>
      </c>
      <c r="AE397" s="13">
        <v>-1</v>
      </c>
      <c r="AF397" s="13">
        <v>1.5</v>
      </c>
      <c r="AG397" s="13">
        <v>1.625</v>
      </c>
      <c r="AH397" s="13">
        <v>-0.125</v>
      </c>
      <c r="AI397" s="13">
        <v>1</v>
      </c>
      <c r="AJ397" s="13">
        <v>1</v>
      </c>
      <c r="AK397" s="13">
        <v>30</v>
      </c>
      <c r="AL397" s="13">
        <v>18</v>
      </c>
      <c r="AM397" s="13">
        <v>1.7647058823529411</v>
      </c>
      <c r="AN397" s="13">
        <v>1.125</v>
      </c>
      <c r="AO397" s="22">
        <v>396</v>
      </c>
    </row>
    <row r="398" spans="1:41" x14ac:dyDescent="0.3">
      <c r="A398" t="s">
        <v>47</v>
      </c>
      <c r="B398" t="s">
        <v>298</v>
      </c>
      <c r="C398" t="s">
        <v>105</v>
      </c>
      <c r="D398" t="s">
        <v>93</v>
      </c>
      <c r="E398" t="s">
        <v>64</v>
      </c>
      <c r="F398" s="15">
        <v>0.60416666666666663</v>
      </c>
      <c r="G398" s="16">
        <v>3876</v>
      </c>
      <c r="H398" s="16">
        <v>15</v>
      </c>
      <c r="I398" s="16"/>
      <c r="J398" t="s">
        <v>58</v>
      </c>
      <c r="K398" t="s">
        <v>68</v>
      </c>
      <c r="L398">
        <v>0</v>
      </c>
      <c r="M398">
        <v>2</v>
      </c>
      <c r="N398" t="s">
        <v>31</v>
      </c>
      <c r="O398" t="s">
        <v>32</v>
      </c>
      <c r="P398" s="13">
        <v>-2</v>
      </c>
      <c r="Q398" s="13">
        <v>1.411764705882353</v>
      </c>
      <c r="R398" s="13">
        <v>0.94117647058823528</v>
      </c>
      <c r="S398" s="13">
        <v>0.47058823529411775</v>
      </c>
      <c r="T398" s="13">
        <v>0.95</v>
      </c>
      <c r="U398" s="13">
        <v>1.65</v>
      </c>
      <c r="V398" s="13">
        <v>-0.7</v>
      </c>
      <c r="W398" s="13">
        <v>1.25</v>
      </c>
      <c r="X398" s="13">
        <v>2</v>
      </c>
      <c r="Y398" s="13">
        <v>-0.75</v>
      </c>
      <c r="Z398" s="13">
        <v>1.5555555555555556</v>
      </c>
      <c r="AA398" s="13">
        <v>1.1111111111111112</v>
      </c>
      <c r="AB398" s="13">
        <v>0.44444444444444442</v>
      </c>
      <c r="AC398" s="13">
        <v>1</v>
      </c>
      <c r="AD398" s="13">
        <v>1.5555555555555556</v>
      </c>
      <c r="AE398" s="13">
        <v>-0.55555555555555558</v>
      </c>
      <c r="AF398" s="13">
        <v>0.90909090909090906</v>
      </c>
      <c r="AG398" s="13">
        <v>1.7272727272727273</v>
      </c>
      <c r="AH398" s="13">
        <v>-0.81818181818181823</v>
      </c>
      <c r="AI398" s="13">
        <v>0</v>
      </c>
      <c r="AJ398" s="13">
        <v>3</v>
      </c>
      <c r="AK398" s="13">
        <v>17</v>
      </c>
      <c r="AL398" s="13">
        <v>19</v>
      </c>
      <c r="AM398" s="13">
        <v>1</v>
      </c>
      <c r="AN398" s="13">
        <v>0.95</v>
      </c>
      <c r="AO398" s="22">
        <v>397</v>
      </c>
    </row>
    <row r="399" spans="1:41" x14ac:dyDescent="0.3">
      <c r="A399" t="s">
        <v>47</v>
      </c>
      <c r="B399" t="s">
        <v>298</v>
      </c>
      <c r="C399" t="s">
        <v>105</v>
      </c>
      <c r="D399" t="s">
        <v>93</v>
      </c>
      <c r="E399" t="s">
        <v>64</v>
      </c>
      <c r="F399" s="15">
        <v>0.70833333333333337</v>
      </c>
      <c r="G399" s="16">
        <v>17600</v>
      </c>
      <c r="H399" s="16">
        <v>15</v>
      </c>
      <c r="I399" s="16"/>
      <c r="J399" t="s">
        <v>71</v>
      </c>
      <c r="K399" t="s">
        <v>0</v>
      </c>
      <c r="L399">
        <v>0</v>
      </c>
      <c r="M399">
        <v>1</v>
      </c>
      <c r="N399" t="s">
        <v>31</v>
      </c>
      <c r="O399" t="s">
        <v>32</v>
      </c>
      <c r="P399" s="13">
        <v>-1</v>
      </c>
      <c r="Q399" s="13">
        <v>1.44</v>
      </c>
      <c r="R399" s="13">
        <v>0.24</v>
      </c>
      <c r="S399" s="13">
        <v>1.2</v>
      </c>
      <c r="T399" s="13">
        <v>2.1904761904761907</v>
      </c>
      <c r="U399" s="13">
        <v>0.76190476190476186</v>
      </c>
      <c r="V399" s="13">
        <v>1.4285714285714288</v>
      </c>
      <c r="W399" s="13">
        <v>1.3636363636363635</v>
      </c>
      <c r="X399" s="13">
        <v>0.54545454545454541</v>
      </c>
      <c r="Y399" s="13">
        <v>0.81818181818181812</v>
      </c>
      <c r="Z399" s="13">
        <v>1.5</v>
      </c>
      <c r="AA399" s="13">
        <v>1.8571428571428572</v>
      </c>
      <c r="AB399" s="13">
        <v>-0.35714285714285721</v>
      </c>
      <c r="AC399" s="13">
        <v>2.1111111111111112</v>
      </c>
      <c r="AD399" s="13">
        <v>0.77777777777777779</v>
      </c>
      <c r="AE399" s="13">
        <v>1.3333333333333335</v>
      </c>
      <c r="AF399" s="13">
        <v>2.25</v>
      </c>
      <c r="AG399" s="13">
        <v>0.75</v>
      </c>
      <c r="AH399" s="13">
        <v>1.5</v>
      </c>
      <c r="AI399" s="13">
        <v>0</v>
      </c>
      <c r="AJ399" s="13">
        <v>3</v>
      </c>
      <c r="AK399" s="13">
        <v>33</v>
      </c>
      <c r="AL399" s="13">
        <v>44</v>
      </c>
      <c r="AM399" s="13">
        <v>1.32</v>
      </c>
      <c r="AN399" s="13">
        <v>2.0952380952380953</v>
      </c>
      <c r="AO399" s="22">
        <v>398</v>
      </c>
    </row>
    <row r="400" spans="1:41" x14ac:dyDescent="0.3">
      <c r="A400" t="s">
        <v>47</v>
      </c>
      <c r="B400" t="s">
        <v>298</v>
      </c>
      <c r="C400" t="s">
        <v>105</v>
      </c>
      <c r="D400" t="s">
        <v>93</v>
      </c>
      <c r="E400" t="s">
        <v>64</v>
      </c>
      <c r="F400" s="15">
        <v>0.60416666666666663</v>
      </c>
      <c r="G400" s="16">
        <v>2700</v>
      </c>
      <c r="H400" s="16">
        <v>15</v>
      </c>
      <c r="I400" s="16"/>
      <c r="J400" t="s">
        <v>65</v>
      </c>
      <c r="K400" t="s">
        <v>245</v>
      </c>
      <c r="L400">
        <v>2</v>
      </c>
      <c r="M400">
        <v>0</v>
      </c>
      <c r="N400" t="s">
        <v>32</v>
      </c>
      <c r="O400" t="s">
        <v>31</v>
      </c>
      <c r="P400" s="13">
        <v>2</v>
      </c>
      <c r="Q400" s="13">
        <v>1.8823529411764706</v>
      </c>
      <c r="R400" s="13">
        <v>0.47058823529411764</v>
      </c>
      <c r="S400" s="13">
        <v>1.4117647058823528</v>
      </c>
      <c r="T400" s="13">
        <v>1.411764705882353</v>
      </c>
      <c r="U400" s="13">
        <v>1.6470588235294117</v>
      </c>
      <c r="V400" s="13">
        <v>-0.23529411764705865</v>
      </c>
      <c r="W400" s="13">
        <v>1.7142857142857142</v>
      </c>
      <c r="X400" s="13">
        <v>1.1428571428571428</v>
      </c>
      <c r="Y400" s="13">
        <v>0.5714285714285714</v>
      </c>
      <c r="Z400" s="13">
        <v>2</v>
      </c>
      <c r="AA400" s="13">
        <v>0.6</v>
      </c>
      <c r="AB400" s="13">
        <v>1.4</v>
      </c>
      <c r="AC400" s="13">
        <v>1</v>
      </c>
      <c r="AD400" s="13">
        <v>1.2857142857142858</v>
      </c>
      <c r="AE400" s="13">
        <v>-0.28571428571428581</v>
      </c>
      <c r="AF400" s="13">
        <v>1.7</v>
      </c>
      <c r="AG400" s="13">
        <v>1.9</v>
      </c>
      <c r="AH400" s="13">
        <v>-0.19999999999999996</v>
      </c>
      <c r="AI400" s="13">
        <v>3</v>
      </c>
      <c r="AJ400" s="13">
        <v>0</v>
      </c>
      <c r="AK400" s="13">
        <v>32</v>
      </c>
      <c r="AL400" s="13">
        <v>21</v>
      </c>
      <c r="AM400" s="13">
        <v>1.8823529411764706</v>
      </c>
      <c r="AN400" s="13">
        <v>1.2352941176470589</v>
      </c>
      <c r="AO400" s="22">
        <v>399</v>
      </c>
    </row>
    <row r="401" spans="1:41" x14ac:dyDescent="0.3">
      <c r="A401" t="s">
        <v>72</v>
      </c>
      <c r="B401" t="s">
        <v>322</v>
      </c>
      <c r="C401" t="s">
        <v>105</v>
      </c>
      <c r="D401" t="s">
        <v>93</v>
      </c>
      <c r="E401" t="s">
        <v>61</v>
      </c>
      <c r="F401" s="15">
        <v>0.78819444444444453</v>
      </c>
      <c r="G401" s="16">
        <v>29520</v>
      </c>
      <c r="H401" s="16">
        <v>5</v>
      </c>
      <c r="I401" s="16"/>
      <c r="J401" t="s">
        <v>40</v>
      </c>
      <c r="K401" t="s">
        <v>311</v>
      </c>
      <c r="L401">
        <v>1</v>
      </c>
      <c r="M401">
        <v>0</v>
      </c>
      <c r="N401" t="s">
        <v>32</v>
      </c>
      <c r="O401" t="s">
        <v>31</v>
      </c>
      <c r="P401" s="13">
        <v>1</v>
      </c>
      <c r="Q401" s="13">
        <v>2.7307692307692308</v>
      </c>
      <c r="R401" s="13">
        <v>0.30769230769230771</v>
      </c>
      <c r="S401" s="13">
        <v>2.4230769230769234</v>
      </c>
      <c r="T401" s="13">
        <v>2</v>
      </c>
      <c r="U401" s="13">
        <v>3</v>
      </c>
      <c r="V401" s="13">
        <v>-1</v>
      </c>
      <c r="W401" s="13">
        <v>2.3636363636363638</v>
      </c>
      <c r="X401" s="13">
        <v>0.72727272727272729</v>
      </c>
      <c r="Y401" s="13">
        <v>1.6363636363636365</v>
      </c>
      <c r="Z401" s="13">
        <v>3</v>
      </c>
      <c r="AA401" s="13">
        <v>0.8</v>
      </c>
      <c r="AB401" s="13">
        <v>2.2000000000000002</v>
      </c>
      <c r="AC401" s="13">
        <v>2</v>
      </c>
      <c r="AD401" s="13">
        <v>3</v>
      </c>
      <c r="AE401" s="13">
        <v>-1</v>
      </c>
      <c r="AF401" s="13">
        <v>0</v>
      </c>
      <c r="AG401" s="13">
        <v>0</v>
      </c>
      <c r="AH401" s="13">
        <v>0</v>
      </c>
      <c r="AI401" s="13">
        <v>3</v>
      </c>
      <c r="AJ401" s="13">
        <v>0</v>
      </c>
      <c r="AK401" s="13">
        <v>70</v>
      </c>
      <c r="AL401" s="13">
        <v>0</v>
      </c>
      <c r="AM401" s="13">
        <v>2.6923076923076925</v>
      </c>
      <c r="AN401" s="13">
        <v>0</v>
      </c>
      <c r="AO401" s="22">
        <v>400</v>
      </c>
    </row>
    <row r="402" spans="1:41" x14ac:dyDescent="0.3">
      <c r="A402" t="s">
        <v>72</v>
      </c>
      <c r="B402" t="s">
        <v>322</v>
      </c>
      <c r="C402" t="s">
        <v>105</v>
      </c>
      <c r="D402" t="s">
        <v>93</v>
      </c>
      <c r="E402" t="s">
        <v>61</v>
      </c>
      <c r="F402" s="15">
        <v>0.70138888888888884</v>
      </c>
      <c r="G402" s="16">
        <v>20739</v>
      </c>
      <c r="H402" s="16">
        <v>4</v>
      </c>
      <c r="I402" s="16"/>
      <c r="J402" t="s">
        <v>353</v>
      </c>
      <c r="K402" t="s">
        <v>71</v>
      </c>
      <c r="L402">
        <v>1</v>
      </c>
      <c r="M402">
        <v>2</v>
      </c>
      <c r="N402" t="s">
        <v>31</v>
      </c>
      <c r="O402" t="s">
        <v>32</v>
      </c>
      <c r="P402" s="13">
        <v>-1</v>
      </c>
      <c r="Q402" s="13">
        <v>0</v>
      </c>
      <c r="R402" s="13">
        <v>0</v>
      </c>
      <c r="S402" s="13">
        <v>0</v>
      </c>
      <c r="T402" s="13">
        <v>1.3846153846153846</v>
      </c>
      <c r="U402" s="13">
        <v>1.2692307692307692</v>
      </c>
      <c r="V402" s="13">
        <v>0.11538461538461542</v>
      </c>
      <c r="W402" s="13">
        <v>0</v>
      </c>
      <c r="X402" s="13">
        <v>0</v>
      </c>
      <c r="Y402" s="13">
        <v>0</v>
      </c>
      <c r="Z402" s="13">
        <v>0</v>
      </c>
      <c r="AA402" s="13">
        <v>2</v>
      </c>
      <c r="AB402" s="13">
        <v>-2</v>
      </c>
      <c r="AC402" s="13">
        <v>1.25</v>
      </c>
      <c r="AD402" s="13">
        <v>0.58333333333333337</v>
      </c>
      <c r="AE402" s="13">
        <v>0.66666666666666663</v>
      </c>
      <c r="AF402" s="13">
        <v>1.5</v>
      </c>
      <c r="AG402" s="13">
        <v>1.8571428571428572</v>
      </c>
      <c r="AH402" s="13">
        <v>-0.35714285714285721</v>
      </c>
      <c r="AI402" s="13">
        <v>0</v>
      </c>
      <c r="AJ402" s="13">
        <v>3</v>
      </c>
      <c r="AK402" s="13">
        <v>0</v>
      </c>
      <c r="AL402" s="13">
        <v>33</v>
      </c>
      <c r="AM402" s="13">
        <v>0</v>
      </c>
      <c r="AN402" s="13">
        <v>1.2692307692307692</v>
      </c>
      <c r="AO402" s="22">
        <v>401</v>
      </c>
    </row>
    <row r="403" spans="1:41" x14ac:dyDescent="0.3">
      <c r="A403" t="s">
        <v>47</v>
      </c>
      <c r="B403" t="s">
        <v>263</v>
      </c>
      <c r="C403" t="s">
        <v>105</v>
      </c>
      <c r="D403" t="s">
        <v>100</v>
      </c>
      <c r="E403" t="s">
        <v>43</v>
      </c>
      <c r="F403" s="15">
        <v>0.70833333333333337</v>
      </c>
      <c r="G403" s="16">
        <v>9025</v>
      </c>
      <c r="H403" s="16">
        <v>7</v>
      </c>
      <c r="I403" s="16"/>
      <c r="J403" t="s">
        <v>80</v>
      </c>
      <c r="K403" t="s">
        <v>65</v>
      </c>
      <c r="L403">
        <v>2</v>
      </c>
      <c r="M403">
        <v>0</v>
      </c>
      <c r="N403" t="s">
        <v>32</v>
      </c>
      <c r="O403" t="s">
        <v>31</v>
      </c>
      <c r="P403" s="13">
        <v>2</v>
      </c>
      <c r="Q403" s="13">
        <v>1.3333333333333333</v>
      </c>
      <c r="R403" s="13">
        <v>0.66666666666666663</v>
      </c>
      <c r="S403" s="13">
        <v>0.66666666666666663</v>
      </c>
      <c r="T403" s="13">
        <v>1.8888888888888888</v>
      </c>
      <c r="U403" s="13">
        <v>0.77777777777777779</v>
      </c>
      <c r="V403" s="13">
        <v>1.1111111111111112</v>
      </c>
      <c r="W403" s="13">
        <v>1.7777777777777777</v>
      </c>
      <c r="X403" s="13">
        <v>1.3333333333333333</v>
      </c>
      <c r="Y403" s="13">
        <v>0.44444444444444442</v>
      </c>
      <c r="Z403" s="13">
        <v>0.88888888888888884</v>
      </c>
      <c r="AA403" s="13">
        <v>0.66666666666666663</v>
      </c>
      <c r="AB403" s="13">
        <v>0.22222222222222221</v>
      </c>
      <c r="AC403" s="13">
        <v>1.75</v>
      </c>
      <c r="AD403" s="13">
        <v>1</v>
      </c>
      <c r="AE403" s="13">
        <v>0.75</v>
      </c>
      <c r="AF403" s="13">
        <v>2</v>
      </c>
      <c r="AG403" s="13">
        <v>0.6</v>
      </c>
      <c r="AH403" s="13">
        <v>1.4</v>
      </c>
      <c r="AI403" s="13">
        <v>3</v>
      </c>
      <c r="AJ403" s="13">
        <v>0</v>
      </c>
      <c r="AK403" s="13">
        <v>30</v>
      </c>
      <c r="AL403" s="13">
        <v>35</v>
      </c>
      <c r="AM403" s="13">
        <v>1.6666666666666667</v>
      </c>
      <c r="AN403" s="13">
        <v>1.9444444444444444</v>
      </c>
      <c r="AO403" s="22">
        <v>402</v>
      </c>
    </row>
    <row r="404" spans="1:41" x14ac:dyDescent="0.3">
      <c r="A404" t="s">
        <v>47</v>
      </c>
      <c r="B404" t="s">
        <v>263</v>
      </c>
      <c r="C404" t="s">
        <v>105</v>
      </c>
      <c r="D404" t="s">
        <v>100</v>
      </c>
      <c r="E404" t="s">
        <v>43</v>
      </c>
      <c r="F404" s="15">
        <v>0.70833333333333337</v>
      </c>
      <c r="G404" s="16">
        <v>4957</v>
      </c>
      <c r="H404" s="16">
        <v>6</v>
      </c>
      <c r="I404" s="16"/>
      <c r="J404" t="s">
        <v>0</v>
      </c>
      <c r="K404" t="s">
        <v>216</v>
      </c>
      <c r="L404">
        <v>3</v>
      </c>
      <c r="M404">
        <v>3</v>
      </c>
      <c r="N404" t="s">
        <v>30</v>
      </c>
      <c r="O404" t="s">
        <v>30</v>
      </c>
      <c r="P404" s="13">
        <v>0</v>
      </c>
      <c r="Q404" s="13">
        <v>2.1363636363636362</v>
      </c>
      <c r="R404" s="13">
        <v>0.31818181818181818</v>
      </c>
      <c r="S404" s="13">
        <v>1.8181818181818181</v>
      </c>
      <c r="T404" s="13">
        <v>1.7222222222222223</v>
      </c>
      <c r="U404" s="13">
        <v>1.6666666666666667</v>
      </c>
      <c r="V404" s="13">
        <v>5.555555555555558E-2</v>
      </c>
      <c r="W404" s="13">
        <v>2.1111111111111112</v>
      </c>
      <c r="X404" s="13">
        <v>0.77777777777777779</v>
      </c>
      <c r="Y404" s="13">
        <v>1.3333333333333335</v>
      </c>
      <c r="Z404" s="13">
        <v>2.1538461538461537</v>
      </c>
      <c r="AA404" s="13">
        <v>0.69230769230769229</v>
      </c>
      <c r="AB404" s="13">
        <v>1.4615384615384615</v>
      </c>
      <c r="AC404" s="13">
        <v>1.8</v>
      </c>
      <c r="AD404" s="13">
        <v>1.3</v>
      </c>
      <c r="AE404" s="13">
        <v>0.5</v>
      </c>
      <c r="AF404" s="13">
        <v>1.625</v>
      </c>
      <c r="AG404" s="13">
        <v>2.125</v>
      </c>
      <c r="AH404" s="13">
        <v>-0.5</v>
      </c>
      <c r="AI404" s="13">
        <v>1</v>
      </c>
      <c r="AJ404" s="13">
        <v>1</v>
      </c>
      <c r="AK404" s="13">
        <v>47</v>
      </c>
      <c r="AL404" s="13">
        <v>28</v>
      </c>
      <c r="AM404" s="13">
        <v>2.1363636363636362</v>
      </c>
      <c r="AN404" s="13">
        <v>1.5555555555555556</v>
      </c>
      <c r="AO404" s="22">
        <v>403</v>
      </c>
    </row>
    <row r="405" spans="1:41" x14ac:dyDescent="0.3">
      <c r="A405" t="s">
        <v>47</v>
      </c>
      <c r="B405" t="s">
        <v>263</v>
      </c>
      <c r="C405" t="s">
        <v>105</v>
      </c>
      <c r="D405" t="s">
        <v>100</v>
      </c>
      <c r="E405" t="s">
        <v>43</v>
      </c>
      <c r="F405" s="15">
        <v>0.70833333333333337</v>
      </c>
      <c r="G405" s="16">
        <v>1550</v>
      </c>
      <c r="H405" s="16">
        <v>7</v>
      </c>
      <c r="I405" s="16"/>
      <c r="J405" t="s">
        <v>76</v>
      </c>
      <c r="K405" t="s">
        <v>56</v>
      </c>
      <c r="L405">
        <v>2</v>
      </c>
      <c r="M405">
        <v>2</v>
      </c>
      <c r="N405" t="s">
        <v>30</v>
      </c>
      <c r="O405" t="s">
        <v>30</v>
      </c>
      <c r="P405" s="13">
        <v>0</v>
      </c>
      <c r="Q405" s="13">
        <v>1.2941176470588236</v>
      </c>
      <c r="R405" s="13">
        <v>0.94117647058823528</v>
      </c>
      <c r="S405" s="13">
        <v>0.35294117647058831</v>
      </c>
      <c r="T405" s="13">
        <v>0.77777777777777779</v>
      </c>
      <c r="U405" s="13">
        <v>2.1111111111111112</v>
      </c>
      <c r="V405" s="13">
        <v>-1.3333333333333335</v>
      </c>
      <c r="W405" s="13">
        <v>1</v>
      </c>
      <c r="X405" s="13">
        <v>2</v>
      </c>
      <c r="Y405" s="13">
        <v>-1</v>
      </c>
      <c r="Z405" s="13">
        <v>1.5555555555555556</v>
      </c>
      <c r="AA405" s="13">
        <v>1.6666666666666667</v>
      </c>
      <c r="AB405" s="13">
        <v>-0.11111111111111116</v>
      </c>
      <c r="AC405" s="13">
        <v>0.88888888888888884</v>
      </c>
      <c r="AD405" s="13">
        <v>2.1111111111111112</v>
      </c>
      <c r="AE405" s="13">
        <v>-1.2222222222222223</v>
      </c>
      <c r="AF405" s="13">
        <v>0.66666666666666663</v>
      </c>
      <c r="AG405" s="13">
        <v>2.1111111111111112</v>
      </c>
      <c r="AH405" s="13">
        <v>-1.4444444444444446</v>
      </c>
      <c r="AI405" s="13">
        <v>1</v>
      </c>
      <c r="AJ405" s="13">
        <v>1</v>
      </c>
      <c r="AK405" s="13">
        <v>19</v>
      </c>
      <c r="AL405" s="13">
        <v>9</v>
      </c>
      <c r="AM405" s="13">
        <v>1.1176470588235294</v>
      </c>
      <c r="AN405" s="13">
        <v>0.5</v>
      </c>
      <c r="AO405" s="22">
        <v>404</v>
      </c>
    </row>
    <row r="406" spans="1:41" x14ac:dyDescent="0.3">
      <c r="A406" t="s">
        <v>47</v>
      </c>
      <c r="B406" t="s">
        <v>299</v>
      </c>
      <c r="C406" t="s">
        <v>105</v>
      </c>
      <c r="D406" t="s">
        <v>100</v>
      </c>
      <c r="E406" t="s">
        <v>64</v>
      </c>
      <c r="F406" s="15">
        <v>0.70833333333333337</v>
      </c>
      <c r="G406" s="16">
        <v>8074</v>
      </c>
      <c r="H406" s="16">
        <v>7</v>
      </c>
      <c r="I406" s="16"/>
      <c r="J406" t="s">
        <v>68</v>
      </c>
      <c r="K406" t="s">
        <v>49</v>
      </c>
      <c r="L406">
        <v>3</v>
      </c>
      <c r="M406">
        <v>0</v>
      </c>
      <c r="N406" t="s">
        <v>32</v>
      </c>
      <c r="O406" t="s">
        <v>31</v>
      </c>
      <c r="P406" s="13">
        <v>3</v>
      </c>
      <c r="Q406" s="13">
        <v>1</v>
      </c>
      <c r="R406" s="13">
        <v>0.66666666666666663</v>
      </c>
      <c r="S406" s="13">
        <v>0.33333333333333337</v>
      </c>
      <c r="T406" s="13">
        <v>1.8888888888888888</v>
      </c>
      <c r="U406" s="13">
        <v>1.3888888888888888</v>
      </c>
      <c r="V406" s="13">
        <v>0.5</v>
      </c>
      <c r="W406" s="13">
        <v>1</v>
      </c>
      <c r="X406" s="13">
        <v>1.5555555555555556</v>
      </c>
      <c r="Y406" s="13">
        <v>-0.55555555555555558</v>
      </c>
      <c r="Z406" s="13">
        <v>1</v>
      </c>
      <c r="AA406" s="13">
        <v>1.5833333333333333</v>
      </c>
      <c r="AB406" s="13">
        <v>-0.58333333333333326</v>
      </c>
      <c r="AC406" s="13">
        <v>1.9</v>
      </c>
      <c r="AD406" s="13">
        <v>1.6</v>
      </c>
      <c r="AE406" s="13">
        <v>0.29999999999999982</v>
      </c>
      <c r="AF406" s="13">
        <v>1.875</v>
      </c>
      <c r="AG406" s="13">
        <v>1.125</v>
      </c>
      <c r="AH406" s="13">
        <v>0.75</v>
      </c>
      <c r="AI406" s="13">
        <v>3</v>
      </c>
      <c r="AJ406" s="13">
        <v>0</v>
      </c>
      <c r="AK406" s="13">
        <v>22</v>
      </c>
      <c r="AL406" s="13">
        <v>31</v>
      </c>
      <c r="AM406" s="13">
        <v>1.0476190476190477</v>
      </c>
      <c r="AN406" s="13">
        <v>1.7222222222222223</v>
      </c>
      <c r="AO406" s="22">
        <v>405</v>
      </c>
    </row>
    <row r="407" spans="1:41" x14ac:dyDescent="0.3">
      <c r="A407" t="s">
        <v>47</v>
      </c>
      <c r="B407" t="s">
        <v>299</v>
      </c>
      <c r="C407" t="s">
        <v>105</v>
      </c>
      <c r="D407" t="s">
        <v>100</v>
      </c>
      <c r="E407" t="s">
        <v>64</v>
      </c>
      <c r="F407" s="15">
        <v>0.60416666666666663</v>
      </c>
      <c r="G407" s="16">
        <v>5797</v>
      </c>
      <c r="H407" s="16">
        <v>3</v>
      </c>
      <c r="I407" s="16"/>
      <c r="J407" t="s">
        <v>40</v>
      </c>
      <c r="K407" t="s">
        <v>58</v>
      </c>
      <c r="L407">
        <v>1</v>
      </c>
      <c r="M407">
        <v>0</v>
      </c>
      <c r="N407" t="s">
        <v>32</v>
      </c>
      <c r="O407" t="s">
        <v>31</v>
      </c>
      <c r="P407" s="13">
        <v>1</v>
      </c>
      <c r="Q407" s="13">
        <v>2.6666666666666665</v>
      </c>
      <c r="R407" s="13">
        <v>0.29629629629629628</v>
      </c>
      <c r="S407" s="13">
        <v>2.3703703703703702</v>
      </c>
      <c r="T407" s="13">
        <v>1.3333333333333333</v>
      </c>
      <c r="U407" s="13">
        <v>1.5555555555555556</v>
      </c>
      <c r="V407" s="13">
        <v>-0.22222222222222232</v>
      </c>
      <c r="W407" s="13">
        <v>2.25</v>
      </c>
      <c r="X407" s="13">
        <v>0.66666666666666663</v>
      </c>
      <c r="Y407" s="13">
        <v>1.5833333333333335</v>
      </c>
      <c r="Z407" s="13">
        <v>3</v>
      </c>
      <c r="AA407" s="13">
        <v>0.8</v>
      </c>
      <c r="AB407" s="13">
        <v>2.2000000000000002</v>
      </c>
      <c r="AC407" s="13">
        <v>1.1111111111111112</v>
      </c>
      <c r="AD407" s="13">
        <v>2</v>
      </c>
      <c r="AE407" s="13">
        <v>-0.88888888888888884</v>
      </c>
      <c r="AF407" s="13">
        <v>1.5555555555555556</v>
      </c>
      <c r="AG407" s="13">
        <v>1.1111111111111112</v>
      </c>
      <c r="AH407" s="13">
        <v>0.44444444444444442</v>
      </c>
      <c r="AI407" s="13">
        <v>3</v>
      </c>
      <c r="AJ407" s="13">
        <v>0</v>
      </c>
      <c r="AK407" s="13">
        <v>73</v>
      </c>
      <c r="AL407" s="13">
        <v>17</v>
      </c>
      <c r="AM407" s="13">
        <v>2.7037037037037037</v>
      </c>
      <c r="AN407" s="13">
        <v>0.94444444444444442</v>
      </c>
      <c r="AO407" s="22">
        <v>406</v>
      </c>
    </row>
    <row r="408" spans="1:41" x14ac:dyDescent="0.3">
      <c r="A408" t="s">
        <v>47</v>
      </c>
      <c r="B408" t="s">
        <v>299</v>
      </c>
      <c r="C408" t="s">
        <v>105</v>
      </c>
      <c r="D408" t="s">
        <v>100</v>
      </c>
      <c r="E408" t="s">
        <v>64</v>
      </c>
      <c r="F408" s="15">
        <v>0.60416666666666663</v>
      </c>
      <c r="G408" s="16">
        <v>7665</v>
      </c>
      <c r="H408" s="16">
        <v>3</v>
      </c>
      <c r="I408" s="16"/>
      <c r="J408" t="s">
        <v>245</v>
      </c>
      <c r="K408" t="s">
        <v>71</v>
      </c>
      <c r="L408">
        <v>0</v>
      </c>
      <c r="M408">
        <v>1</v>
      </c>
      <c r="N408" t="s">
        <v>31</v>
      </c>
      <c r="O408" t="s">
        <v>32</v>
      </c>
      <c r="P408" s="13">
        <v>-1</v>
      </c>
      <c r="Q408" s="13">
        <v>1.3333333333333333</v>
      </c>
      <c r="R408" s="13">
        <v>0.5</v>
      </c>
      <c r="S408" s="13">
        <v>0.83333333333333326</v>
      </c>
      <c r="T408" s="13">
        <v>1.4074074074074074</v>
      </c>
      <c r="U408" s="13">
        <v>1.2592592592592593</v>
      </c>
      <c r="V408" s="13">
        <v>0.14814814814814814</v>
      </c>
      <c r="W408" s="13">
        <v>1</v>
      </c>
      <c r="X408" s="13">
        <v>1.2857142857142858</v>
      </c>
      <c r="Y408" s="13">
        <v>-0.28571428571428581</v>
      </c>
      <c r="Z408" s="13">
        <v>1.5454545454545454</v>
      </c>
      <c r="AA408" s="13">
        <v>1.9090909090909092</v>
      </c>
      <c r="AB408" s="13">
        <v>-0.36363636363636376</v>
      </c>
      <c r="AC408" s="13">
        <v>1.25</v>
      </c>
      <c r="AD408" s="13">
        <v>0.58333333333333337</v>
      </c>
      <c r="AE408" s="13">
        <v>0.66666666666666663</v>
      </c>
      <c r="AF408" s="13">
        <v>1.5333333333333334</v>
      </c>
      <c r="AG408" s="13">
        <v>1.8</v>
      </c>
      <c r="AH408" s="13">
        <v>-0.26666666666666661</v>
      </c>
      <c r="AI408" s="13">
        <v>0</v>
      </c>
      <c r="AJ408" s="13">
        <v>3</v>
      </c>
      <c r="AK408" s="13">
        <v>21</v>
      </c>
      <c r="AL408" s="13">
        <v>36</v>
      </c>
      <c r="AM408" s="13">
        <v>1.1666666666666667</v>
      </c>
      <c r="AN408" s="13">
        <v>1.3333333333333333</v>
      </c>
      <c r="AO408" s="22">
        <v>407</v>
      </c>
    </row>
    <row r="409" spans="1:41" x14ac:dyDescent="0.3">
      <c r="A409" t="s">
        <v>47</v>
      </c>
      <c r="B409" t="s">
        <v>323</v>
      </c>
      <c r="C409" t="s">
        <v>105</v>
      </c>
      <c r="D409" t="s">
        <v>100</v>
      </c>
      <c r="E409" t="s">
        <v>43</v>
      </c>
      <c r="F409" s="15">
        <v>0.70833333333333337</v>
      </c>
      <c r="G409" s="16">
        <v>1900</v>
      </c>
      <c r="H409" s="16">
        <v>6</v>
      </c>
      <c r="I409" s="16"/>
      <c r="J409" t="s">
        <v>56</v>
      </c>
      <c r="K409" t="s">
        <v>40</v>
      </c>
      <c r="L409">
        <v>2</v>
      </c>
      <c r="M409">
        <v>2</v>
      </c>
      <c r="N409" t="s">
        <v>30</v>
      </c>
      <c r="O409" t="s">
        <v>30</v>
      </c>
      <c r="P409" s="13">
        <v>0</v>
      </c>
      <c r="Q409" s="13">
        <v>0.84210526315789469</v>
      </c>
      <c r="R409" s="13">
        <v>1</v>
      </c>
      <c r="S409" s="13">
        <v>-0.15789473684210531</v>
      </c>
      <c r="T409" s="13">
        <v>2.6071428571428572</v>
      </c>
      <c r="U409" s="13">
        <v>0.7142857142857143</v>
      </c>
      <c r="V409" s="13">
        <v>1.8928571428571428</v>
      </c>
      <c r="W409" s="13">
        <v>0.88888888888888884</v>
      </c>
      <c r="X409" s="13">
        <v>2.1111111111111112</v>
      </c>
      <c r="Y409" s="13">
        <v>-1.2222222222222223</v>
      </c>
      <c r="Z409" s="13">
        <v>0.8</v>
      </c>
      <c r="AA409" s="13">
        <v>2.1</v>
      </c>
      <c r="AB409" s="13">
        <v>-1.3</v>
      </c>
      <c r="AC409" s="13">
        <v>2.1538461538461537</v>
      </c>
      <c r="AD409" s="13">
        <v>0.61538461538461542</v>
      </c>
      <c r="AE409" s="13">
        <v>1.5384615384615383</v>
      </c>
      <c r="AF409" s="13">
        <v>3</v>
      </c>
      <c r="AG409" s="13">
        <v>0.8</v>
      </c>
      <c r="AH409" s="13">
        <v>2.2000000000000002</v>
      </c>
      <c r="AI409" s="13">
        <v>1</v>
      </c>
      <c r="AJ409" s="13">
        <v>1</v>
      </c>
      <c r="AK409" s="13">
        <v>10</v>
      </c>
      <c r="AL409" s="13">
        <v>76</v>
      </c>
      <c r="AM409" s="13">
        <v>0.52631578947368418</v>
      </c>
      <c r="AN409" s="13">
        <v>2.7142857142857144</v>
      </c>
      <c r="AO409" s="22">
        <v>408</v>
      </c>
    </row>
    <row r="410" spans="1:41" x14ac:dyDescent="0.3">
      <c r="A410" t="s">
        <v>47</v>
      </c>
      <c r="B410" t="s">
        <v>323</v>
      </c>
      <c r="C410" t="s">
        <v>105</v>
      </c>
      <c r="D410" t="s">
        <v>100</v>
      </c>
      <c r="E410" t="s">
        <v>43</v>
      </c>
      <c r="F410" s="15">
        <v>0.70833333333333337</v>
      </c>
      <c r="G410" s="16">
        <v>2655</v>
      </c>
      <c r="H410" s="16">
        <v>7</v>
      </c>
      <c r="I410" s="16"/>
      <c r="J410" t="s">
        <v>49</v>
      </c>
      <c r="K410" t="s">
        <v>0</v>
      </c>
      <c r="L410">
        <v>1</v>
      </c>
      <c r="M410">
        <v>1</v>
      </c>
      <c r="N410" t="s">
        <v>30</v>
      </c>
      <c r="O410" t="s">
        <v>30</v>
      </c>
      <c r="P410" s="13">
        <v>0</v>
      </c>
      <c r="Q410" s="13">
        <v>1.7894736842105263</v>
      </c>
      <c r="R410" s="13">
        <v>0.84210526315789469</v>
      </c>
      <c r="S410" s="13">
        <v>0.94736842105263164</v>
      </c>
      <c r="T410" s="13">
        <v>2.1739130434782608</v>
      </c>
      <c r="U410" s="13">
        <v>0.82608695652173914</v>
      </c>
      <c r="V410" s="13">
        <v>1.3478260869565215</v>
      </c>
      <c r="W410" s="13">
        <v>1.9</v>
      </c>
      <c r="X410" s="13">
        <v>1.6</v>
      </c>
      <c r="Y410" s="13">
        <v>0.29999999999999982</v>
      </c>
      <c r="Z410" s="13">
        <v>1.6666666666666667</v>
      </c>
      <c r="AA410" s="13">
        <v>1.3333333333333333</v>
      </c>
      <c r="AB410" s="13">
        <v>0.33333333333333348</v>
      </c>
      <c r="AC410" s="13">
        <v>2.2000000000000002</v>
      </c>
      <c r="AD410" s="13">
        <v>1</v>
      </c>
      <c r="AE410" s="13">
        <v>1.2000000000000002</v>
      </c>
      <c r="AF410" s="13">
        <v>2.1538461538461537</v>
      </c>
      <c r="AG410" s="13">
        <v>0.69230769230769229</v>
      </c>
      <c r="AH410" s="13">
        <v>1.4615384615384615</v>
      </c>
      <c r="AI410" s="13">
        <v>1</v>
      </c>
      <c r="AJ410" s="13">
        <v>1</v>
      </c>
      <c r="AK410" s="13">
        <v>31</v>
      </c>
      <c r="AL410" s="13">
        <v>48</v>
      </c>
      <c r="AM410" s="13">
        <v>1.631578947368421</v>
      </c>
      <c r="AN410" s="13">
        <v>2.0869565217391304</v>
      </c>
      <c r="AO410" s="22">
        <v>409</v>
      </c>
    </row>
    <row r="411" spans="1:41" x14ac:dyDescent="0.3">
      <c r="A411" t="s">
        <v>47</v>
      </c>
      <c r="B411" t="s">
        <v>323</v>
      </c>
      <c r="C411" t="s">
        <v>105</v>
      </c>
      <c r="D411" t="s">
        <v>100</v>
      </c>
      <c r="E411" t="s">
        <v>43</v>
      </c>
      <c r="F411" s="15">
        <v>0.70833333333333337</v>
      </c>
      <c r="G411" s="16">
        <v>2143</v>
      </c>
      <c r="H411" s="16">
        <v>7</v>
      </c>
      <c r="I411" s="16"/>
      <c r="J411" t="s">
        <v>65</v>
      </c>
      <c r="K411" t="s">
        <v>58</v>
      </c>
      <c r="L411">
        <v>2</v>
      </c>
      <c r="M411">
        <v>1</v>
      </c>
      <c r="N411" t="s">
        <v>32</v>
      </c>
      <c r="O411" t="s">
        <v>31</v>
      </c>
      <c r="P411" s="13">
        <v>1</v>
      </c>
      <c r="Q411" s="13">
        <v>1.7894736842105263</v>
      </c>
      <c r="R411" s="13">
        <v>0.42105263157894735</v>
      </c>
      <c r="S411" s="13">
        <v>1.368421052631579</v>
      </c>
      <c r="T411" s="13">
        <v>1.263157894736842</v>
      </c>
      <c r="U411" s="13">
        <v>1.5263157894736843</v>
      </c>
      <c r="V411" s="13">
        <v>-0.26315789473684226</v>
      </c>
      <c r="W411" s="13">
        <v>1.75</v>
      </c>
      <c r="X411" s="13">
        <v>1</v>
      </c>
      <c r="Y411" s="13">
        <v>0.75</v>
      </c>
      <c r="Z411" s="13">
        <v>1.8181818181818181</v>
      </c>
      <c r="AA411" s="13">
        <v>0.72727272727272729</v>
      </c>
      <c r="AB411" s="13">
        <v>1.0909090909090908</v>
      </c>
      <c r="AC411" s="13">
        <v>1.1111111111111112</v>
      </c>
      <c r="AD411" s="13">
        <v>2</v>
      </c>
      <c r="AE411" s="13">
        <v>-0.88888888888888884</v>
      </c>
      <c r="AF411" s="13">
        <v>1.4</v>
      </c>
      <c r="AG411" s="13">
        <v>1.1000000000000001</v>
      </c>
      <c r="AH411" s="13">
        <v>0.29999999999999982</v>
      </c>
      <c r="AI411" s="13">
        <v>3</v>
      </c>
      <c r="AJ411" s="13">
        <v>0</v>
      </c>
      <c r="AK411" s="13">
        <v>35</v>
      </c>
      <c r="AL411" s="13">
        <v>17</v>
      </c>
      <c r="AM411" s="13">
        <v>1.8421052631578947</v>
      </c>
      <c r="AN411" s="13">
        <v>0.89473684210526316</v>
      </c>
      <c r="AO411" s="22">
        <v>410</v>
      </c>
    </row>
    <row r="412" spans="1:41" x14ac:dyDescent="0.3">
      <c r="A412" t="s">
        <v>47</v>
      </c>
      <c r="B412" t="s">
        <v>264</v>
      </c>
      <c r="C412" t="s">
        <v>105</v>
      </c>
      <c r="D412" t="s">
        <v>100</v>
      </c>
      <c r="E412" t="s">
        <v>64</v>
      </c>
      <c r="F412" s="15">
        <v>0.60416666666666663</v>
      </c>
      <c r="G412" s="16">
        <v>2700</v>
      </c>
      <c r="H412" s="16">
        <v>8</v>
      </c>
      <c r="I412" s="16"/>
      <c r="J412" t="s">
        <v>76</v>
      </c>
      <c r="K412" t="s">
        <v>80</v>
      </c>
      <c r="L412">
        <v>2</v>
      </c>
      <c r="M412">
        <v>1</v>
      </c>
      <c r="N412" t="s">
        <v>32</v>
      </c>
      <c r="O412" t="s">
        <v>31</v>
      </c>
      <c r="P412" s="13">
        <v>1</v>
      </c>
      <c r="Q412" s="13">
        <v>1.3333333333333333</v>
      </c>
      <c r="R412" s="13">
        <v>1</v>
      </c>
      <c r="S412" s="13">
        <v>0.33333333333333326</v>
      </c>
      <c r="T412" s="13">
        <v>1.368421052631579</v>
      </c>
      <c r="U412" s="13">
        <v>0.94736842105263153</v>
      </c>
      <c r="V412" s="13">
        <v>0.42105263157894746</v>
      </c>
      <c r="W412" s="13">
        <v>1.1111111111111112</v>
      </c>
      <c r="X412" s="13">
        <v>2</v>
      </c>
      <c r="Y412" s="13">
        <v>-0.88888888888888884</v>
      </c>
      <c r="Z412" s="13">
        <v>1.5555555555555556</v>
      </c>
      <c r="AA412" s="13">
        <v>1.6666666666666667</v>
      </c>
      <c r="AB412" s="13">
        <v>-0.11111111111111116</v>
      </c>
      <c r="AC412" s="13">
        <v>1.8</v>
      </c>
      <c r="AD412" s="13">
        <v>1.2</v>
      </c>
      <c r="AE412" s="13">
        <v>0.60000000000000009</v>
      </c>
      <c r="AF412" s="13">
        <v>0.88888888888888884</v>
      </c>
      <c r="AG412" s="13">
        <v>0.66666666666666663</v>
      </c>
      <c r="AH412" s="13">
        <v>0.22222222222222221</v>
      </c>
      <c r="AI412" s="13">
        <v>3</v>
      </c>
      <c r="AJ412" s="13">
        <v>0</v>
      </c>
      <c r="AK412" s="13">
        <v>20</v>
      </c>
      <c r="AL412" s="13">
        <v>33</v>
      </c>
      <c r="AM412" s="13">
        <v>1.1111111111111112</v>
      </c>
      <c r="AN412" s="13">
        <v>1.736842105263158</v>
      </c>
      <c r="AO412" s="22">
        <v>411</v>
      </c>
    </row>
    <row r="413" spans="1:41" x14ac:dyDescent="0.3">
      <c r="A413" t="s">
        <v>47</v>
      </c>
      <c r="B413" t="s">
        <v>264</v>
      </c>
      <c r="C413" t="s">
        <v>105</v>
      </c>
      <c r="D413" t="s">
        <v>100</v>
      </c>
      <c r="E413" t="s">
        <v>64</v>
      </c>
      <c r="F413" s="15">
        <v>0.70833333333333337</v>
      </c>
      <c r="G413" s="16">
        <v>17700</v>
      </c>
      <c r="H413" s="16">
        <v>7</v>
      </c>
      <c r="I413" s="16"/>
      <c r="J413" t="s">
        <v>71</v>
      </c>
      <c r="K413" t="s">
        <v>68</v>
      </c>
      <c r="L413">
        <v>0</v>
      </c>
      <c r="M413">
        <v>0</v>
      </c>
      <c r="N413" t="s">
        <v>30</v>
      </c>
      <c r="O413" t="s">
        <v>30</v>
      </c>
      <c r="P413" s="13">
        <v>0</v>
      </c>
      <c r="Q413" s="13">
        <v>1.3928571428571428</v>
      </c>
      <c r="R413" s="13">
        <v>0.25</v>
      </c>
      <c r="S413" s="13">
        <v>1.1428571428571428</v>
      </c>
      <c r="T413" s="13">
        <v>1.0909090909090908</v>
      </c>
      <c r="U413" s="13">
        <v>1.5</v>
      </c>
      <c r="V413" s="13">
        <v>-0.40909090909090917</v>
      </c>
      <c r="W413" s="13">
        <v>1.25</v>
      </c>
      <c r="X413" s="13">
        <v>0.58333333333333337</v>
      </c>
      <c r="Y413" s="13">
        <v>0.66666666666666663</v>
      </c>
      <c r="Z413" s="13">
        <v>1.5</v>
      </c>
      <c r="AA413" s="13">
        <v>1.6875</v>
      </c>
      <c r="AB413" s="13">
        <v>-0.1875</v>
      </c>
      <c r="AC413" s="13">
        <v>1.2</v>
      </c>
      <c r="AD413" s="13">
        <v>1.4</v>
      </c>
      <c r="AE413" s="13">
        <v>-0.19999999999999996</v>
      </c>
      <c r="AF413" s="13">
        <v>1</v>
      </c>
      <c r="AG413" s="13">
        <v>1.5833333333333333</v>
      </c>
      <c r="AH413" s="13">
        <v>-0.58333333333333326</v>
      </c>
      <c r="AI413" s="13">
        <v>1</v>
      </c>
      <c r="AJ413" s="13">
        <v>1</v>
      </c>
      <c r="AK413" s="13">
        <v>39</v>
      </c>
      <c r="AL413" s="13">
        <v>25</v>
      </c>
      <c r="AM413" s="13">
        <v>1.3928571428571428</v>
      </c>
      <c r="AN413" s="13">
        <v>1.1363636363636365</v>
      </c>
      <c r="AO413" s="22">
        <v>412</v>
      </c>
    </row>
    <row r="414" spans="1:41" x14ac:dyDescent="0.3">
      <c r="A414" t="s">
        <v>47</v>
      </c>
      <c r="B414" t="s">
        <v>264</v>
      </c>
      <c r="C414" t="s">
        <v>105</v>
      </c>
      <c r="D414" t="s">
        <v>100</v>
      </c>
      <c r="E414" t="s">
        <v>64</v>
      </c>
      <c r="F414" s="15">
        <v>0.60416666666666663</v>
      </c>
      <c r="G414" s="16">
        <v>2733</v>
      </c>
      <c r="H414" s="16">
        <v>7</v>
      </c>
      <c r="I414" s="16"/>
      <c r="J414" t="s">
        <v>216</v>
      </c>
      <c r="K414" t="s">
        <v>245</v>
      </c>
      <c r="L414">
        <v>2</v>
      </c>
      <c r="M414">
        <v>2</v>
      </c>
      <c r="N414" t="s">
        <v>30</v>
      </c>
      <c r="O414" t="s">
        <v>30</v>
      </c>
      <c r="P414" s="13">
        <v>0</v>
      </c>
      <c r="Q414" s="13">
        <v>1.7894736842105263</v>
      </c>
      <c r="R414" s="13">
        <v>0.68421052631578949</v>
      </c>
      <c r="S414" s="13">
        <v>1.1052631578947367</v>
      </c>
      <c r="T414" s="13">
        <v>1.263157894736842</v>
      </c>
      <c r="U414" s="13">
        <v>1.631578947368421</v>
      </c>
      <c r="V414" s="13">
        <v>-0.36842105263157898</v>
      </c>
      <c r="W414" s="13">
        <v>1.8</v>
      </c>
      <c r="X414" s="13">
        <v>1.3</v>
      </c>
      <c r="Y414" s="13">
        <v>0.5</v>
      </c>
      <c r="Z414" s="13">
        <v>1.7777777777777777</v>
      </c>
      <c r="AA414" s="13">
        <v>2.2222222222222223</v>
      </c>
      <c r="AB414" s="13">
        <v>-0.44444444444444464</v>
      </c>
      <c r="AC414" s="13">
        <v>0.875</v>
      </c>
      <c r="AD414" s="13">
        <v>1.25</v>
      </c>
      <c r="AE414" s="13">
        <v>-0.375</v>
      </c>
      <c r="AF414" s="13">
        <v>1.5454545454545454</v>
      </c>
      <c r="AG414" s="13">
        <v>1.9090909090909092</v>
      </c>
      <c r="AH414" s="13">
        <v>-0.36363636363636376</v>
      </c>
      <c r="AI414" s="13">
        <v>1</v>
      </c>
      <c r="AJ414" s="13">
        <v>1</v>
      </c>
      <c r="AK414" s="13">
        <v>29</v>
      </c>
      <c r="AL414" s="13">
        <v>21</v>
      </c>
      <c r="AM414" s="13">
        <v>1.5263157894736843</v>
      </c>
      <c r="AN414" s="13">
        <v>1.1052631578947369</v>
      </c>
      <c r="AO414" s="22">
        <v>413</v>
      </c>
    </row>
    <row r="415" spans="1:41" x14ac:dyDescent="0.3">
      <c r="A415" t="s">
        <v>72</v>
      </c>
      <c r="B415" t="s">
        <v>324</v>
      </c>
      <c r="C415" t="s">
        <v>105</v>
      </c>
      <c r="D415" t="s">
        <v>100</v>
      </c>
      <c r="E415" t="s">
        <v>61</v>
      </c>
      <c r="F415" s="15">
        <v>0.875</v>
      </c>
      <c r="G415" s="16">
        <v>56578</v>
      </c>
      <c r="H415" s="16">
        <v>5</v>
      </c>
      <c r="I415" s="16"/>
      <c r="J415" t="s">
        <v>314</v>
      </c>
      <c r="K415" t="s">
        <v>40</v>
      </c>
      <c r="L415">
        <v>1</v>
      </c>
      <c r="M415">
        <v>2</v>
      </c>
      <c r="N415" t="s">
        <v>31</v>
      </c>
      <c r="O415" t="s">
        <v>32</v>
      </c>
      <c r="P415" s="13">
        <v>-1</v>
      </c>
      <c r="Q415" s="13">
        <v>1</v>
      </c>
      <c r="R415" s="13">
        <v>0</v>
      </c>
      <c r="S415" s="13">
        <v>1</v>
      </c>
      <c r="T415" s="13">
        <v>2.5862068965517242</v>
      </c>
      <c r="U415" s="13">
        <v>0.75862068965517238</v>
      </c>
      <c r="V415" s="13">
        <v>1.8275862068965518</v>
      </c>
      <c r="W415" s="13">
        <v>0</v>
      </c>
      <c r="X415" s="13">
        <v>0</v>
      </c>
      <c r="Y415" s="13">
        <v>0</v>
      </c>
      <c r="Z415" s="13">
        <v>1</v>
      </c>
      <c r="AA415" s="13">
        <v>3</v>
      </c>
      <c r="AB415" s="13">
        <v>-2</v>
      </c>
      <c r="AC415" s="13">
        <v>2.1538461538461537</v>
      </c>
      <c r="AD415" s="13">
        <v>0.61538461538461542</v>
      </c>
      <c r="AE415" s="13">
        <v>1.5384615384615383</v>
      </c>
      <c r="AF415" s="13">
        <v>2.9375</v>
      </c>
      <c r="AG415" s="13">
        <v>0.875</v>
      </c>
      <c r="AH415" s="13">
        <v>2.0625</v>
      </c>
      <c r="AI415" s="13">
        <v>0</v>
      </c>
      <c r="AJ415" s="13">
        <v>3</v>
      </c>
      <c r="AK415" s="13">
        <v>0</v>
      </c>
      <c r="AL415" s="13">
        <v>77</v>
      </c>
      <c r="AM415" s="13">
        <v>0</v>
      </c>
      <c r="AN415" s="13">
        <v>2.6551724137931036</v>
      </c>
      <c r="AO415" s="22">
        <v>414</v>
      </c>
    </row>
    <row r="416" spans="1:41" x14ac:dyDescent="0.3">
      <c r="A416" t="s">
        <v>72</v>
      </c>
      <c r="B416" t="s">
        <v>324</v>
      </c>
      <c r="C416" t="s">
        <v>105</v>
      </c>
      <c r="D416" t="s">
        <v>100</v>
      </c>
      <c r="E416" t="s">
        <v>61</v>
      </c>
      <c r="F416" s="15">
        <v>0.78819444444444453</v>
      </c>
      <c r="G416" s="16">
        <v>23850</v>
      </c>
      <c r="H416" s="16">
        <v>4</v>
      </c>
      <c r="I416" s="16"/>
      <c r="J416" t="s">
        <v>71</v>
      </c>
      <c r="K416" t="s">
        <v>354</v>
      </c>
      <c r="L416">
        <v>1</v>
      </c>
      <c r="M416">
        <v>0</v>
      </c>
      <c r="N416" t="s">
        <v>32</v>
      </c>
      <c r="O416" t="s">
        <v>31</v>
      </c>
      <c r="P416" s="13">
        <v>1</v>
      </c>
      <c r="Q416" s="13">
        <v>1.3448275862068966</v>
      </c>
      <c r="R416" s="13">
        <v>0.2413793103448276</v>
      </c>
      <c r="S416" s="13">
        <v>1.103448275862069</v>
      </c>
      <c r="T416" s="13">
        <v>3</v>
      </c>
      <c r="U416" s="13">
        <v>1</v>
      </c>
      <c r="V416" s="13">
        <v>2</v>
      </c>
      <c r="W416" s="13">
        <v>1.1538461538461537</v>
      </c>
      <c r="X416" s="13">
        <v>0.53846153846153844</v>
      </c>
      <c r="Y416" s="13">
        <v>0.61538461538461531</v>
      </c>
      <c r="Z416" s="13">
        <v>1.5</v>
      </c>
      <c r="AA416" s="13">
        <v>1.6875</v>
      </c>
      <c r="AB416" s="13">
        <v>-0.1875</v>
      </c>
      <c r="AC416" s="13">
        <v>3</v>
      </c>
      <c r="AD416" s="13">
        <v>1</v>
      </c>
      <c r="AE416" s="13">
        <v>2</v>
      </c>
      <c r="AF416" s="13">
        <v>0</v>
      </c>
      <c r="AG416" s="13">
        <v>0</v>
      </c>
      <c r="AH416" s="13">
        <v>0</v>
      </c>
      <c r="AI416" s="13">
        <v>3</v>
      </c>
      <c r="AJ416" s="13">
        <v>0</v>
      </c>
      <c r="AK416" s="13">
        <v>40</v>
      </c>
      <c r="AL416" s="13">
        <v>3</v>
      </c>
      <c r="AM416" s="13">
        <v>1.3793103448275863</v>
      </c>
      <c r="AN416" s="13">
        <v>3</v>
      </c>
      <c r="AO416" s="22">
        <v>415</v>
      </c>
    </row>
    <row r="417" spans="1:41" x14ac:dyDescent="0.3">
      <c r="A417" t="s">
        <v>47</v>
      </c>
      <c r="B417" t="s">
        <v>300</v>
      </c>
      <c r="C417" t="s">
        <v>105</v>
      </c>
      <c r="D417" t="s">
        <v>100</v>
      </c>
      <c r="E417" t="s">
        <v>43</v>
      </c>
      <c r="F417" s="15">
        <v>0.70833333333333337</v>
      </c>
      <c r="G417" s="16">
        <v>7048</v>
      </c>
      <c r="H417" s="16">
        <v>6</v>
      </c>
      <c r="I417" s="16"/>
      <c r="J417" t="s">
        <v>68</v>
      </c>
      <c r="K417" t="s">
        <v>56</v>
      </c>
      <c r="L417">
        <v>3</v>
      </c>
      <c r="M417">
        <v>0</v>
      </c>
      <c r="N417" t="s">
        <v>32</v>
      </c>
      <c r="O417" t="s">
        <v>31</v>
      </c>
      <c r="P417" s="13">
        <v>3</v>
      </c>
      <c r="Q417" s="13">
        <v>1.0434782608695652</v>
      </c>
      <c r="R417" s="13">
        <v>0.60869565217391308</v>
      </c>
      <c r="S417" s="13">
        <v>0.43478260869565211</v>
      </c>
      <c r="T417" s="13">
        <v>0.9</v>
      </c>
      <c r="U417" s="13">
        <v>2.1</v>
      </c>
      <c r="V417" s="13">
        <v>-1.2000000000000002</v>
      </c>
      <c r="W417" s="13">
        <v>1.2</v>
      </c>
      <c r="X417" s="13">
        <v>1.4</v>
      </c>
      <c r="Y417" s="13">
        <v>-0.19999999999999996</v>
      </c>
      <c r="Z417" s="13">
        <v>0.92307692307692313</v>
      </c>
      <c r="AA417" s="13">
        <v>1.4615384615384615</v>
      </c>
      <c r="AB417" s="13">
        <v>-0.53846153846153832</v>
      </c>
      <c r="AC417" s="13">
        <v>1</v>
      </c>
      <c r="AD417" s="13">
        <v>2.1</v>
      </c>
      <c r="AE417" s="13">
        <v>-1.1000000000000001</v>
      </c>
      <c r="AF417" s="13">
        <v>0.8</v>
      </c>
      <c r="AG417" s="13">
        <v>2.1</v>
      </c>
      <c r="AH417" s="13">
        <v>-1.3</v>
      </c>
      <c r="AI417" s="13">
        <v>3</v>
      </c>
      <c r="AJ417" s="13">
        <v>0</v>
      </c>
      <c r="AK417" s="13">
        <v>26</v>
      </c>
      <c r="AL417" s="13">
        <v>11</v>
      </c>
      <c r="AM417" s="13">
        <v>1.1304347826086956</v>
      </c>
      <c r="AN417" s="13">
        <v>0.55000000000000004</v>
      </c>
      <c r="AO417" s="22">
        <v>416</v>
      </c>
    </row>
    <row r="418" spans="1:41" x14ac:dyDescent="0.3">
      <c r="A418" t="s">
        <v>47</v>
      </c>
      <c r="B418" t="s">
        <v>300</v>
      </c>
      <c r="C418" t="s">
        <v>105</v>
      </c>
      <c r="D418" t="s">
        <v>100</v>
      </c>
      <c r="E418" t="s">
        <v>43</v>
      </c>
      <c r="F418" s="15">
        <v>0.70833333333333337</v>
      </c>
      <c r="G418" s="16">
        <v>4797</v>
      </c>
      <c r="H418" s="16">
        <v>7</v>
      </c>
      <c r="I418" s="16"/>
      <c r="J418" t="s">
        <v>0</v>
      </c>
      <c r="K418" t="s">
        <v>76</v>
      </c>
      <c r="L418">
        <v>2</v>
      </c>
      <c r="M418">
        <v>1</v>
      </c>
      <c r="N418" t="s">
        <v>32</v>
      </c>
      <c r="O418" t="s">
        <v>31</v>
      </c>
      <c r="P418" s="13">
        <v>1</v>
      </c>
      <c r="Q418" s="13">
        <v>2.125</v>
      </c>
      <c r="R418" s="13">
        <v>0.41666666666666669</v>
      </c>
      <c r="S418" s="13">
        <v>1.7083333333333333</v>
      </c>
      <c r="T418" s="13">
        <v>1.368421052631579</v>
      </c>
      <c r="U418" s="13">
        <v>1.7894736842105263</v>
      </c>
      <c r="V418" s="13">
        <v>-0.42105263157894735</v>
      </c>
      <c r="W418" s="13">
        <v>2.2000000000000002</v>
      </c>
      <c r="X418" s="13">
        <v>1</v>
      </c>
      <c r="Y418" s="13">
        <v>1.2000000000000002</v>
      </c>
      <c r="Z418" s="13">
        <v>2.0714285714285716</v>
      </c>
      <c r="AA418" s="13">
        <v>0.7142857142857143</v>
      </c>
      <c r="AB418" s="13">
        <v>1.3571428571428572</v>
      </c>
      <c r="AC418" s="13">
        <v>1.2</v>
      </c>
      <c r="AD418" s="13">
        <v>1.9</v>
      </c>
      <c r="AE418" s="13">
        <v>-0.7</v>
      </c>
      <c r="AF418" s="13">
        <v>1.5555555555555556</v>
      </c>
      <c r="AG418" s="13">
        <v>1.6666666666666667</v>
      </c>
      <c r="AH418" s="13">
        <v>-0.11111111111111116</v>
      </c>
      <c r="AI418" s="13">
        <v>3</v>
      </c>
      <c r="AJ418" s="13">
        <v>0</v>
      </c>
      <c r="AK418" s="13">
        <v>49</v>
      </c>
      <c r="AL418" s="13">
        <v>23</v>
      </c>
      <c r="AM418" s="13">
        <v>2.0416666666666665</v>
      </c>
      <c r="AN418" s="13">
        <v>1.2105263157894737</v>
      </c>
      <c r="AO418" s="22">
        <v>417</v>
      </c>
    </row>
    <row r="419" spans="1:41" x14ac:dyDescent="0.3">
      <c r="A419" t="s">
        <v>47</v>
      </c>
      <c r="B419" t="s">
        <v>300</v>
      </c>
      <c r="C419" t="s">
        <v>105</v>
      </c>
      <c r="D419" t="s">
        <v>100</v>
      </c>
      <c r="E419" t="s">
        <v>43</v>
      </c>
      <c r="F419" s="15">
        <v>0.70833333333333337</v>
      </c>
      <c r="G419" s="16">
        <v>2035.0000000000002</v>
      </c>
      <c r="H419" s="16">
        <v>7</v>
      </c>
      <c r="I419" s="16"/>
      <c r="J419" t="s">
        <v>245</v>
      </c>
      <c r="K419" t="s">
        <v>49</v>
      </c>
      <c r="L419">
        <v>0</v>
      </c>
      <c r="M419">
        <v>0</v>
      </c>
      <c r="N419" t="s">
        <v>30</v>
      </c>
      <c r="O419" t="s">
        <v>30</v>
      </c>
      <c r="P419" s="13">
        <v>0</v>
      </c>
      <c r="Q419" s="13">
        <v>1.3</v>
      </c>
      <c r="R419" s="13">
        <v>0.5</v>
      </c>
      <c r="S419" s="13">
        <v>0.8</v>
      </c>
      <c r="T419" s="13">
        <v>1.75</v>
      </c>
      <c r="U419" s="13">
        <v>1.45</v>
      </c>
      <c r="V419" s="13">
        <v>0.30000000000000004</v>
      </c>
      <c r="W419" s="13">
        <v>0.875</v>
      </c>
      <c r="X419" s="13">
        <v>1.25</v>
      </c>
      <c r="Y419" s="13">
        <v>-0.375</v>
      </c>
      <c r="Z419" s="13">
        <v>1.5833333333333333</v>
      </c>
      <c r="AA419" s="13">
        <v>1.9166666666666667</v>
      </c>
      <c r="AB419" s="13">
        <v>-0.33333333333333348</v>
      </c>
      <c r="AC419" s="13">
        <v>1.8181818181818181</v>
      </c>
      <c r="AD419" s="13">
        <v>1.5454545454545454</v>
      </c>
      <c r="AE419" s="13">
        <v>0.27272727272727271</v>
      </c>
      <c r="AF419" s="13">
        <v>1.6666666666666667</v>
      </c>
      <c r="AG419" s="13">
        <v>1.3333333333333333</v>
      </c>
      <c r="AH419" s="13">
        <v>0.33333333333333348</v>
      </c>
      <c r="AI419" s="13">
        <v>1</v>
      </c>
      <c r="AJ419" s="13">
        <v>1</v>
      </c>
      <c r="AK419" s="13">
        <v>22</v>
      </c>
      <c r="AL419" s="13">
        <v>32</v>
      </c>
      <c r="AM419" s="13">
        <v>1.1000000000000001</v>
      </c>
      <c r="AN419" s="13">
        <v>1.6</v>
      </c>
      <c r="AO419" s="22">
        <v>418</v>
      </c>
    </row>
    <row r="420" spans="1:41" x14ac:dyDescent="0.3">
      <c r="A420" t="s">
        <v>47</v>
      </c>
      <c r="B420" t="s">
        <v>265</v>
      </c>
      <c r="C420" t="s">
        <v>105</v>
      </c>
      <c r="D420" t="s">
        <v>100</v>
      </c>
      <c r="E420" t="s">
        <v>64</v>
      </c>
      <c r="F420" s="15">
        <v>0.70833333333333337</v>
      </c>
      <c r="G420" s="16">
        <v>16582</v>
      </c>
      <c r="H420" s="16">
        <v>7</v>
      </c>
      <c r="I420" s="16"/>
      <c r="J420" t="s">
        <v>80</v>
      </c>
      <c r="K420" t="s">
        <v>71</v>
      </c>
      <c r="L420">
        <v>6</v>
      </c>
      <c r="M420">
        <v>1</v>
      </c>
      <c r="N420" t="s">
        <v>32</v>
      </c>
      <c r="O420" t="s">
        <v>31</v>
      </c>
      <c r="P420" s="13">
        <v>5</v>
      </c>
      <c r="Q420" s="13">
        <v>1.35</v>
      </c>
      <c r="R420" s="13">
        <v>0.6</v>
      </c>
      <c r="S420" s="13">
        <v>0.75000000000000011</v>
      </c>
      <c r="T420" s="13">
        <v>1.3333333333333333</v>
      </c>
      <c r="U420" s="13">
        <v>1.1333333333333333</v>
      </c>
      <c r="V420" s="13">
        <v>0.19999999999999996</v>
      </c>
      <c r="W420" s="13">
        <v>1.8</v>
      </c>
      <c r="X420" s="13">
        <v>1.2</v>
      </c>
      <c r="Y420" s="13">
        <v>0.60000000000000009</v>
      </c>
      <c r="Z420" s="13">
        <v>0.9</v>
      </c>
      <c r="AA420" s="13">
        <v>0.8</v>
      </c>
      <c r="AB420" s="13">
        <v>9.9999999999999978E-2</v>
      </c>
      <c r="AC420" s="13">
        <v>1.1428571428571428</v>
      </c>
      <c r="AD420" s="13">
        <v>0.5</v>
      </c>
      <c r="AE420" s="13">
        <v>0.64285714285714279</v>
      </c>
      <c r="AF420" s="13">
        <v>1.5</v>
      </c>
      <c r="AG420" s="13">
        <v>1.6875</v>
      </c>
      <c r="AH420" s="13">
        <v>-0.1875</v>
      </c>
      <c r="AI420" s="13">
        <v>3</v>
      </c>
      <c r="AJ420" s="13">
        <v>0</v>
      </c>
      <c r="AK420" s="13">
        <v>33</v>
      </c>
      <c r="AL420" s="13">
        <v>43</v>
      </c>
      <c r="AM420" s="13">
        <v>1.65</v>
      </c>
      <c r="AN420" s="13">
        <v>1.4333333333333333</v>
      </c>
      <c r="AO420" s="22">
        <v>419</v>
      </c>
    </row>
    <row r="421" spans="1:41" x14ac:dyDescent="0.3">
      <c r="A421" t="s">
        <v>47</v>
      </c>
      <c r="B421" t="s">
        <v>265</v>
      </c>
      <c r="C421" t="s">
        <v>105</v>
      </c>
      <c r="D421" t="s">
        <v>100</v>
      </c>
      <c r="E421" t="s">
        <v>64</v>
      </c>
      <c r="F421" s="15">
        <v>0.60416666666666663</v>
      </c>
      <c r="G421" s="16">
        <v>5727</v>
      </c>
      <c r="H421" s="16">
        <v>3</v>
      </c>
      <c r="I421" s="16"/>
      <c r="J421" t="s">
        <v>40</v>
      </c>
      <c r="K421" t="s">
        <v>65</v>
      </c>
      <c r="L421">
        <v>5</v>
      </c>
      <c r="M421">
        <v>1</v>
      </c>
      <c r="N421" t="s">
        <v>32</v>
      </c>
      <c r="O421" t="s">
        <v>31</v>
      </c>
      <c r="P421" s="13">
        <v>4</v>
      </c>
      <c r="Q421" s="13">
        <v>2.5666666666666669</v>
      </c>
      <c r="R421" s="13">
        <v>0.26666666666666666</v>
      </c>
      <c r="S421" s="13">
        <v>2.3000000000000003</v>
      </c>
      <c r="T421" s="13">
        <v>1.8</v>
      </c>
      <c r="U421" s="13">
        <v>0.85</v>
      </c>
      <c r="V421" s="13">
        <v>0.95000000000000007</v>
      </c>
      <c r="W421" s="13">
        <v>2.1538461538461537</v>
      </c>
      <c r="X421" s="13">
        <v>0.61538461538461542</v>
      </c>
      <c r="Y421" s="13">
        <v>1.5384615384615383</v>
      </c>
      <c r="Z421" s="13">
        <v>2.8823529411764706</v>
      </c>
      <c r="AA421" s="13">
        <v>0.88235294117647056</v>
      </c>
      <c r="AB421" s="13">
        <v>2</v>
      </c>
      <c r="AC421" s="13">
        <v>1.7777777777777777</v>
      </c>
      <c r="AD421" s="13">
        <v>1</v>
      </c>
      <c r="AE421" s="13">
        <v>0.77777777777777768</v>
      </c>
      <c r="AF421" s="13">
        <v>1.8181818181818181</v>
      </c>
      <c r="AG421" s="13">
        <v>0.72727272727272729</v>
      </c>
      <c r="AH421" s="13">
        <v>1.0909090909090908</v>
      </c>
      <c r="AI421" s="13">
        <v>3</v>
      </c>
      <c r="AJ421" s="13">
        <v>0</v>
      </c>
      <c r="AK421" s="13">
        <v>80</v>
      </c>
      <c r="AL421" s="13">
        <v>38</v>
      </c>
      <c r="AM421" s="13">
        <v>2.6666666666666665</v>
      </c>
      <c r="AN421" s="13">
        <v>1.9</v>
      </c>
      <c r="AO421" s="22">
        <v>420</v>
      </c>
    </row>
    <row r="422" spans="1:41" x14ac:dyDescent="0.3">
      <c r="A422" t="s">
        <v>47</v>
      </c>
      <c r="B422" t="s">
        <v>265</v>
      </c>
      <c r="C422" t="s">
        <v>105</v>
      </c>
      <c r="D422" t="s">
        <v>100</v>
      </c>
      <c r="E422" t="s">
        <v>64</v>
      </c>
      <c r="F422" s="15">
        <v>0.60416666666666663</v>
      </c>
      <c r="G422" s="16">
        <v>2543</v>
      </c>
      <c r="H422" s="16">
        <v>8</v>
      </c>
      <c r="I422" s="16"/>
      <c r="J422" t="s">
        <v>58</v>
      </c>
      <c r="K422" t="s">
        <v>216</v>
      </c>
      <c r="L422">
        <v>6</v>
      </c>
      <c r="M422">
        <v>1</v>
      </c>
      <c r="N422" t="s">
        <v>32</v>
      </c>
      <c r="O422" t="s">
        <v>31</v>
      </c>
      <c r="P422" s="13">
        <v>5</v>
      </c>
      <c r="Q422" s="13">
        <v>1.25</v>
      </c>
      <c r="R422" s="13">
        <v>0.9</v>
      </c>
      <c r="S422" s="13">
        <v>0.35</v>
      </c>
      <c r="T422" s="13">
        <v>1.8</v>
      </c>
      <c r="U422" s="13">
        <v>1.75</v>
      </c>
      <c r="V422" s="13">
        <v>5.0000000000000044E-2</v>
      </c>
      <c r="W422" s="13">
        <v>1.1111111111111112</v>
      </c>
      <c r="X422" s="13">
        <v>2</v>
      </c>
      <c r="Y422" s="13">
        <v>-0.88888888888888884</v>
      </c>
      <c r="Z422" s="13">
        <v>1.3636363636363635</v>
      </c>
      <c r="AA422" s="13">
        <v>1.1818181818181819</v>
      </c>
      <c r="AB422" s="13">
        <v>0.18181818181818166</v>
      </c>
      <c r="AC422" s="13">
        <v>1.8181818181818181</v>
      </c>
      <c r="AD422" s="13">
        <v>1.3636363636363635</v>
      </c>
      <c r="AE422" s="13">
        <v>0.45454545454545459</v>
      </c>
      <c r="AF422" s="13">
        <v>1.7777777777777777</v>
      </c>
      <c r="AG422" s="13">
        <v>2.2222222222222223</v>
      </c>
      <c r="AH422" s="13">
        <v>-0.44444444444444464</v>
      </c>
      <c r="AI422" s="13">
        <v>3</v>
      </c>
      <c r="AJ422" s="13">
        <v>0</v>
      </c>
      <c r="AK422" s="13">
        <v>17</v>
      </c>
      <c r="AL422" s="13">
        <v>30</v>
      </c>
      <c r="AM422" s="13">
        <v>0.85</v>
      </c>
      <c r="AN422" s="13">
        <v>1.5</v>
      </c>
      <c r="AO422" s="22">
        <v>421</v>
      </c>
    </row>
    <row r="423" spans="1:41" x14ac:dyDescent="0.3">
      <c r="A423" t="s">
        <v>72</v>
      </c>
      <c r="B423" t="s">
        <v>325</v>
      </c>
      <c r="C423" t="s">
        <v>267</v>
      </c>
      <c r="D423" t="s">
        <v>106</v>
      </c>
      <c r="E423" t="s">
        <v>61</v>
      </c>
      <c r="F423" s="15">
        <v>0.875</v>
      </c>
      <c r="G423" s="16">
        <v>16457</v>
      </c>
      <c r="H423" s="16">
        <v>60</v>
      </c>
      <c r="I423" s="16"/>
      <c r="J423" t="s">
        <v>326</v>
      </c>
      <c r="K423" t="s">
        <v>40</v>
      </c>
      <c r="L423">
        <v>2</v>
      </c>
      <c r="M423">
        <v>1</v>
      </c>
      <c r="N423" t="s">
        <v>32</v>
      </c>
      <c r="O423" t="s">
        <v>31</v>
      </c>
      <c r="P423" s="13">
        <v>1</v>
      </c>
      <c r="Q423" s="13">
        <v>0</v>
      </c>
      <c r="R423" s="13">
        <v>0</v>
      </c>
      <c r="S423" s="13">
        <v>0</v>
      </c>
      <c r="T423" s="13">
        <v>2.6451612903225805</v>
      </c>
      <c r="U423" s="13">
        <v>0.77419354838709675</v>
      </c>
      <c r="V423" s="13">
        <v>1.8709677419354838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2.3571428571428572</v>
      </c>
      <c r="AD423" s="13">
        <v>0.6428571428571429</v>
      </c>
      <c r="AE423" s="13">
        <v>1.7142857142857144</v>
      </c>
      <c r="AF423" s="13">
        <v>2.8823529411764706</v>
      </c>
      <c r="AG423" s="13">
        <v>0.88235294117647056</v>
      </c>
      <c r="AH423" s="13">
        <v>2</v>
      </c>
      <c r="AI423" s="13">
        <v>3</v>
      </c>
      <c r="AJ423" s="13">
        <v>0</v>
      </c>
      <c r="AK423" s="13">
        <v>0</v>
      </c>
      <c r="AL423" s="13">
        <v>83</v>
      </c>
      <c r="AM423" s="13">
        <v>0</v>
      </c>
      <c r="AN423" s="13">
        <v>2.6774193548387095</v>
      </c>
      <c r="AO423" s="22">
        <v>422</v>
      </c>
    </row>
    <row r="424" spans="1:41" x14ac:dyDescent="0.3">
      <c r="A424" t="s">
        <v>72</v>
      </c>
      <c r="B424" t="s">
        <v>325</v>
      </c>
      <c r="C424" t="s">
        <v>267</v>
      </c>
      <c r="D424" t="s">
        <v>106</v>
      </c>
      <c r="E424" t="s">
        <v>61</v>
      </c>
      <c r="F424" s="15">
        <v>0.78819444444444453</v>
      </c>
      <c r="G424" s="16">
        <v>23850</v>
      </c>
      <c r="H424" s="16">
        <v>60</v>
      </c>
      <c r="I424" s="16"/>
      <c r="J424" t="s">
        <v>71</v>
      </c>
      <c r="K424" t="s">
        <v>356</v>
      </c>
      <c r="L424">
        <v>0</v>
      </c>
      <c r="M424">
        <v>1</v>
      </c>
      <c r="N424" t="s">
        <v>31</v>
      </c>
      <c r="O424" t="s">
        <v>32</v>
      </c>
      <c r="P424" s="13">
        <v>-1</v>
      </c>
      <c r="Q424" s="13">
        <v>1.3225806451612903</v>
      </c>
      <c r="R424" s="13">
        <v>0.22580645161290322</v>
      </c>
      <c r="S424" s="13">
        <v>1.096774193548387</v>
      </c>
      <c r="T424" s="13">
        <v>0</v>
      </c>
      <c r="U424" s="13">
        <v>0</v>
      </c>
      <c r="V424" s="13">
        <v>0</v>
      </c>
      <c r="W424" s="13">
        <v>1.1428571428571428</v>
      </c>
      <c r="X424" s="13">
        <v>0.5</v>
      </c>
      <c r="Y424" s="13">
        <v>0.64285714285714279</v>
      </c>
      <c r="Z424" s="13">
        <v>1.4705882352941178</v>
      </c>
      <c r="AA424" s="13">
        <v>1.9411764705882353</v>
      </c>
      <c r="AB424" s="13">
        <v>-0.47058823529411753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3</v>
      </c>
      <c r="AK424" s="13">
        <v>43</v>
      </c>
      <c r="AL424" s="13">
        <v>0</v>
      </c>
      <c r="AM424" s="13">
        <v>1.3870967741935485</v>
      </c>
      <c r="AN424" s="13">
        <v>0</v>
      </c>
      <c r="AO424" s="22">
        <v>423</v>
      </c>
    </row>
    <row r="425" spans="1:41" x14ac:dyDescent="0.3">
      <c r="A425" t="s">
        <v>41</v>
      </c>
      <c r="B425" t="s">
        <v>266</v>
      </c>
      <c r="C425" t="s">
        <v>267</v>
      </c>
      <c r="D425" t="s">
        <v>106</v>
      </c>
      <c r="E425" t="s">
        <v>141</v>
      </c>
      <c r="F425" s="15">
        <v>0.79166666666666663</v>
      </c>
      <c r="G425" s="16">
        <v>12295</v>
      </c>
      <c r="H425" s="16">
        <v>61</v>
      </c>
      <c r="I425" s="16"/>
      <c r="J425" t="s">
        <v>268</v>
      </c>
      <c r="K425" t="s">
        <v>80</v>
      </c>
      <c r="L425">
        <v>2</v>
      </c>
      <c r="M425">
        <v>1</v>
      </c>
      <c r="N425" t="s">
        <v>32</v>
      </c>
      <c r="O425" t="s">
        <v>31</v>
      </c>
      <c r="P425" s="13">
        <v>1</v>
      </c>
      <c r="Q425" s="13">
        <v>0</v>
      </c>
      <c r="R425" s="13">
        <v>0</v>
      </c>
      <c r="S425" s="13">
        <v>0</v>
      </c>
      <c r="T425" s="13">
        <v>1.5714285714285714</v>
      </c>
      <c r="U425" s="13">
        <v>1</v>
      </c>
      <c r="V425" s="13">
        <v>0.5714285714285714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2.1818181818181817</v>
      </c>
      <c r="AD425" s="13">
        <v>1.1818181818181819</v>
      </c>
      <c r="AE425" s="13">
        <v>0.99999999999999978</v>
      </c>
      <c r="AF425" s="13">
        <v>0.9</v>
      </c>
      <c r="AG425" s="13">
        <v>0.8</v>
      </c>
      <c r="AH425" s="13">
        <v>9.9999999999999978E-2</v>
      </c>
      <c r="AI425" s="13">
        <v>3</v>
      </c>
      <c r="AJ425" s="13">
        <v>0</v>
      </c>
      <c r="AK425" s="13">
        <v>0</v>
      </c>
      <c r="AL425" s="13">
        <v>36</v>
      </c>
      <c r="AM425" s="13">
        <v>0</v>
      </c>
      <c r="AN425" s="13">
        <v>1.7142857142857142</v>
      </c>
      <c r="AO425" s="22">
        <v>424</v>
      </c>
    </row>
    <row r="426" spans="1:41" x14ac:dyDescent="0.3">
      <c r="A426" t="s">
        <v>41</v>
      </c>
      <c r="B426" t="s">
        <v>343</v>
      </c>
      <c r="C426" t="s">
        <v>267</v>
      </c>
      <c r="D426" t="s">
        <v>106</v>
      </c>
      <c r="E426" t="s">
        <v>43</v>
      </c>
      <c r="F426" s="15">
        <v>0.5</v>
      </c>
      <c r="G426" s="16">
        <v>5328</v>
      </c>
      <c r="H426" s="16">
        <v>63</v>
      </c>
      <c r="I426" s="16"/>
      <c r="J426" t="s">
        <v>0</v>
      </c>
      <c r="K426" t="s">
        <v>65</v>
      </c>
      <c r="L426">
        <v>6</v>
      </c>
      <c r="M426">
        <v>0</v>
      </c>
      <c r="N426" t="s">
        <v>32</v>
      </c>
      <c r="O426" t="s">
        <v>31</v>
      </c>
      <c r="P426" s="13">
        <v>6</v>
      </c>
      <c r="Q426" s="13">
        <v>2.12</v>
      </c>
      <c r="R426" s="13">
        <v>0.44</v>
      </c>
      <c r="S426" s="13">
        <v>1.6800000000000002</v>
      </c>
      <c r="T426" s="13">
        <v>1.7619047619047619</v>
      </c>
      <c r="U426" s="13">
        <v>1.0476190476190477</v>
      </c>
      <c r="V426" s="13">
        <v>0.71428571428571419</v>
      </c>
      <c r="W426" s="13">
        <v>2.1818181818181817</v>
      </c>
      <c r="X426" s="13">
        <v>1</v>
      </c>
      <c r="Y426" s="13">
        <v>1.1818181818181817</v>
      </c>
      <c r="Z426" s="13">
        <v>2.0714285714285716</v>
      </c>
      <c r="AA426" s="13">
        <v>0.7142857142857143</v>
      </c>
      <c r="AB426" s="13">
        <v>1.3571428571428572</v>
      </c>
      <c r="AC426" s="13">
        <v>1.7777777777777777</v>
      </c>
      <c r="AD426" s="13">
        <v>1</v>
      </c>
      <c r="AE426" s="13">
        <v>0.77777777777777768</v>
      </c>
      <c r="AF426" s="13">
        <v>1.75</v>
      </c>
      <c r="AG426" s="13">
        <v>1.0833333333333333</v>
      </c>
      <c r="AH426" s="13">
        <v>0.66666666666666674</v>
      </c>
      <c r="AI426" s="13">
        <v>3</v>
      </c>
      <c r="AJ426" s="13">
        <v>0</v>
      </c>
      <c r="AK426" s="13">
        <v>52</v>
      </c>
      <c r="AL426" s="13">
        <v>38</v>
      </c>
      <c r="AM426" s="13">
        <v>2.08</v>
      </c>
      <c r="AN426" s="13">
        <v>1.8095238095238095</v>
      </c>
      <c r="AO426" s="22">
        <v>425</v>
      </c>
    </row>
    <row r="427" spans="1:41" x14ac:dyDescent="0.3">
      <c r="A427" t="s">
        <v>41</v>
      </c>
      <c r="B427" t="s">
        <v>327</v>
      </c>
      <c r="C427" t="s">
        <v>267</v>
      </c>
      <c r="D427" t="s">
        <v>106</v>
      </c>
      <c r="E427" t="s">
        <v>64</v>
      </c>
      <c r="F427" s="15">
        <v>0.625</v>
      </c>
      <c r="G427" s="16">
        <v>2170</v>
      </c>
      <c r="H427" s="16">
        <v>3</v>
      </c>
      <c r="I427" s="16"/>
      <c r="J427" t="s">
        <v>199</v>
      </c>
      <c r="K427" t="s">
        <v>40</v>
      </c>
      <c r="L427">
        <v>1</v>
      </c>
      <c r="M427">
        <v>2</v>
      </c>
      <c r="N427" t="s">
        <v>31</v>
      </c>
      <c r="O427" t="s">
        <v>32</v>
      </c>
      <c r="P427" s="13">
        <v>-1</v>
      </c>
      <c r="Q427" s="13">
        <v>0</v>
      </c>
      <c r="R427" s="13">
        <v>0</v>
      </c>
      <c r="S427" s="13">
        <v>0</v>
      </c>
      <c r="T427" s="13">
        <v>2.59375</v>
      </c>
      <c r="U427" s="13">
        <v>0.8125</v>
      </c>
      <c r="V427" s="13">
        <v>1.78125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2.3571428571428572</v>
      </c>
      <c r="AD427" s="13">
        <v>0.6428571428571429</v>
      </c>
      <c r="AE427" s="13">
        <v>1.7142857142857144</v>
      </c>
      <c r="AF427" s="13">
        <v>2.7777777777777777</v>
      </c>
      <c r="AG427" s="13">
        <v>0.94444444444444442</v>
      </c>
      <c r="AH427" s="13">
        <v>1.8333333333333333</v>
      </c>
      <c r="AI427" s="13">
        <v>0</v>
      </c>
      <c r="AJ427" s="13">
        <v>3</v>
      </c>
      <c r="AK427" s="13">
        <v>0</v>
      </c>
      <c r="AL427" s="13">
        <v>83</v>
      </c>
      <c r="AM427" s="13">
        <v>0</v>
      </c>
      <c r="AN427" s="13">
        <v>2.59375</v>
      </c>
      <c r="AO427" s="22">
        <v>426</v>
      </c>
    </row>
    <row r="428" spans="1:41" x14ac:dyDescent="0.3">
      <c r="A428" t="s">
        <v>41</v>
      </c>
      <c r="B428" t="s">
        <v>327</v>
      </c>
      <c r="C428" t="s">
        <v>267</v>
      </c>
      <c r="D428" t="s">
        <v>106</v>
      </c>
      <c r="E428" t="s">
        <v>64</v>
      </c>
      <c r="F428" s="15">
        <v>0.71875</v>
      </c>
      <c r="G428" s="16">
        <v>12700</v>
      </c>
      <c r="H428" s="16">
        <v>3</v>
      </c>
      <c r="I428" s="16"/>
      <c r="J428" t="s">
        <v>71</v>
      </c>
      <c r="K428" t="s">
        <v>216</v>
      </c>
      <c r="L428">
        <v>5</v>
      </c>
      <c r="M428">
        <v>2</v>
      </c>
      <c r="N428" t="s">
        <v>32</v>
      </c>
      <c r="O428" t="s">
        <v>31</v>
      </c>
      <c r="P428" s="13">
        <v>3</v>
      </c>
      <c r="Q428" s="13">
        <v>1.28125</v>
      </c>
      <c r="R428" s="13">
        <v>0.25</v>
      </c>
      <c r="S428" s="13">
        <v>1.03125</v>
      </c>
      <c r="T428" s="13">
        <v>1.7619047619047619</v>
      </c>
      <c r="U428" s="13">
        <v>1.9523809523809523</v>
      </c>
      <c r="V428" s="13">
        <v>-0.19047619047619047</v>
      </c>
      <c r="W428" s="13">
        <v>1.0666666666666667</v>
      </c>
      <c r="X428" s="13">
        <v>0.53333333333333333</v>
      </c>
      <c r="Y428" s="13">
        <v>0.53333333333333333</v>
      </c>
      <c r="Z428" s="13">
        <v>1.4705882352941178</v>
      </c>
      <c r="AA428" s="13">
        <v>1.9411764705882353</v>
      </c>
      <c r="AB428" s="13">
        <v>-0.47058823529411753</v>
      </c>
      <c r="AC428" s="13">
        <v>1.8181818181818181</v>
      </c>
      <c r="AD428" s="13">
        <v>1.3636363636363635</v>
      </c>
      <c r="AE428" s="13">
        <v>0.45454545454545459</v>
      </c>
      <c r="AF428" s="13">
        <v>1.7</v>
      </c>
      <c r="AG428" s="13">
        <v>2.6</v>
      </c>
      <c r="AH428" s="13">
        <v>-0.90000000000000013</v>
      </c>
      <c r="AI428" s="13">
        <v>3</v>
      </c>
      <c r="AJ428" s="13">
        <v>0</v>
      </c>
      <c r="AK428" s="13">
        <v>43</v>
      </c>
      <c r="AL428" s="13">
        <v>30</v>
      </c>
      <c r="AM428" s="13">
        <v>1.34375</v>
      </c>
      <c r="AN428" s="13">
        <v>1.4285714285714286</v>
      </c>
      <c r="AO428" s="22">
        <v>427</v>
      </c>
    </row>
    <row r="429" spans="1:41" x14ac:dyDescent="0.3">
      <c r="A429" t="s">
        <v>72</v>
      </c>
      <c r="B429" t="s">
        <v>328</v>
      </c>
      <c r="C429" t="s">
        <v>267</v>
      </c>
      <c r="D429" t="s">
        <v>106</v>
      </c>
      <c r="E429" t="s">
        <v>61</v>
      </c>
      <c r="F429" s="15">
        <v>0.78819444444444453</v>
      </c>
      <c r="G429" s="16">
        <v>24717</v>
      </c>
      <c r="H429" s="16">
        <v>4</v>
      </c>
      <c r="I429" s="16"/>
      <c r="J429" t="s">
        <v>40</v>
      </c>
      <c r="K429" t="s">
        <v>326</v>
      </c>
      <c r="L429">
        <v>4</v>
      </c>
      <c r="M429">
        <v>0</v>
      </c>
      <c r="N429" t="s">
        <v>32</v>
      </c>
      <c r="O429" t="s">
        <v>31</v>
      </c>
      <c r="P429" s="13">
        <v>4</v>
      </c>
      <c r="Q429" s="13">
        <v>2.5757575757575757</v>
      </c>
      <c r="R429" s="13">
        <v>0.27272727272727271</v>
      </c>
      <c r="S429" s="13">
        <v>2.3030303030303028</v>
      </c>
      <c r="T429" s="13">
        <v>2</v>
      </c>
      <c r="U429" s="13">
        <v>1</v>
      </c>
      <c r="V429" s="13">
        <v>1</v>
      </c>
      <c r="W429" s="13">
        <v>2.3571428571428572</v>
      </c>
      <c r="X429" s="13">
        <v>0.6428571428571429</v>
      </c>
      <c r="Y429" s="13">
        <v>1.7142857142857144</v>
      </c>
      <c r="Z429" s="13">
        <v>2.736842105263158</v>
      </c>
      <c r="AA429" s="13">
        <v>0.94736842105263153</v>
      </c>
      <c r="AB429" s="13">
        <v>1.7894736842105265</v>
      </c>
      <c r="AC429" s="13">
        <v>2</v>
      </c>
      <c r="AD429" s="13">
        <v>1</v>
      </c>
      <c r="AE429" s="13">
        <v>1</v>
      </c>
      <c r="AF429" s="13">
        <v>0</v>
      </c>
      <c r="AG429" s="13">
        <v>0</v>
      </c>
      <c r="AH429" s="13">
        <v>0</v>
      </c>
      <c r="AI429" s="13">
        <v>3</v>
      </c>
      <c r="AJ429" s="13">
        <v>0</v>
      </c>
      <c r="AK429" s="13">
        <v>86</v>
      </c>
      <c r="AL429" s="13">
        <v>3</v>
      </c>
      <c r="AM429" s="13">
        <v>2.606060606060606</v>
      </c>
      <c r="AN429" s="13">
        <v>3</v>
      </c>
      <c r="AO429" s="22">
        <v>428</v>
      </c>
    </row>
    <row r="430" spans="1:41" x14ac:dyDescent="0.3">
      <c r="A430" t="s">
        <v>47</v>
      </c>
      <c r="B430" t="s">
        <v>269</v>
      </c>
      <c r="C430" t="s">
        <v>267</v>
      </c>
      <c r="D430" t="s">
        <v>106</v>
      </c>
      <c r="E430" t="s">
        <v>141</v>
      </c>
      <c r="F430" s="15">
        <v>0.8125</v>
      </c>
      <c r="G430" s="16">
        <v>6009</v>
      </c>
      <c r="H430" s="16">
        <v>7</v>
      </c>
      <c r="I430" s="16"/>
      <c r="J430" t="s">
        <v>0</v>
      </c>
      <c r="K430" t="s">
        <v>80</v>
      </c>
      <c r="L430">
        <v>2</v>
      </c>
      <c r="M430">
        <v>0</v>
      </c>
      <c r="N430" t="s">
        <v>32</v>
      </c>
      <c r="O430" t="s">
        <v>31</v>
      </c>
      <c r="P430" s="13">
        <v>2</v>
      </c>
      <c r="Q430" s="13">
        <v>2.2692307692307692</v>
      </c>
      <c r="R430" s="13">
        <v>0.42307692307692307</v>
      </c>
      <c r="S430" s="13">
        <v>1.846153846153846</v>
      </c>
      <c r="T430" s="13">
        <v>1.5454545454545454</v>
      </c>
      <c r="U430" s="13">
        <v>1.0454545454545454</v>
      </c>
      <c r="V430" s="13">
        <v>0.5</v>
      </c>
      <c r="W430" s="13">
        <v>2.5</v>
      </c>
      <c r="X430" s="13">
        <v>0.91666666666666663</v>
      </c>
      <c r="Y430" s="13">
        <v>1.5833333333333335</v>
      </c>
      <c r="Z430" s="13">
        <v>2.0714285714285716</v>
      </c>
      <c r="AA430" s="13">
        <v>0.7142857142857143</v>
      </c>
      <c r="AB430" s="13">
        <v>1.3571428571428572</v>
      </c>
      <c r="AC430" s="13">
        <v>2.1818181818181817</v>
      </c>
      <c r="AD430" s="13">
        <v>1.1818181818181819</v>
      </c>
      <c r="AE430" s="13">
        <v>0.99999999999999978</v>
      </c>
      <c r="AF430" s="13">
        <v>0.90909090909090906</v>
      </c>
      <c r="AG430" s="13">
        <v>0.90909090909090906</v>
      </c>
      <c r="AH430" s="13">
        <v>0</v>
      </c>
      <c r="AI430" s="13">
        <v>3</v>
      </c>
      <c r="AJ430" s="13">
        <v>0</v>
      </c>
      <c r="AK430" s="13">
        <v>55</v>
      </c>
      <c r="AL430" s="13">
        <v>36</v>
      </c>
      <c r="AM430" s="13">
        <v>2.1153846153846154</v>
      </c>
      <c r="AN430" s="13">
        <v>1.6363636363636365</v>
      </c>
      <c r="AO430" s="22">
        <v>429</v>
      </c>
    </row>
    <row r="431" spans="1:41" x14ac:dyDescent="0.3">
      <c r="A431" t="s">
        <v>47</v>
      </c>
      <c r="B431" t="s">
        <v>347</v>
      </c>
      <c r="C431" t="s">
        <v>267</v>
      </c>
      <c r="D431" t="s">
        <v>106</v>
      </c>
      <c r="E431" t="s">
        <v>43</v>
      </c>
      <c r="F431" s="15">
        <v>0.70833333333333337</v>
      </c>
      <c r="G431" s="16">
        <v>3198</v>
      </c>
      <c r="H431" s="16">
        <v>70</v>
      </c>
      <c r="I431" s="16"/>
      <c r="J431" t="s">
        <v>49</v>
      </c>
      <c r="K431" t="s">
        <v>58</v>
      </c>
      <c r="L431">
        <v>0</v>
      </c>
      <c r="M431">
        <v>0</v>
      </c>
      <c r="N431" t="s">
        <v>30</v>
      </c>
      <c r="O431" t="s">
        <v>30</v>
      </c>
      <c r="P431" s="13">
        <v>0</v>
      </c>
      <c r="Q431" s="13">
        <v>1.6666666666666667</v>
      </c>
      <c r="R431" s="13">
        <v>0.80952380952380953</v>
      </c>
      <c r="S431" s="13">
        <v>0.85714285714285721</v>
      </c>
      <c r="T431" s="13">
        <v>1.4761904761904763</v>
      </c>
      <c r="U431" s="13">
        <v>1.5238095238095237</v>
      </c>
      <c r="V431" s="13">
        <v>-4.761904761904745E-2</v>
      </c>
      <c r="W431" s="13">
        <v>1.8181818181818181</v>
      </c>
      <c r="X431" s="13">
        <v>1.5454545454545454</v>
      </c>
      <c r="Y431" s="13">
        <v>0.27272727272727271</v>
      </c>
      <c r="Z431" s="13">
        <v>1.5</v>
      </c>
      <c r="AA431" s="13">
        <v>1.2</v>
      </c>
      <c r="AB431" s="13">
        <v>0.30000000000000004</v>
      </c>
      <c r="AC431" s="13">
        <v>1.6</v>
      </c>
      <c r="AD431" s="13">
        <v>1.9</v>
      </c>
      <c r="AE431" s="13">
        <v>-0.29999999999999982</v>
      </c>
      <c r="AF431" s="13">
        <v>1.3636363636363635</v>
      </c>
      <c r="AG431" s="13">
        <v>1.1818181818181819</v>
      </c>
      <c r="AH431" s="13">
        <v>0.18181818181818166</v>
      </c>
      <c r="AI431" s="13">
        <v>1</v>
      </c>
      <c r="AJ431" s="13">
        <v>1</v>
      </c>
      <c r="AK431" s="13">
        <v>33</v>
      </c>
      <c r="AL431" s="13">
        <v>20</v>
      </c>
      <c r="AM431" s="13">
        <v>1.5714285714285714</v>
      </c>
      <c r="AN431" s="13">
        <v>0.95238095238095233</v>
      </c>
      <c r="AO431" s="22">
        <v>430</v>
      </c>
    </row>
    <row r="432" spans="1:41" x14ac:dyDescent="0.3">
      <c r="A432" t="s">
        <v>47</v>
      </c>
      <c r="B432" t="s">
        <v>347</v>
      </c>
      <c r="C432" t="s">
        <v>267</v>
      </c>
      <c r="D432" t="s">
        <v>106</v>
      </c>
      <c r="E432" t="s">
        <v>43</v>
      </c>
      <c r="F432" s="15">
        <v>0.70833333333333337</v>
      </c>
      <c r="G432" s="16">
        <v>1957</v>
      </c>
      <c r="H432" s="16">
        <v>70</v>
      </c>
      <c r="I432" s="16"/>
      <c r="J432" t="s">
        <v>56</v>
      </c>
      <c r="K432" t="s">
        <v>245</v>
      </c>
      <c r="L432">
        <v>3</v>
      </c>
      <c r="M432">
        <v>0</v>
      </c>
      <c r="N432" t="s">
        <v>32</v>
      </c>
      <c r="O432" t="s">
        <v>31</v>
      </c>
      <c r="P432" s="13">
        <v>3</v>
      </c>
      <c r="Q432" s="13">
        <v>0.8571428571428571</v>
      </c>
      <c r="R432" s="13">
        <v>1</v>
      </c>
      <c r="S432" s="13">
        <v>-0.1428571428571429</v>
      </c>
      <c r="T432" s="13">
        <v>1.2380952380952381</v>
      </c>
      <c r="U432" s="13">
        <v>1.5714285714285714</v>
      </c>
      <c r="V432" s="13">
        <v>-0.33333333333333326</v>
      </c>
      <c r="W432" s="13">
        <v>1</v>
      </c>
      <c r="X432" s="13">
        <v>2.1</v>
      </c>
      <c r="Y432" s="13">
        <v>-1.1000000000000001</v>
      </c>
      <c r="Z432" s="13">
        <v>0.72727272727272729</v>
      </c>
      <c r="AA432" s="13">
        <v>2.1818181818181817</v>
      </c>
      <c r="AB432" s="13">
        <v>-1.4545454545454544</v>
      </c>
      <c r="AC432" s="13">
        <v>0.77777777777777779</v>
      </c>
      <c r="AD432" s="13">
        <v>1.1111111111111112</v>
      </c>
      <c r="AE432" s="13">
        <v>-0.33333333333333337</v>
      </c>
      <c r="AF432" s="13">
        <v>1.5833333333333333</v>
      </c>
      <c r="AG432" s="13">
        <v>1.9166666666666667</v>
      </c>
      <c r="AH432" s="13">
        <v>-0.33333333333333348</v>
      </c>
      <c r="AI432" s="13">
        <v>3</v>
      </c>
      <c r="AJ432" s="13">
        <v>0</v>
      </c>
      <c r="AK432" s="13">
        <v>11</v>
      </c>
      <c r="AL432" s="13">
        <v>23</v>
      </c>
      <c r="AM432" s="13">
        <v>0.52380952380952384</v>
      </c>
      <c r="AN432" s="13">
        <v>1.0952380952380953</v>
      </c>
      <c r="AO432" s="22">
        <v>431</v>
      </c>
    </row>
    <row r="433" spans="1:41" x14ac:dyDescent="0.3">
      <c r="A433" t="s">
        <v>47</v>
      </c>
      <c r="B433" t="s">
        <v>301</v>
      </c>
      <c r="C433" t="s">
        <v>267</v>
      </c>
      <c r="D433" t="s">
        <v>106</v>
      </c>
      <c r="E433" t="s">
        <v>64</v>
      </c>
      <c r="F433" s="15">
        <v>0.60416666666666663</v>
      </c>
      <c r="G433" s="16">
        <v>6200</v>
      </c>
      <c r="H433" s="16">
        <v>71</v>
      </c>
      <c r="I433" s="16"/>
      <c r="J433" t="s">
        <v>76</v>
      </c>
      <c r="K433" t="s">
        <v>68</v>
      </c>
      <c r="L433">
        <v>1</v>
      </c>
      <c r="M433">
        <v>1</v>
      </c>
      <c r="N433" t="s">
        <v>30</v>
      </c>
      <c r="O433" t="s">
        <v>30</v>
      </c>
      <c r="P433" s="13">
        <v>0</v>
      </c>
      <c r="Q433" s="13">
        <v>1.35</v>
      </c>
      <c r="R433" s="13">
        <v>0.95</v>
      </c>
      <c r="S433" s="13">
        <v>0.40000000000000013</v>
      </c>
      <c r="T433" s="13">
        <v>1.125</v>
      </c>
      <c r="U433" s="13">
        <v>1.375</v>
      </c>
      <c r="V433" s="13">
        <v>-0.25</v>
      </c>
      <c r="W433" s="13">
        <v>1.2</v>
      </c>
      <c r="X433" s="13">
        <v>1.9</v>
      </c>
      <c r="Y433" s="13">
        <v>-0.7</v>
      </c>
      <c r="Z433" s="13">
        <v>1.5</v>
      </c>
      <c r="AA433" s="13">
        <v>1.7</v>
      </c>
      <c r="AB433" s="13">
        <v>-0.19999999999999996</v>
      </c>
      <c r="AC433" s="13">
        <v>1.3636363636363635</v>
      </c>
      <c r="AD433" s="13">
        <v>1.2727272727272727</v>
      </c>
      <c r="AE433" s="13">
        <v>9.0909090909090828E-2</v>
      </c>
      <c r="AF433" s="13">
        <v>0.92307692307692313</v>
      </c>
      <c r="AG433" s="13">
        <v>1.4615384615384615</v>
      </c>
      <c r="AH433" s="13">
        <v>-0.53846153846153832</v>
      </c>
      <c r="AI433" s="13">
        <v>1</v>
      </c>
      <c r="AJ433" s="13">
        <v>1</v>
      </c>
      <c r="AK433" s="13">
        <v>23</v>
      </c>
      <c r="AL433" s="13">
        <v>29</v>
      </c>
      <c r="AM433" s="13">
        <v>1.1499999999999999</v>
      </c>
      <c r="AN433" s="13">
        <v>1.2083333333333333</v>
      </c>
      <c r="AO433" s="22">
        <v>432</v>
      </c>
    </row>
    <row r="434" spans="1:41" x14ac:dyDescent="0.3">
      <c r="A434" t="s">
        <v>47</v>
      </c>
      <c r="B434" t="s">
        <v>301</v>
      </c>
      <c r="C434" t="s">
        <v>267</v>
      </c>
      <c r="D434" t="s">
        <v>106</v>
      </c>
      <c r="E434" t="s">
        <v>64</v>
      </c>
      <c r="F434" s="15">
        <v>0.70833333333333337</v>
      </c>
      <c r="G434" s="16">
        <v>19440</v>
      </c>
      <c r="H434" s="16">
        <v>3</v>
      </c>
      <c r="I434" s="16"/>
      <c r="J434" t="s">
        <v>71</v>
      </c>
      <c r="K434" t="s">
        <v>40</v>
      </c>
      <c r="L434">
        <v>2</v>
      </c>
      <c r="M434">
        <v>0</v>
      </c>
      <c r="N434" t="s">
        <v>32</v>
      </c>
      <c r="O434" t="s">
        <v>31</v>
      </c>
      <c r="P434" s="13">
        <v>2</v>
      </c>
      <c r="Q434" s="13">
        <v>1.393939393939394</v>
      </c>
      <c r="R434" s="13">
        <v>0.30303030303030304</v>
      </c>
      <c r="S434" s="13">
        <v>1.0909090909090911</v>
      </c>
      <c r="T434" s="13">
        <v>2.6176470588235294</v>
      </c>
      <c r="U434" s="13">
        <v>0.79411764705882348</v>
      </c>
      <c r="V434" s="13">
        <v>1.8235294117647061</v>
      </c>
      <c r="W434" s="13">
        <v>1.3125</v>
      </c>
      <c r="X434" s="13">
        <v>0.625</v>
      </c>
      <c r="Y434" s="13">
        <v>0.6875</v>
      </c>
      <c r="Z434" s="13">
        <v>1.4705882352941178</v>
      </c>
      <c r="AA434" s="13">
        <v>1.9411764705882353</v>
      </c>
      <c r="AB434" s="13">
        <v>-0.47058823529411753</v>
      </c>
      <c r="AC434" s="13">
        <v>2.4666666666666668</v>
      </c>
      <c r="AD434" s="13">
        <v>0.6</v>
      </c>
      <c r="AE434" s="13">
        <v>1.8666666666666667</v>
      </c>
      <c r="AF434" s="13">
        <v>2.736842105263158</v>
      </c>
      <c r="AG434" s="13">
        <v>0.94736842105263153</v>
      </c>
      <c r="AH434" s="13">
        <v>1.7894736842105265</v>
      </c>
      <c r="AI434" s="13">
        <v>3</v>
      </c>
      <c r="AJ434" s="13">
        <v>0</v>
      </c>
      <c r="AK434" s="13">
        <v>46</v>
      </c>
      <c r="AL434" s="13">
        <v>89</v>
      </c>
      <c r="AM434" s="13">
        <v>1.393939393939394</v>
      </c>
      <c r="AN434" s="13">
        <v>2.6176470588235294</v>
      </c>
      <c r="AO434" s="22">
        <v>433</v>
      </c>
    </row>
    <row r="435" spans="1:41" x14ac:dyDescent="0.3">
      <c r="A435" t="s">
        <v>47</v>
      </c>
      <c r="B435" t="s">
        <v>301</v>
      </c>
      <c r="C435" t="s">
        <v>267</v>
      </c>
      <c r="D435" t="s">
        <v>106</v>
      </c>
      <c r="E435" t="s">
        <v>64</v>
      </c>
      <c r="F435" s="15">
        <v>0.60416666666666663</v>
      </c>
      <c r="G435" s="16">
        <v>1965</v>
      </c>
      <c r="H435" s="16">
        <v>8</v>
      </c>
      <c r="I435" s="16"/>
      <c r="J435" t="s">
        <v>216</v>
      </c>
      <c r="K435" t="s">
        <v>65</v>
      </c>
      <c r="L435">
        <v>1</v>
      </c>
      <c r="M435">
        <v>1</v>
      </c>
      <c r="N435" t="s">
        <v>30</v>
      </c>
      <c r="O435" t="s">
        <v>30</v>
      </c>
      <c r="P435" s="13">
        <v>0</v>
      </c>
      <c r="Q435" s="13">
        <v>1.7727272727272727</v>
      </c>
      <c r="R435" s="13">
        <v>0.68181818181818177</v>
      </c>
      <c r="S435" s="13">
        <v>1.0909090909090908</v>
      </c>
      <c r="T435" s="13">
        <v>1.6818181818181819</v>
      </c>
      <c r="U435" s="13">
        <v>1.2727272727272727</v>
      </c>
      <c r="V435" s="13">
        <v>0.40909090909090917</v>
      </c>
      <c r="W435" s="13">
        <v>1.8181818181818181</v>
      </c>
      <c r="X435" s="13">
        <v>1.3636363636363635</v>
      </c>
      <c r="Y435" s="13">
        <v>0.45454545454545459</v>
      </c>
      <c r="Z435" s="13">
        <v>1.7272727272727273</v>
      </c>
      <c r="AA435" s="13">
        <v>2.8181818181818183</v>
      </c>
      <c r="AB435" s="13">
        <v>-1.0909090909090911</v>
      </c>
      <c r="AC435" s="13">
        <v>1.7777777777777777</v>
      </c>
      <c r="AD435" s="13">
        <v>1</v>
      </c>
      <c r="AE435" s="13">
        <v>0.77777777777777768</v>
      </c>
      <c r="AF435" s="13">
        <v>1.6153846153846154</v>
      </c>
      <c r="AG435" s="13">
        <v>1.4615384615384615</v>
      </c>
      <c r="AH435" s="13">
        <v>0.15384615384615397</v>
      </c>
      <c r="AI435" s="13">
        <v>1</v>
      </c>
      <c r="AJ435" s="13">
        <v>1</v>
      </c>
      <c r="AK435" s="13">
        <v>30</v>
      </c>
      <c r="AL435" s="13">
        <v>38</v>
      </c>
      <c r="AM435" s="13">
        <v>1.3636363636363635</v>
      </c>
      <c r="AN435" s="13">
        <v>1.7272727272727273</v>
      </c>
      <c r="AO435" s="22">
        <v>434</v>
      </c>
    </row>
    <row r="436" spans="1:41" x14ac:dyDescent="0.3">
      <c r="A436" t="s">
        <v>47</v>
      </c>
      <c r="B436" t="s">
        <v>329</v>
      </c>
      <c r="C436" t="s">
        <v>267</v>
      </c>
      <c r="D436" t="s">
        <v>116</v>
      </c>
      <c r="E436" t="s">
        <v>43</v>
      </c>
      <c r="F436" s="15">
        <v>0.70833333333333337</v>
      </c>
      <c r="G436" s="16">
        <v>6111</v>
      </c>
      <c r="H436" s="16">
        <v>6</v>
      </c>
      <c r="I436" s="16"/>
      <c r="J436" t="s">
        <v>40</v>
      </c>
      <c r="K436" t="s">
        <v>49</v>
      </c>
      <c r="L436">
        <v>3</v>
      </c>
      <c r="M436">
        <v>0</v>
      </c>
      <c r="N436" t="s">
        <v>32</v>
      </c>
      <c r="O436" t="s">
        <v>31</v>
      </c>
      <c r="P436" s="13">
        <v>3</v>
      </c>
      <c r="Q436" s="13">
        <v>2.5428571428571427</v>
      </c>
      <c r="R436" s="13">
        <v>0.25714285714285712</v>
      </c>
      <c r="S436" s="13">
        <v>2.2857142857142856</v>
      </c>
      <c r="T436" s="13">
        <v>1.5909090909090908</v>
      </c>
      <c r="U436" s="13">
        <v>1.3181818181818181</v>
      </c>
      <c r="V436" s="13">
        <v>0.27272727272727271</v>
      </c>
      <c r="W436" s="13">
        <v>2.4666666666666668</v>
      </c>
      <c r="X436" s="13">
        <v>0.6</v>
      </c>
      <c r="Y436" s="13">
        <v>1.8666666666666667</v>
      </c>
      <c r="Z436" s="13">
        <v>2.6</v>
      </c>
      <c r="AA436" s="13">
        <v>1</v>
      </c>
      <c r="AB436" s="13">
        <v>1.6</v>
      </c>
      <c r="AC436" s="13">
        <v>1.6666666666666667</v>
      </c>
      <c r="AD436" s="13">
        <v>1.4166666666666667</v>
      </c>
      <c r="AE436" s="13">
        <v>0.25</v>
      </c>
      <c r="AF436" s="13">
        <v>1.5</v>
      </c>
      <c r="AG436" s="13">
        <v>1.2</v>
      </c>
      <c r="AH436" s="13">
        <v>0.30000000000000004</v>
      </c>
      <c r="AI436" s="13">
        <v>3</v>
      </c>
      <c r="AJ436" s="13">
        <v>0</v>
      </c>
      <c r="AK436" s="13">
        <v>89</v>
      </c>
      <c r="AL436" s="13">
        <v>34</v>
      </c>
      <c r="AM436" s="13">
        <v>2.5428571428571427</v>
      </c>
      <c r="AN436" s="13">
        <v>1.5454545454545454</v>
      </c>
      <c r="AO436" s="22">
        <v>435</v>
      </c>
    </row>
    <row r="437" spans="1:41" x14ac:dyDescent="0.3">
      <c r="A437" t="s">
        <v>47</v>
      </c>
      <c r="B437" t="s">
        <v>329</v>
      </c>
      <c r="C437" t="s">
        <v>267</v>
      </c>
      <c r="D437" t="s">
        <v>116</v>
      </c>
      <c r="E437" t="s">
        <v>43</v>
      </c>
      <c r="F437" s="15">
        <v>0.70833333333333337</v>
      </c>
      <c r="G437" s="16">
        <v>7195</v>
      </c>
      <c r="H437" s="16">
        <v>6</v>
      </c>
      <c r="I437" s="16"/>
      <c r="J437" t="s">
        <v>65</v>
      </c>
      <c r="K437" t="s">
        <v>71</v>
      </c>
      <c r="L437">
        <v>0</v>
      </c>
      <c r="M437">
        <v>4</v>
      </c>
      <c r="N437" t="s">
        <v>31</v>
      </c>
      <c r="O437" t="s">
        <v>32</v>
      </c>
      <c r="P437" s="13">
        <v>-4</v>
      </c>
      <c r="Q437" s="13">
        <v>1.6521739130434783</v>
      </c>
      <c r="R437" s="13">
        <v>0.39130434782608697</v>
      </c>
      <c r="S437" s="13">
        <v>1.2608695652173914</v>
      </c>
      <c r="T437" s="13">
        <v>1.411764705882353</v>
      </c>
      <c r="U437" s="13">
        <v>1.2647058823529411</v>
      </c>
      <c r="V437" s="13">
        <v>0.14705882352941191</v>
      </c>
      <c r="W437" s="13">
        <v>1.7777777777777777</v>
      </c>
      <c r="X437" s="13">
        <v>1</v>
      </c>
      <c r="Y437" s="13">
        <v>0.77777777777777768</v>
      </c>
      <c r="Z437" s="13">
        <v>1.5714285714285714</v>
      </c>
      <c r="AA437" s="13">
        <v>1.4285714285714286</v>
      </c>
      <c r="AB437" s="13">
        <v>0.14285714285714279</v>
      </c>
      <c r="AC437" s="13">
        <v>1.3529411764705883</v>
      </c>
      <c r="AD437" s="13">
        <v>0.58823529411764708</v>
      </c>
      <c r="AE437" s="13">
        <v>0.76470588235294124</v>
      </c>
      <c r="AF437" s="13">
        <v>1.4705882352941178</v>
      </c>
      <c r="AG437" s="13">
        <v>1.9411764705882353</v>
      </c>
      <c r="AH437" s="13">
        <v>-0.47058823529411753</v>
      </c>
      <c r="AI437" s="13">
        <v>0</v>
      </c>
      <c r="AJ437" s="13">
        <v>3</v>
      </c>
      <c r="AK437" s="13">
        <v>39</v>
      </c>
      <c r="AL437" s="13">
        <v>49</v>
      </c>
      <c r="AM437" s="13">
        <v>1.6956521739130435</v>
      </c>
      <c r="AN437" s="13">
        <v>1.4411764705882353</v>
      </c>
      <c r="AO437" s="22">
        <v>436</v>
      </c>
    </row>
    <row r="438" spans="1:41" x14ac:dyDescent="0.3">
      <c r="A438" t="s">
        <v>47</v>
      </c>
      <c r="B438" t="s">
        <v>329</v>
      </c>
      <c r="C438" t="s">
        <v>267</v>
      </c>
      <c r="D438" t="s">
        <v>116</v>
      </c>
      <c r="E438" t="s">
        <v>43</v>
      </c>
      <c r="F438" s="15">
        <v>0.70833333333333337</v>
      </c>
      <c r="G438" s="16">
        <v>3618</v>
      </c>
      <c r="H438" s="16">
        <v>7</v>
      </c>
      <c r="I438" s="16"/>
      <c r="J438" t="s">
        <v>58</v>
      </c>
      <c r="K438" t="s">
        <v>56</v>
      </c>
      <c r="L438">
        <v>0</v>
      </c>
      <c r="M438">
        <v>1</v>
      </c>
      <c r="N438" t="s">
        <v>31</v>
      </c>
      <c r="O438" t="s">
        <v>32</v>
      </c>
      <c r="P438" s="13">
        <v>-1</v>
      </c>
      <c r="Q438" s="13">
        <v>1.4090909090909092</v>
      </c>
      <c r="R438" s="13">
        <v>0.86363636363636365</v>
      </c>
      <c r="S438" s="13">
        <v>0.54545454545454553</v>
      </c>
      <c r="T438" s="13">
        <v>0.95454545454545459</v>
      </c>
      <c r="U438" s="13">
        <v>2.0454545454545454</v>
      </c>
      <c r="V438" s="13">
        <v>-1.0909090909090908</v>
      </c>
      <c r="W438" s="13">
        <v>1.6</v>
      </c>
      <c r="X438" s="13">
        <v>1.9</v>
      </c>
      <c r="Y438" s="13">
        <v>-0.29999999999999982</v>
      </c>
      <c r="Z438" s="13">
        <v>1.25</v>
      </c>
      <c r="AA438" s="13">
        <v>1.0833333333333333</v>
      </c>
      <c r="AB438" s="13">
        <v>0.16666666666666674</v>
      </c>
      <c r="AC438" s="13">
        <v>1.1818181818181819</v>
      </c>
      <c r="AD438" s="13">
        <v>1.9090909090909092</v>
      </c>
      <c r="AE438" s="13">
        <v>-0.72727272727272729</v>
      </c>
      <c r="AF438" s="13">
        <v>0.72727272727272729</v>
      </c>
      <c r="AG438" s="13">
        <v>2.1818181818181817</v>
      </c>
      <c r="AH438" s="13">
        <v>-1.4545454545454544</v>
      </c>
      <c r="AI438" s="13">
        <v>0</v>
      </c>
      <c r="AJ438" s="13">
        <v>3</v>
      </c>
      <c r="AK438" s="13">
        <v>21</v>
      </c>
      <c r="AL438" s="13">
        <v>14</v>
      </c>
      <c r="AM438" s="13">
        <v>0.95454545454545459</v>
      </c>
      <c r="AN438" s="13">
        <v>0.63636363636363635</v>
      </c>
      <c r="AO438" s="22">
        <v>437</v>
      </c>
    </row>
    <row r="439" spans="1:41" x14ac:dyDescent="0.3">
      <c r="A439" t="s">
        <v>47</v>
      </c>
      <c r="B439" t="s">
        <v>270</v>
      </c>
      <c r="C439" t="s">
        <v>267</v>
      </c>
      <c r="D439" t="s">
        <v>116</v>
      </c>
      <c r="E439" t="s">
        <v>64</v>
      </c>
      <c r="F439" s="15">
        <v>0.60416666666666663</v>
      </c>
      <c r="G439" s="16">
        <v>8422</v>
      </c>
      <c r="H439" s="16">
        <v>9</v>
      </c>
      <c r="I439" s="16"/>
      <c r="J439" t="s">
        <v>80</v>
      </c>
      <c r="K439" t="s">
        <v>216</v>
      </c>
      <c r="L439">
        <v>4</v>
      </c>
      <c r="M439">
        <v>2</v>
      </c>
      <c r="N439" t="s">
        <v>32</v>
      </c>
      <c r="O439" t="s">
        <v>31</v>
      </c>
      <c r="P439" s="13">
        <v>2</v>
      </c>
      <c r="Q439" s="13">
        <v>1.4782608695652173</v>
      </c>
      <c r="R439" s="13">
        <v>0.56521739130434778</v>
      </c>
      <c r="S439" s="13">
        <v>0.91304347826086951</v>
      </c>
      <c r="T439" s="13">
        <v>1.7391304347826086</v>
      </c>
      <c r="U439" s="13">
        <v>2.0434782608695654</v>
      </c>
      <c r="V439" s="13">
        <v>-0.30434782608695676</v>
      </c>
      <c r="W439" s="13">
        <v>2.1818181818181817</v>
      </c>
      <c r="X439" s="13">
        <v>1.1818181818181819</v>
      </c>
      <c r="Y439" s="13">
        <v>0.99999999999999978</v>
      </c>
      <c r="Z439" s="13">
        <v>0.83333333333333337</v>
      </c>
      <c r="AA439" s="13">
        <v>1</v>
      </c>
      <c r="AB439" s="13">
        <v>-0.16666666666666663</v>
      </c>
      <c r="AC439" s="13">
        <v>1.75</v>
      </c>
      <c r="AD439" s="13">
        <v>1.3333333333333333</v>
      </c>
      <c r="AE439" s="13">
        <v>0.41666666666666674</v>
      </c>
      <c r="AF439" s="13">
        <v>1.7272727272727273</v>
      </c>
      <c r="AG439" s="13">
        <v>2.8181818181818183</v>
      </c>
      <c r="AH439" s="13">
        <v>-1.0909090909090911</v>
      </c>
      <c r="AI439" s="13">
        <v>3</v>
      </c>
      <c r="AJ439" s="13">
        <v>0</v>
      </c>
      <c r="AK439" s="13">
        <v>36</v>
      </c>
      <c r="AL439" s="13">
        <v>31</v>
      </c>
      <c r="AM439" s="13">
        <v>1.5652173913043479</v>
      </c>
      <c r="AN439" s="13">
        <v>1.3478260869565217</v>
      </c>
      <c r="AO439" s="22">
        <v>438</v>
      </c>
    </row>
    <row r="440" spans="1:41" x14ac:dyDescent="0.3">
      <c r="A440" t="s">
        <v>47</v>
      </c>
      <c r="B440" t="s">
        <v>270</v>
      </c>
      <c r="C440" t="s">
        <v>267</v>
      </c>
      <c r="D440" t="s">
        <v>116</v>
      </c>
      <c r="E440" t="s">
        <v>64</v>
      </c>
      <c r="F440" s="15">
        <v>0.60416666666666663</v>
      </c>
      <c r="G440" s="16">
        <v>11154</v>
      </c>
      <c r="H440" s="16">
        <v>7</v>
      </c>
      <c r="I440" s="16"/>
      <c r="J440" t="s">
        <v>68</v>
      </c>
      <c r="K440" t="s">
        <v>0</v>
      </c>
      <c r="L440">
        <v>0</v>
      </c>
      <c r="M440">
        <v>3</v>
      </c>
      <c r="N440" t="s">
        <v>31</v>
      </c>
      <c r="O440" t="s">
        <v>32</v>
      </c>
      <c r="P440" s="13">
        <v>-3</v>
      </c>
      <c r="Q440" s="13">
        <v>1.1200000000000001</v>
      </c>
      <c r="R440" s="13">
        <v>0.56000000000000005</v>
      </c>
      <c r="S440" s="13">
        <v>0.56000000000000005</v>
      </c>
      <c r="T440" s="13">
        <v>2.2592592592592591</v>
      </c>
      <c r="U440" s="13">
        <v>0.77777777777777779</v>
      </c>
      <c r="V440" s="13">
        <v>1.4814814814814814</v>
      </c>
      <c r="W440" s="13">
        <v>1.3636363636363635</v>
      </c>
      <c r="X440" s="13">
        <v>1.2727272727272727</v>
      </c>
      <c r="Y440" s="13">
        <v>9.0909090909090828E-2</v>
      </c>
      <c r="Z440" s="13">
        <v>0.9285714285714286</v>
      </c>
      <c r="AA440" s="13">
        <v>1.4285714285714286</v>
      </c>
      <c r="AB440" s="13">
        <v>-0.5</v>
      </c>
      <c r="AC440" s="13">
        <v>2.4615384615384617</v>
      </c>
      <c r="AD440" s="13">
        <v>0.84615384615384615</v>
      </c>
      <c r="AE440" s="13">
        <v>1.6153846153846154</v>
      </c>
      <c r="AF440" s="13">
        <v>2.0714285714285716</v>
      </c>
      <c r="AG440" s="13">
        <v>0.7142857142857143</v>
      </c>
      <c r="AH440" s="13">
        <v>1.3571428571428572</v>
      </c>
      <c r="AI440" s="13">
        <v>0</v>
      </c>
      <c r="AJ440" s="13">
        <v>3</v>
      </c>
      <c r="AK440" s="13">
        <v>30</v>
      </c>
      <c r="AL440" s="13">
        <v>58</v>
      </c>
      <c r="AM440" s="13">
        <v>1.2</v>
      </c>
      <c r="AN440" s="13">
        <v>2.1481481481481484</v>
      </c>
      <c r="AO440" s="22">
        <v>439</v>
      </c>
    </row>
    <row r="441" spans="1:41" x14ac:dyDescent="0.3">
      <c r="A441" t="s">
        <v>47</v>
      </c>
      <c r="B441" t="s">
        <v>270</v>
      </c>
      <c r="C441" t="s">
        <v>267</v>
      </c>
      <c r="D441" t="s">
        <v>116</v>
      </c>
      <c r="E441" t="s">
        <v>64</v>
      </c>
      <c r="F441" s="15">
        <v>0.70833333333333337</v>
      </c>
      <c r="G441" s="16">
        <v>2873</v>
      </c>
      <c r="H441" s="16">
        <v>7</v>
      </c>
      <c r="I441" s="16"/>
      <c r="J441" t="s">
        <v>245</v>
      </c>
      <c r="K441" t="s">
        <v>76</v>
      </c>
      <c r="L441">
        <v>0</v>
      </c>
      <c r="M441">
        <v>1</v>
      </c>
      <c r="N441" t="s">
        <v>31</v>
      </c>
      <c r="O441" t="s">
        <v>32</v>
      </c>
      <c r="P441" s="13">
        <v>-1</v>
      </c>
      <c r="Q441" s="13">
        <v>1.1818181818181819</v>
      </c>
      <c r="R441" s="13">
        <v>0.45454545454545453</v>
      </c>
      <c r="S441" s="13">
        <v>0.72727272727272729</v>
      </c>
      <c r="T441" s="13">
        <v>1.3333333333333333</v>
      </c>
      <c r="U441" s="13">
        <v>1.7619047619047619</v>
      </c>
      <c r="V441" s="13">
        <v>-0.4285714285714286</v>
      </c>
      <c r="W441" s="13">
        <v>0.77777777777777779</v>
      </c>
      <c r="X441" s="13">
        <v>1.1111111111111112</v>
      </c>
      <c r="Y441" s="13">
        <v>-0.33333333333333337</v>
      </c>
      <c r="Z441" s="13">
        <v>1.4615384615384615</v>
      </c>
      <c r="AA441" s="13">
        <v>2</v>
      </c>
      <c r="AB441" s="13">
        <v>-0.53846153846153855</v>
      </c>
      <c r="AC441" s="13">
        <v>1.1818181818181819</v>
      </c>
      <c r="AD441" s="13">
        <v>1.8181818181818181</v>
      </c>
      <c r="AE441" s="13">
        <v>-0.63636363636363624</v>
      </c>
      <c r="AF441" s="13">
        <v>1.5</v>
      </c>
      <c r="AG441" s="13">
        <v>1.7</v>
      </c>
      <c r="AH441" s="13">
        <v>-0.19999999999999996</v>
      </c>
      <c r="AI441" s="13">
        <v>0</v>
      </c>
      <c r="AJ441" s="13">
        <v>3</v>
      </c>
      <c r="AK441" s="13">
        <v>23</v>
      </c>
      <c r="AL441" s="13">
        <v>24</v>
      </c>
      <c r="AM441" s="13">
        <v>1.0454545454545454</v>
      </c>
      <c r="AN441" s="13">
        <v>1.1428571428571428</v>
      </c>
      <c r="AO441" s="22">
        <v>440</v>
      </c>
    </row>
    <row r="442" spans="1:41" x14ac:dyDescent="0.3">
      <c r="A442" t="s">
        <v>72</v>
      </c>
      <c r="B442" t="s">
        <v>330</v>
      </c>
      <c r="C442" t="s">
        <v>267</v>
      </c>
      <c r="D442" t="s">
        <v>116</v>
      </c>
      <c r="E442" t="s">
        <v>61</v>
      </c>
      <c r="F442" s="15">
        <v>0.875</v>
      </c>
      <c r="G442" s="16">
        <v>32579</v>
      </c>
      <c r="H442" s="16">
        <v>5</v>
      </c>
      <c r="I442" s="16"/>
      <c r="J442" t="s">
        <v>331</v>
      </c>
      <c r="K442" t="s">
        <v>40</v>
      </c>
      <c r="L442">
        <v>3</v>
      </c>
      <c r="M442">
        <v>0</v>
      </c>
      <c r="N442" t="s">
        <v>32</v>
      </c>
      <c r="O442" t="s">
        <v>31</v>
      </c>
      <c r="P442" s="13">
        <v>3</v>
      </c>
      <c r="Q442" s="13">
        <v>0</v>
      </c>
      <c r="R442" s="13">
        <v>0</v>
      </c>
      <c r="S442" s="13">
        <v>0</v>
      </c>
      <c r="T442" s="13">
        <v>2.5555555555555554</v>
      </c>
      <c r="U442" s="13">
        <v>0.80555555555555558</v>
      </c>
      <c r="V442" s="13">
        <v>1.7499999999999998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2.5</v>
      </c>
      <c r="AD442" s="13">
        <v>0.5625</v>
      </c>
      <c r="AE442" s="13">
        <v>1.9375</v>
      </c>
      <c r="AF442" s="13">
        <v>2.6</v>
      </c>
      <c r="AG442" s="13">
        <v>1</v>
      </c>
      <c r="AH442" s="13">
        <v>1.6</v>
      </c>
      <c r="AI442" s="13">
        <v>3</v>
      </c>
      <c r="AJ442" s="13">
        <v>0</v>
      </c>
      <c r="AK442" s="13">
        <v>0</v>
      </c>
      <c r="AL442" s="13">
        <v>92</v>
      </c>
      <c r="AM442" s="13">
        <v>0</v>
      </c>
      <c r="AN442" s="13">
        <v>2.5555555555555554</v>
      </c>
      <c r="AO442" s="22">
        <v>441</v>
      </c>
    </row>
    <row r="443" spans="1:41" x14ac:dyDescent="0.3">
      <c r="A443" t="s">
        <v>47</v>
      </c>
      <c r="B443" t="s">
        <v>271</v>
      </c>
      <c r="C443" t="s">
        <v>267</v>
      </c>
      <c r="D443" t="s">
        <v>116</v>
      </c>
      <c r="E443" t="s">
        <v>64</v>
      </c>
      <c r="F443" s="15">
        <v>0.70833333333333337</v>
      </c>
      <c r="G443" s="16">
        <v>9380</v>
      </c>
      <c r="H443" s="16">
        <v>7</v>
      </c>
      <c r="I443" s="16"/>
      <c r="J443" t="s">
        <v>80</v>
      </c>
      <c r="K443" t="s">
        <v>58</v>
      </c>
      <c r="L443">
        <v>1</v>
      </c>
      <c r="M443">
        <v>3</v>
      </c>
      <c r="N443" t="s">
        <v>31</v>
      </c>
      <c r="O443" t="s">
        <v>32</v>
      </c>
      <c r="P443" s="13">
        <v>-2</v>
      </c>
      <c r="Q443" s="13">
        <v>1.5833333333333333</v>
      </c>
      <c r="R443" s="13">
        <v>0.625</v>
      </c>
      <c r="S443" s="13">
        <v>0.95833333333333326</v>
      </c>
      <c r="T443" s="13">
        <v>1.3478260869565217</v>
      </c>
      <c r="U443" s="13">
        <v>1.4347826086956521</v>
      </c>
      <c r="V443" s="13">
        <v>-8.6956521739130377E-2</v>
      </c>
      <c r="W443" s="13">
        <v>2.3333333333333335</v>
      </c>
      <c r="X443" s="13">
        <v>1.25</v>
      </c>
      <c r="Y443" s="13">
        <v>1.0833333333333335</v>
      </c>
      <c r="Z443" s="13">
        <v>0.83333333333333337</v>
      </c>
      <c r="AA443" s="13">
        <v>1</v>
      </c>
      <c r="AB443" s="13">
        <v>-0.16666666666666663</v>
      </c>
      <c r="AC443" s="13">
        <v>1.4545454545454546</v>
      </c>
      <c r="AD443" s="13">
        <v>1.8181818181818181</v>
      </c>
      <c r="AE443" s="13">
        <v>-0.36363636363636354</v>
      </c>
      <c r="AF443" s="13">
        <v>1.25</v>
      </c>
      <c r="AG443" s="13">
        <v>1.0833333333333333</v>
      </c>
      <c r="AH443" s="13">
        <v>0.16666666666666674</v>
      </c>
      <c r="AI443" s="13">
        <v>0</v>
      </c>
      <c r="AJ443" s="13">
        <v>3</v>
      </c>
      <c r="AK443" s="13">
        <v>39</v>
      </c>
      <c r="AL443" s="13">
        <v>21</v>
      </c>
      <c r="AM443" s="13">
        <v>1.625</v>
      </c>
      <c r="AN443" s="13">
        <v>0.91304347826086951</v>
      </c>
      <c r="AO443" s="22">
        <v>442</v>
      </c>
    </row>
    <row r="444" spans="1:41" x14ac:dyDescent="0.3">
      <c r="A444" t="s">
        <v>47</v>
      </c>
      <c r="B444" t="s">
        <v>271</v>
      </c>
      <c r="C444" t="s">
        <v>267</v>
      </c>
      <c r="D444" t="s">
        <v>116</v>
      </c>
      <c r="E444" t="s">
        <v>64</v>
      </c>
      <c r="F444" s="15">
        <v>0.70833333333333337</v>
      </c>
      <c r="G444" s="16">
        <v>10142</v>
      </c>
      <c r="H444" s="16">
        <v>7</v>
      </c>
      <c r="I444" s="16"/>
      <c r="J444" t="s">
        <v>40</v>
      </c>
      <c r="K444" t="s">
        <v>68</v>
      </c>
      <c r="L444">
        <v>0</v>
      </c>
      <c r="M444">
        <v>0</v>
      </c>
      <c r="N444" t="s">
        <v>30</v>
      </c>
      <c r="O444" t="s">
        <v>30</v>
      </c>
      <c r="P444" s="13">
        <v>0</v>
      </c>
      <c r="Q444" s="13">
        <v>2.4864864864864864</v>
      </c>
      <c r="R444" s="13">
        <v>0.24324324324324326</v>
      </c>
      <c r="S444" s="13">
        <v>2.243243243243243</v>
      </c>
      <c r="T444" s="13">
        <v>1.0769230769230769</v>
      </c>
      <c r="U444" s="13">
        <v>1.4230769230769231</v>
      </c>
      <c r="V444" s="13">
        <v>-0.34615384615384626</v>
      </c>
      <c r="W444" s="13">
        <v>2.5</v>
      </c>
      <c r="X444" s="13">
        <v>0.5625</v>
      </c>
      <c r="Y444" s="13">
        <v>1.9375</v>
      </c>
      <c r="Z444" s="13">
        <v>2.4761904761904763</v>
      </c>
      <c r="AA444" s="13">
        <v>1.0952380952380953</v>
      </c>
      <c r="AB444" s="13">
        <v>1.3809523809523809</v>
      </c>
      <c r="AC444" s="13">
        <v>1.25</v>
      </c>
      <c r="AD444" s="13">
        <v>1.4166666666666667</v>
      </c>
      <c r="AE444" s="13">
        <v>-0.16666666666666674</v>
      </c>
      <c r="AF444" s="13">
        <v>0.9285714285714286</v>
      </c>
      <c r="AG444" s="13">
        <v>1.4285714285714286</v>
      </c>
      <c r="AH444" s="13">
        <v>-0.5</v>
      </c>
      <c r="AI444" s="13">
        <v>1</v>
      </c>
      <c r="AJ444" s="13">
        <v>1</v>
      </c>
      <c r="AK444" s="13">
        <v>92</v>
      </c>
      <c r="AL444" s="13">
        <v>30</v>
      </c>
      <c r="AM444" s="13">
        <v>2.4864864864864864</v>
      </c>
      <c r="AN444" s="13">
        <v>1.1538461538461537</v>
      </c>
      <c r="AO444" s="22">
        <v>443</v>
      </c>
    </row>
    <row r="445" spans="1:41" x14ac:dyDescent="0.3">
      <c r="A445" t="s">
        <v>47</v>
      </c>
      <c r="B445" t="s">
        <v>271</v>
      </c>
      <c r="C445" t="s">
        <v>267</v>
      </c>
      <c r="D445" t="s">
        <v>116</v>
      </c>
      <c r="E445" t="s">
        <v>64</v>
      </c>
      <c r="F445" s="15">
        <v>0.70833333333333337</v>
      </c>
      <c r="G445" s="16">
        <v>5521</v>
      </c>
      <c r="H445" s="16">
        <v>7</v>
      </c>
      <c r="I445" s="16"/>
      <c r="J445" t="s">
        <v>0</v>
      </c>
      <c r="K445" t="s">
        <v>245</v>
      </c>
      <c r="L445">
        <v>2</v>
      </c>
      <c r="M445">
        <v>0</v>
      </c>
      <c r="N445" t="s">
        <v>32</v>
      </c>
      <c r="O445" t="s">
        <v>31</v>
      </c>
      <c r="P445" s="13">
        <v>2</v>
      </c>
      <c r="Q445" s="13">
        <v>2.2857142857142856</v>
      </c>
      <c r="R445" s="13">
        <v>0.39285714285714285</v>
      </c>
      <c r="S445" s="13">
        <v>1.8928571428571428</v>
      </c>
      <c r="T445" s="13">
        <v>1.1304347826086956</v>
      </c>
      <c r="U445" s="13">
        <v>1.6086956521739131</v>
      </c>
      <c r="V445" s="13">
        <v>-0.47826086956521752</v>
      </c>
      <c r="W445" s="13">
        <v>2.4615384615384617</v>
      </c>
      <c r="X445" s="13">
        <v>0.84615384615384615</v>
      </c>
      <c r="Y445" s="13">
        <v>1.6153846153846154</v>
      </c>
      <c r="Z445" s="13">
        <v>2.1333333333333333</v>
      </c>
      <c r="AA445" s="13">
        <v>0.66666666666666663</v>
      </c>
      <c r="AB445" s="13">
        <v>1.4666666666666668</v>
      </c>
      <c r="AC445" s="13">
        <v>0.7</v>
      </c>
      <c r="AD445" s="13">
        <v>1.1000000000000001</v>
      </c>
      <c r="AE445" s="13">
        <v>-0.40000000000000013</v>
      </c>
      <c r="AF445" s="13">
        <v>1.4615384615384615</v>
      </c>
      <c r="AG445" s="13">
        <v>2</v>
      </c>
      <c r="AH445" s="13">
        <v>-0.53846153846153855</v>
      </c>
      <c r="AI445" s="13">
        <v>3</v>
      </c>
      <c r="AJ445" s="13">
        <v>0</v>
      </c>
      <c r="AK445" s="13">
        <v>61</v>
      </c>
      <c r="AL445" s="13">
        <v>23</v>
      </c>
      <c r="AM445" s="13">
        <v>2.1785714285714284</v>
      </c>
      <c r="AN445" s="13">
        <v>1</v>
      </c>
      <c r="AO445" s="22">
        <v>444</v>
      </c>
    </row>
    <row r="446" spans="1:41" x14ac:dyDescent="0.3">
      <c r="A446" t="s">
        <v>47</v>
      </c>
      <c r="B446" t="s">
        <v>271</v>
      </c>
      <c r="C446" t="s">
        <v>267</v>
      </c>
      <c r="D446" t="s">
        <v>116</v>
      </c>
      <c r="E446" t="s">
        <v>64</v>
      </c>
      <c r="F446" s="15">
        <v>0.70833333333333337</v>
      </c>
      <c r="G446" s="16">
        <v>2350</v>
      </c>
      <c r="H446" s="16">
        <v>8</v>
      </c>
      <c r="I446" s="16"/>
      <c r="J446" t="s">
        <v>56</v>
      </c>
      <c r="K446" t="s">
        <v>65</v>
      </c>
      <c r="L446">
        <v>3</v>
      </c>
      <c r="M446">
        <v>2</v>
      </c>
      <c r="N446" t="s">
        <v>32</v>
      </c>
      <c r="O446" t="s">
        <v>31</v>
      </c>
      <c r="P446" s="13">
        <v>1</v>
      </c>
      <c r="Q446" s="13">
        <v>0.95652173913043481</v>
      </c>
      <c r="R446" s="13">
        <v>0.91304347826086951</v>
      </c>
      <c r="S446" s="13">
        <v>4.3478260869565299E-2</v>
      </c>
      <c r="T446" s="13">
        <v>1.5833333333333333</v>
      </c>
      <c r="U446" s="13">
        <v>1.375</v>
      </c>
      <c r="V446" s="13">
        <v>0.20833333333333326</v>
      </c>
      <c r="W446" s="13">
        <v>1.1818181818181819</v>
      </c>
      <c r="X446" s="13">
        <v>1.9090909090909092</v>
      </c>
      <c r="Y446" s="13">
        <v>-0.72727272727272729</v>
      </c>
      <c r="Z446" s="13">
        <v>0.75</v>
      </c>
      <c r="AA446" s="13">
        <v>2</v>
      </c>
      <c r="AB446" s="13">
        <v>-1.25</v>
      </c>
      <c r="AC446" s="13">
        <v>1.6</v>
      </c>
      <c r="AD446" s="13">
        <v>1.3</v>
      </c>
      <c r="AE446" s="13">
        <v>0.30000000000000004</v>
      </c>
      <c r="AF446" s="13">
        <v>1.5714285714285714</v>
      </c>
      <c r="AG446" s="13">
        <v>1.4285714285714286</v>
      </c>
      <c r="AH446" s="13">
        <v>0.14285714285714279</v>
      </c>
      <c r="AI446" s="13">
        <v>3</v>
      </c>
      <c r="AJ446" s="13">
        <v>0</v>
      </c>
      <c r="AK446" s="13">
        <v>17</v>
      </c>
      <c r="AL446" s="13">
        <v>39</v>
      </c>
      <c r="AM446" s="13">
        <v>0.73913043478260865</v>
      </c>
      <c r="AN446" s="13">
        <v>1.625</v>
      </c>
      <c r="AO446" s="22">
        <v>445</v>
      </c>
    </row>
    <row r="447" spans="1:41" x14ac:dyDescent="0.3">
      <c r="A447" t="s">
        <v>47</v>
      </c>
      <c r="B447" t="s">
        <v>271</v>
      </c>
      <c r="C447" t="s">
        <v>267</v>
      </c>
      <c r="D447" t="s">
        <v>116</v>
      </c>
      <c r="E447" t="s">
        <v>64</v>
      </c>
      <c r="F447" s="15">
        <v>0.70833333333333337</v>
      </c>
      <c r="G447" s="16">
        <v>3678</v>
      </c>
      <c r="H447" s="16">
        <v>8</v>
      </c>
      <c r="I447" s="16"/>
      <c r="J447" t="s">
        <v>216</v>
      </c>
      <c r="K447" t="s">
        <v>49</v>
      </c>
      <c r="L447">
        <v>1</v>
      </c>
      <c r="M447">
        <v>1</v>
      </c>
      <c r="N447" t="s">
        <v>30</v>
      </c>
      <c r="O447" t="s">
        <v>30</v>
      </c>
      <c r="P447" s="13">
        <v>0</v>
      </c>
      <c r="Q447" s="13">
        <v>1.75</v>
      </c>
      <c r="R447" s="13">
        <v>0.66666666666666663</v>
      </c>
      <c r="S447" s="13">
        <v>1.0833333333333335</v>
      </c>
      <c r="T447" s="13">
        <v>1.5217391304347827</v>
      </c>
      <c r="U447" s="13">
        <v>1.3913043478260869</v>
      </c>
      <c r="V447" s="13">
        <v>0.13043478260869579</v>
      </c>
      <c r="W447" s="13">
        <v>1.75</v>
      </c>
      <c r="X447" s="13">
        <v>1.3333333333333333</v>
      </c>
      <c r="Y447" s="13">
        <v>0.41666666666666674</v>
      </c>
      <c r="Z447" s="13">
        <v>1.75</v>
      </c>
      <c r="AA447" s="13">
        <v>2.9166666666666665</v>
      </c>
      <c r="AB447" s="13">
        <v>-1.1666666666666665</v>
      </c>
      <c r="AC447" s="13">
        <v>1.6666666666666667</v>
      </c>
      <c r="AD447" s="13">
        <v>1.4166666666666667</v>
      </c>
      <c r="AE447" s="13">
        <v>0.25</v>
      </c>
      <c r="AF447" s="13">
        <v>1.3636363636363635</v>
      </c>
      <c r="AG447" s="13">
        <v>1.3636363636363635</v>
      </c>
      <c r="AH447" s="13">
        <v>0</v>
      </c>
      <c r="AI447" s="13">
        <v>1</v>
      </c>
      <c r="AJ447" s="13">
        <v>1</v>
      </c>
      <c r="AK447" s="13">
        <v>31</v>
      </c>
      <c r="AL447" s="13">
        <v>34</v>
      </c>
      <c r="AM447" s="13">
        <v>1.2916666666666667</v>
      </c>
      <c r="AN447" s="13">
        <v>1.4782608695652173</v>
      </c>
      <c r="AO447" s="22">
        <v>446</v>
      </c>
    </row>
    <row r="448" spans="1:41" x14ac:dyDescent="0.3">
      <c r="A448" t="s">
        <v>47</v>
      </c>
      <c r="B448" t="s">
        <v>271</v>
      </c>
      <c r="C448" t="s">
        <v>267</v>
      </c>
      <c r="D448" t="s">
        <v>116</v>
      </c>
      <c r="E448" t="s">
        <v>64</v>
      </c>
      <c r="F448" s="15">
        <v>0.70833333333333337</v>
      </c>
      <c r="G448" s="16">
        <v>10200</v>
      </c>
      <c r="H448" s="16">
        <v>8</v>
      </c>
      <c r="I448" s="16"/>
      <c r="J448" t="s">
        <v>76</v>
      </c>
      <c r="K448" t="s">
        <v>71</v>
      </c>
      <c r="L448">
        <v>2</v>
      </c>
      <c r="M448">
        <v>1</v>
      </c>
      <c r="N448" t="s">
        <v>32</v>
      </c>
      <c r="O448" t="s">
        <v>31</v>
      </c>
      <c r="P448" s="13">
        <v>1</v>
      </c>
      <c r="Q448" s="13">
        <v>1.3181818181818181</v>
      </c>
      <c r="R448" s="13">
        <v>0.90909090909090906</v>
      </c>
      <c r="S448" s="13">
        <v>0.40909090909090906</v>
      </c>
      <c r="T448" s="13">
        <v>1.4857142857142858</v>
      </c>
      <c r="U448" s="13">
        <v>1.2285714285714286</v>
      </c>
      <c r="V448" s="13">
        <v>0.25714285714285712</v>
      </c>
      <c r="W448" s="13">
        <v>1.1818181818181819</v>
      </c>
      <c r="X448" s="13">
        <v>1.8181818181818181</v>
      </c>
      <c r="Y448" s="13">
        <v>-0.63636363636363624</v>
      </c>
      <c r="Z448" s="13">
        <v>1.4545454545454546</v>
      </c>
      <c r="AA448" s="13">
        <v>1.5454545454545454</v>
      </c>
      <c r="AB448" s="13">
        <v>-9.0909090909090828E-2</v>
      </c>
      <c r="AC448" s="13">
        <v>1.3529411764705883</v>
      </c>
      <c r="AD448" s="13">
        <v>0.58823529411764708</v>
      </c>
      <c r="AE448" s="13">
        <v>0.76470588235294124</v>
      </c>
      <c r="AF448" s="13">
        <v>1.6111111111111112</v>
      </c>
      <c r="AG448" s="13">
        <v>1.8333333333333333</v>
      </c>
      <c r="AH448" s="13">
        <v>-0.2222222222222221</v>
      </c>
      <c r="AI448" s="13">
        <v>3</v>
      </c>
      <c r="AJ448" s="13">
        <v>0</v>
      </c>
      <c r="AK448" s="13">
        <v>27</v>
      </c>
      <c r="AL448" s="13">
        <v>52</v>
      </c>
      <c r="AM448" s="13">
        <v>1.2272727272727273</v>
      </c>
      <c r="AN448" s="13">
        <v>1.4857142857142858</v>
      </c>
      <c r="AO448" s="22">
        <v>447</v>
      </c>
    </row>
    <row r="449" spans="1:41" x14ac:dyDescent="0.3">
      <c r="A449" t="s">
        <v>72</v>
      </c>
      <c r="B449" t="s">
        <v>332</v>
      </c>
      <c r="C449" t="s">
        <v>267</v>
      </c>
      <c r="D449" t="s">
        <v>116</v>
      </c>
      <c r="E449" t="s">
        <v>61</v>
      </c>
      <c r="F449" s="15">
        <v>0.78819444444444453</v>
      </c>
      <c r="G449" s="16">
        <v>29520</v>
      </c>
      <c r="H449" s="16">
        <v>4</v>
      </c>
      <c r="I449" s="16"/>
      <c r="J449" t="s">
        <v>40</v>
      </c>
      <c r="K449" t="s">
        <v>331</v>
      </c>
      <c r="L449">
        <v>3</v>
      </c>
      <c r="M449">
        <v>1</v>
      </c>
      <c r="N449" t="s">
        <v>32</v>
      </c>
      <c r="O449" t="s">
        <v>31</v>
      </c>
      <c r="P449" s="13">
        <v>2</v>
      </c>
      <c r="Q449" s="13">
        <v>2.4210526315789473</v>
      </c>
      <c r="R449" s="13">
        <v>0.23684210526315788</v>
      </c>
      <c r="S449" s="13">
        <v>2.1842105263157894</v>
      </c>
      <c r="T449" s="13">
        <v>3</v>
      </c>
      <c r="U449" s="13">
        <v>0</v>
      </c>
      <c r="V449" s="13">
        <v>3</v>
      </c>
      <c r="W449" s="13">
        <v>2.3529411764705883</v>
      </c>
      <c r="X449" s="13">
        <v>0.52941176470588236</v>
      </c>
      <c r="Y449" s="13">
        <v>1.8235294117647061</v>
      </c>
      <c r="Z449" s="13">
        <v>2.4761904761904763</v>
      </c>
      <c r="AA449" s="13">
        <v>1.0952380952380953</v>
      </c>
      <c r="AB449" s="13">
        <v>1.3809523809523809</v>
      </c>
      <c r="AC449" s="13">
        <v>3</v>
      </c>
      <c r="AD449" s="13">
        <v>0</v>
      </c>
      <c r="AE449" s="13">
        <v>3</v>
      </c>
      <c r="AF449" s="13">
        <v>0</v>
      </c>
      <c r="AG449" s="13">
        <v>0</v>
      </c>
      <c r="AH449" s="13">
        <v>0</v>
      </c>
      <c r="AI449" s="13">
        <v>3</v>
      </c>
      <c r="AJ449" s="13">
        <v>0</v>
      </c>
      <c r="AK449" s="13">
        <v>93</v>
      </c>
      <c r="AL449" s="13">
        <v>3</v>
      </c>
      <c r="AM449" s="13">
        <v>2.4473684210526314</v>
      </c>
      <c r="AN449" s="13">
        <v>3</v>
      </c>
      <c r="AO449" s="22">
        <v>448</v>
      </c>
    </row>
    <row r="450" spans="1:41" x14ac:dyDescent="0.3">
      <c r="A450" t="s">
        <v>47</v>
      </c>
      <c r="B450" t="s">
        <v>272</v>
      </c>
      <c r="C450" t="s">
        <v>267</v>
      </c>
      <c r="D450" t="s">
        <v>116</v>
      </c>
      <c r="E450" t="s">
        <v>64</v>
      </c>
      <c r="F450" s="15">
        <v>0.70833333333333337</v>
      </c>
      <c r="G450" s="16">
        <v>14643</v>
      </c>
      <c r="H450" s="16">
        <v>7</v>
      </c>
      <c r="I450" s="16"/>
      <c r="J450" t="s">
        <v>68</v>
      </c>
      <c r="K450" t="s">
        <v>80</v>
      </c>
      <c r="L450">
        <v>1</v>
      </c>
      <c r="M450">
        <v>0</v>
      </c>
      <c r="N450" t="s">
        <v>32</v>
      </c>
      <c r="O450" t="s">
        <v>31</v>
      </c>
      <c r="P450" s="13">
        <v>1</v>
      </c>
      <c r="Q450" s="13">
        <v>1.037037037037037</v>
      </c>
      <c r="R450" s="13">
        <v>0.62962962962962965</v>
      </c>
      <c r="S450" s="13">
        <v>0.40740740740740733</v>
      </c>
      <c r="T450" s="13">
        <v>1.56</v>
      </c>
      <c r="U450" s="13">
        <v>1.2</v>
      </c>
      <c r="V450" s="13">
        <v>0.3600000000000001</v>
      </c>
      <c r="W450" s="13">
        <v>1.25</v>
      </c>
      <c r="X450" s="13">
        <v>1.4166666666666667</v>
      </c>
      <c r="Y450" s="13">
        <v>-0.16666666666666674</v>
      </c>
      <c r="Z450" s="13">
        <v>0.8666666666666667</v>
      </c>
      <c r="AA450" s="13">
        <v>1.3333333333333333</v>
      </c>
      <c r="AB450" s="13">
        <v>-0.46666666666666656</v>
      </c>
      <c r="AC450" s="13">
        <v>2.2307692307692308</v>
      </c>
      <c r="AD450" s="13">
        <v>1.3846153846153846</v>
      </c>
      <c r="AE450" s="13">
        <v>0.84615384615384626</v>
      </c>
      <c r="AF450" s="13">
        <v>0.83333333333333337</v>
      </c>
      <c r="AG450" s="13">
        <v>1</v>
      </c>
      <c r="AH450" s="13">
        <v>-0.16666666666666663</v>
      </c>
      <c r="AI450" s="13">
        <v>3</v>
      </c>
      <c r="AJ450" s="13">
        <v>0</v>
      </c>
      <c r="AK450" s="13">
        <v>31</v>
      </c>
      <c r="AL450" s="13">
        <v>39</v>
      </c>
      <c r="AM450" s="13">
        <v>1.1481481481481481</v>
      </c>
      <c r="AN450" s="13">
        <v>1.56</v>
      </c>
      <c r="AO450" s="22">
        <v>449</v>
      </c>
    </row>
    <row r="451" spans="1:41" x14ac:dyDescent="0.3">
      <c r="A451" t="s">
        <v>47</v>
      </c>
      <c r="B451" t="s">
        <v>272</v>
      </c>
      <c r="C451" t="s">
        <v>267</v>
      </c>
      <c r="D451" t="s">
        <v>116</v>
      </c>
      <c r="E451" t="s">
        <v>64</v>
      </c>
      <c r="F451" s="15">
        <v>0.70833333333333337</v>
      </c>
      <c r="G451" s="16">
        <v>6476</v>
      </c>
      <c r="H451" s="16">
        <v>3</v>
      </c>
      <c r="I451" s="16"/>
      <c r="J451" t="s">
        <v>245</v>
      </c>
      <c r="K451" t="s">
        <v>40</v>
      </c>
      <c r="L451">
        <v>0</v>
      </c>
      <c r="M451">
        <v>2</v>
      </c>
      <c r="N451" t="s">
        <v>31</v>
      </c>
      <c r="O451" t="s">
        <v>32</v>
      </c>
      <c r="P451" s="13">
        <v>-2</v>
      </c>
      <c r="Q451" s="13">
        <v>1.0833333333333333</v>
      </c>
      <c r="R451" s="13">
        <v>0.45833333333333331</v>
      </c>
      <c r="S451" s="13">
        <v>0.625</v>
      </c>
      <c r="T451" s="13">
        <v>2.4358974358974357</v>
      </c>
      <c r="U451" s="13">
        <v>0.84615384615384615</v>
      </c>
      <c r="V451" s="13">
        <v>1.5897435897435894</v>
      </c>
      <c r="W451" s="13">
        <v>0.7</v>
      </c>
      <c r="X451" s="13">
        <v>1.1000000000000001</v>
      </c>
      <c r="Y451" s="13">
        <v>-0.40000000000000013</v>
      </c>
      <c r="Z451" s="13">
        <v>1.3571428571428572</v>
      </c>
      <c r="AA451" s="13">
        <v>2</v>
      </c>
      <c r="AB451" s="13">
        <v>-0.64285714285714279</v>
      </c>
      <c r="AC451" s="13">
        <v>2.3888888888888888</v>
      </c>
      <c r="AD451" s="13">
        <v>0.55555555555555558</v>
      </c>
      <c r="AE451" s="13">
        <v>1.8333333333333333</v>
      </c>
      <c r="AF451" s="13">
        <v>2.4761904761904763</v>
      </c>
      <c r="AG451" s="13">
        <v>1.0952380952380953</v>
      </c>
      <c r="AH451" s="13">
        <v>1.3809523809523809</v>
      </c>
      <c r="AI451" s="13">
        <v>0</v>
      </c>
      <c r="AJ451" s="13">
        <v>3</v>
      </c>
      <c r="AK451" s="13">
        <v>23</v>
      </c>
      <c r="AL451" s="13">
        <v>96</v>
      </c>
      <c r="AM451" s="13">
        <v>0.95833333333333337</v>
      </c>
      <c r="AN451" s="13">
        <v>2.4615384615384617</v>
      </c>
      <c r="AO451" s="22">
        <v>450</v>
      </c>
    </row>
    <row r="452" spans="1:41" x14ac:dyDescent="0.3">
      <c r="A452" t="s">
        <v>47</v>
      </c>
      <c r="B452" t="s">
        <v>272</v>
      </c>
      <c r="C452" t="s">
        <v>267</v>
      </c>
      <c r="D452" t="s">
        <v>116</v>
      </c>
      <c r="E452" t="s">
        <v>64</v>
      </c>
      <c r="F452" s="15">
        <v>0.70833333333333337</v>
      </c>
      <c r="G452" s="16">
        <v>4072</v>
      </c>
      <c r="H452" s="16">
        <v>7</v>
      </c>
      <c r="I452" s="16"/>
      <c r="J452" t="s">
        <v>58</v>
      </c>
      <c r="K452" t="s">
        <v>0</v>
      </c>
      <c r="L452">
        <v>1</v>
      </c>
      <c r="M452">
        <v>2</v>
      </c>
      <c r="N452" t="s">
        <v>31</v>
      </c>
      <c r="O452" t="s">
        <v>32</v>
      </c>
      <c r="P452" s="13">
        <v>-1</v>
      </c>
      <c r="Q452" s="13">
        <v>1.4166666666666667</v>
      </c>
      <c r="R452" s="13">
        <v>0.83333333333333337</v>
      </c>
      <c r="S452" s="13">
        <v>0.58333333333333337</v>
      </c>
      <c r="T452" s="13">
        <v>2.2758620689655173</v>
      </c>
      <c r="U452" s="13">
        <v>0.72413793103448276</v>
      </c>
      <c r="V452" s="13">
        <v>1.5517241379310347</v>
      </c>
      <c r="W452" s="13">
        <v>1.4545454545454546</v>
      </c>
      <c r="X452" s="13">
        <v>1.8181818181818181</v>
      </c>
      <c r="Y452" s="13">
        <v>-0.36363636363636354</v>
      </c>
      <c r="Z452" s="13">
        <v>1.3846153846153846</v>
      </c>
      <c r="AA452" s="13">
        <v>1.0769230769230769</v>
      </c>
      <c r="AB452" s="13">
        <v>0.30769230769230771</v>
      </c>
      <c r="AC452" s="13">
        <v>2.4285714285714284</v>
      </c>
      <c r="AD452" s="13">
        <v>0.7857142857142857</v>
      </c>
      <c r="AE452" s="13">
        <v>1.6428571428571428</v>
      </c>
      <c r="AF452" s="13">
        <v>2.1333333333333333</v>
      </c>
      <c r="AG452" s="13">
        <v>0.66666666666666663</v>
      </c>
      <c r="AH452" s="13">
        <v>1.4666666666666668</v>
      </c>
      <c r="AI452" s="13">
        <v>0</v>
      </c>
      <c r="AJ452" s="13">
        <v>3</v>
      </c>
      <c r="AK452" s="13">
        <v>24</v>
      </c>
      <c r="AL452" s="13">
        <v>64</v>
      </c>
      <c r="AM452" s="13">
        <v>1</v>
      </c>
      <c r="AN452" s="13">
        <v>2.2068965517241379</v>
      </c>
      <c r="AO452" s="22">
        <v>451</v>
      </c>
    </row>
    <row r="453" spans="1:41" x14ac:dyDescent="0.3">
      <c r="A453" t="s">
        <v>47</v>
      </c>
      <c r="B453" t="s">
        <v>272</v>
      </c>
      <c r="C453" t="s">
        <v>267</v>
      </c>
      <c r="D453" t="s">
        <v>116</v>
      </c>
      <c r="E453" t="s">
        <v>64</v>
      </c>
      <c r="F453" s="15">
        <v>0.70833333333333337</v>
      </c>
      <c r="G453" s="16">
        <v>3041</v>
      </c>
      <c r="H453" s="16">
        <v>7</v>
      </c>
      <c r="I453" s="16"/>
      <c r="J453" t="s">
        <v>65</v>
      </c>
      <c r="K453" t="s">
        <v>76</v>
      </c>
      <c r="L453">
        <v>0</v>
      </c>
      <c r="M453">
        <v>1</v>
      </c>
      <c r="N453" t="s">
        <v>31</v>
      </c>
      <c r="O453" t="s">
        <v>32</v>
      </c>
      <c r="P453" s="13">
        <v>-1</v>
      </c>
      <c r="Q453" s="13">
        <v>1.6</v>
      </c>
      <c r="R453" s="13">
        <v>0.52</v>
      </c>
      <c r="S453" s="13">
        <v>1.08</v>
      </c>
      <c r="T453" s="13">
        <v>1.3478260869565217</v>
      </c>
      <c r="U453" s="13">
        <v>1.6521739130434783</v>
      </c>
      <c r="V453" s="13">
        <v>-0.30434782608695654</v>
      </c>
      <c r="W453" s="13">
        <v>1.6</v>
      </c>
      <c r="X453" s="13">
        <v>1.3</v>
      </c>
      <c r="Y453" s="13">
        <v>0.30000000000000004</v>
      </c>
      <c r="Z453" s="13">
        <v>1.6</v>
      </c>
      <c r="AA453" s="13">
        <v>1.5333333333333334</v>
      </c>
      <c r="AB453" s="13">
        <v>6.6666666666666652E-2</v>
      </c>
      <c r="AC453" s="13">
        <v>1.25</v>
      </c>
      <c r="AD453" s="13">
        <v>1.75</v>
      </c>
      <c r="AE453" s="13">
        <v>-0.5</v>
      </c>
      <c r="AF453" s="13">
        <v>1.4545454545454546</v>
      </c>
      <c r="AG453" s="13">
        <v>1.5454545454545454</v>
      </c>
      <c r="AH453" s="13">
        <v>-9.0909090909090828E-2</v>
      </c>
      <c r="AI453" s="13">
        <v>0</v>
      </c>
      <c r="AJ453" s="13">
        <v>3</v>
      </c>
      <c r="AK453" s="13">
        <v>39</v>
      </c>
      <c r="AL453" s="13">
        <v>30</v>
      </c>
      <c r="AM453" s="13">
        <v>1.56</v>
      </c>
      <c r="AN453" s="13">
        <v>1.3043478260869565</v>
      </c>
      <c r="AO453" s="22">
        <v>452</v>
      </c>
    </row>
    <row r="454" spans="1:41" x14ac:dyDescent="0.3">
      <c r="A454" t="s">
        <v>47</v>
      </c>
      <c r="B454" t="s">
        <v>272</v>
      </c>
      <c r="C454" t="s">
        <v>267</v>
      </c>
      <c r="D454" t="s">
        <v>116</v>
      </c>
      <c r="E454" t="s">
        <v>64</v>
      </c>
      <c r="F454" s="15">
        <v>0.70833333333333337</v>
      </c>
      <c r="G454" s="16">
        <v>4488</v>
      </c>
      <c r="H454" s="16">
        <v>7</v>
      </c>
      <c r="I454" s="16"/>
      <c r="J454" t="s">
        <v>49</v>
      </c>
      <c r="K454" t="s">
        <v>56</v>
      </c>
      <c r="L454">
        <v>2</v>
      </c>
      <c r="M454">
        <v>2</v>
      </c>
      <c r="N454" t="s">
        <v>30</v>
      </c>
      <c r="O454" t="s">
        <v>30</v>
      </c>
      <c r="P454" s="13">
        <v>0</v>
      </c>
      <c r="Q454" s="13">
        <v>1.5</v>
      </c>
      <c r="R454" s="13">
        <v>0.70833333333333337</v>
      </c>
      <c r="S454" s="13">
        <v>0.79166666666666663</v>
      </c>
      <c r="T454" s="13">
        <v>1.0416666666666667</v>
      </c>
      <c r="U454" s="13">
        <v>1.9583333333333333</v>
      </c>
      <c r="V454" s="13">
        <v>-0.91666666666666652</v>
      </c>
      <c r="W454" s="13">
        <v>1.6666666666666667</v>
      </c>
      <c r="X454" s="13">
        <v>1.4166666666666667</v>
      </c>
      <c r="Y454" s="13">
        <v>0.25</v>
      </c>
      <c r="Z454" s="13">
        <v>1.3333333333333333</v>
      </c>
      <c r="AA454" s="13">
        <v>1.3333333333333333</v>
      </c>
      <c r="AB454" s="13">
        <v>0</v>
      </c>
      <c r="AC454" s="13">
        <v>1.3333333333333333</v>
      </c>
      <c r="AD454" s="13">
        <v>1.9166666666666667</v>
      </c>
      <c r="AE454" s="13">
        <v>-0.58333333333333348</v>
      </c>
      <c r="AF454" s="13">
        <v>0.75</v>
      </c>
      <c r="AG454" s="13">
        <v>2</v>
      </c>
      <c r="AH454" s="13">
        <v>-1.25</v>
      </c>
      <c r="AI454" s="13">
        <v>1</v>
      </c>
      <c r="AJ454" s="13">
        <v>1</v>
      </c>
      <c r="AK454" s="13">
        <v>35</v>
      </c>
      <c r="AL454" s="13">
        <v>20</v>
      </c>
      <c r="AM454" s="13">
        <v>1.4583333333333333</v>
      </c>
      <c r="AN454" s="13">
        <v>0.83333333333333337</v>
      </c>
      <c r="AO454" s="22">
        <v>453</v>
      </c>
    </row>
    <row r="455" spans="1:41" x14ac:dyDescent="0.3">
      <c r="A455" t="s">
        <v>47</v>
      </c>
      <c r="B455" t="s">
        <v>272</v>
      </c>
      <c r="C455" t="s">
        <v>267</v>
      </c>
      <c r="D455" t="s">
        <v>116</v>
      </c>
      <c r="E455" t="s">
        <v>64</v>
      </c>
      <c r="F455" s="15">
        <v>0.70833333333333337</v>
      </c>
      <c r="G455" s="16">
        <v>19200</v>
      </c>
      <c r="H455" s="16">
        <v>7</v>
      </c>
      <c r="I455" s="16"/>
      <c r="J455" t="s">
        <v>71</v>
      </c>
      <c r="K455" t="s">
        <v>216</v>
      </c>
      <c r="L455">
        <v>2</v>
      </c>
      <c r="M455">
        <v>2</v>
      </c>
      <c r="N455" t="s">
        <v>30</v>
      </c>
      <c r="O455" t="s">
        <v>30</v>
      </c>
      <c r="P455" s="13">
        <v>0</v>
      </c>
      <c r="Q455" s="13">
        <v>1.4722222222222223</v>
      </c>
      <c r="R455" s="13">
        <v>0.27777777777777779</v>
      </c>
      <c r="S455" s="13">
        <v>1.1944444444444446</v>
      </c>
      <c r="T455" s="13">
        <v>1.72</v>
      </c>
      <c r="U455" s="13">
        <v>2.08</v>
      </c>
      <c r="V455" s="13">
        <v>-0.3600000000000001</v>
      </c>
      <c r="W455" s="13">
        <v>1.3529411764705883</v>
      </c>
      <c r="X455" s="13">
        <v>0.58823529411764708</v>
      </c>
      <c r="Y455" s="13">
        <v>0.76470588235294124</v>
      </c>
      <c r="Z455" s="13">
        <v>1.5789473684210527</v>
      </c>
      <c r="AA455" s="13">
        <v>1.8421052631578947</v>
      </c>
      <c r="AB455" s="13">
        <v>-0.26315789473684204</v>
      </c>
      <c r="AC455" s="13">
        <v>1.6923076923076923</v>
      </c>
      <c r="AD455" s="13">
        <v>1.3076923076923077</v>
      </c>
      <c r="AE455" s="13">
        <v>0.38461538461538458</v>
      </c>
      <c r="AF455" s="13">
        <v>1.75</v>
      </c>
      <c r="AG455" s="13">
        <v>2.9166666666666665</v>
      </c>
      <c r="AH455" s="13">
        <v>-1.1666666666666665</v>
      </c>
      <c r="AI455" s="13">
        <v>1</v>
      </c>
      <c r="AJ455" s="13">
        <v>1</v>
      </c>
      <c r="AK455" s="13">
        <v>52</v>
      </c>
      <c r="AL455" s="13">
        <v>32</v>
      </c>
      <c r="AM455" s="13">
        <v>1.4444444444444444</v>
      </c>
      <c r="AN455" s="13">
        <v>1.28</v>
      </c>
      <c r="AO455" s="22">
        <v>454</v>
      </c>
    </row>
    <row r="456" spans="1:41" x14ac:dyDescent="0.3">
      <c r="A456" t="s">
        <v>47</v>
      </c>
      <c r="B456" t="s">
        <v>357</v>
      </c>
      <c r="C456" t="s">
        <v>267</v>
      </c>
      <c r="D456" t="s">
        <v>116</v>
      </c>
      <c r="E456" t="s">
        <v>43</v>
      </c>
      <c r="F456" s="15">
        <v>0.70833333333333337</v>
      </c>
      <c r="G456" s="16">
        <v>11600</v>
      </c>
      <c r="H456" s="16">
        <v>13</v>
      </c>
      <c r="I456" s="16"/>
      <c r="J456" t="s">
        <v>71</v>
      </c>
      <c r="K456" t="s">
        <v>56</v>
      </c>
      <c r="L456">
        <v>3</v>
      </c>
      <c r="M456">
        <v>0</v>
      </c>
      <c r="N456" t="s">
        <v>32</v>
      </c>
      <c r="O456" t="s">
        <v>31</v>
      </c>
      <c r="P456" s="13">
        <v>3</v>
      </c>
      <c r="Q456" s="13">
        <v>1.4864864864864864</v>
      </c>
      <c r="R456" s="13">
        <v>0.32432432432432434</v>
      </c>
      <c r="S456" s="13">
        <v>1.1621621621621621</v>
      </c>
      <c r="T456" s="13">
        <v>1.08</v>
      </c>
      <c r="U456" s="13">
        <v>1.96</v>
      </c>
      <c r="V456" s="13">
        <v>-0.87999999999999989</v>
      </c>
      <c r="W456" s="13">
        <v>1.3888888888888888</v>
      </c>
      <c r="X456" s="13">
        <v>0.66666666666666663</v>
      </c>
      <c r="Y456" s="13">
        <v>0.72222222222222221</v>
      </c>
      <c r="Z456" s="13">
        <v>1.5789473684210527</v>
      </c>
      <c r="AA456" s="13">
        <v>1.8421052631578947</v>
      </c>
      <c r="AB456" s="13">
        <v>-0.26315789473684204</v>
      </c>
      <c r="AC456" s="13">
        <v>1.3333333333333333</v>
      </c>
      <c r="AD456" s="13">
        <v>1.9166666666666667</v>
      </c>
      <c r="AE456" s="13">
        <v>-0.58333333333333348</v>
      </c>
      <c r="AF456" s="13">
        <v>0.84615384615384615</v>
      </c>
      <c r="AG456" s="13">
        <v>2</v>
      </c>
      <c r="AH456" s="13">
        <v>-1.1538461538461537</v>
      </c>
      <c r="AI456" s="13">
        <v>3</v>
      </c>
      <c r="AJ456" s="13">
        <v>0</v>
      </c>
      <c r="AK456" s="13">
        <v>53</v>
      </c>
      <c r="AL456" s="13">
        <v>21</v>
      </c>
      <c r="AM456" s="13">
        <v>1.4324324324324325</v>
      </c>
      <c r="AN456" s="13">
        <v>0.84</v>
      </c>
      <c r="AO456" s="22">
        <v>455</v>
      </c>
    </row>
    <row r="457" spans="1:41" x14ac:dyDescent="0.3">
      <c r="A457" t="s">
        <v>47</v>
      </c>
      <c r="B457" t="s">
        <v>357</v>
      </c>
      <c r="C457" t="s">
        <v>267</v>
      </c>
      <c r="D457" t="s">
        <v>116</v>
      </c>
      <c r="E457" t="s">
        <v>43</v>
      </c>
      <c r="F457" s="15">
        <v>0.70833333333333337</v>
      </c>
      <c r="G457" s="16">
        <v>4048</v>
      </c>
      <c r="H457" s="16">
        <v>13</v>
      </c>
      <c r="I457" s="16"/>
      <c r="J457" t="s">
        <v>58</v>
      </c>
      <c r="K457" t="s">
        <v>76</v>
      </c>
      <c r="L457">
        <v>2</v>
      </c>
      <c r="M457">
        <v>1</v>
      </c>
      <c r="N457" t="s">
        <v>32</v>
      </c>
      <c r="O457" t="s">
        <v>31</v>
      </c>
      <c r="P457" s="13">
        <v>1</v>
      </c>
      <c r="Q457" s="13">
        <v>1.4</v>
      </c>
      <c r="R457" s="13">
        <v>0.88</v>
      </c>
      <c r="S457" s="13">
        <v>0.51999999999999991</v>
      </c>
      <c r="T457" s="13">
        <v>1.3333333333333333</v>
      </c>
      <c r="U457" s="13">
        <v>1.5833333333333333</v>
      </c>
      <c r="V457" s="13">
        <v>-0.25</v>
      </c>
      <c r="W457" s="13">
        <v>1.4166666666666667</v>
      </c>
      <c r="X457" s="13">
        <v>1.8333333333333333</v>
      </c>
      <c r="Y457" s="13">
        <v>-0.41666666666666652</v>
      </c>
      <c r="Z457" s="13">
        <v>1.3846153846153846</v>
      </c>
      <c r="AA457" s="13">
        <v>1.0769230769230769</v>
      </c>
      <c r="AB457" s="13">
        <v>0.30769230769230771</v>
      </c>
      <c r="AC457" s="13">
        <v>1.25</v>
      </c>
      <c r="AD457" s="13">
        <v>1.75</v>
      </c>
      <c r="AE457" s="13">
        <v>-0.5</v>
      </c>
      <c r="AF457" s="13">
        <v>1.4166666666666667</v>
      </c>
      <c r="AG457" s="13">
        <v>1.4166666666666667</v>
      </c>
      <c r="AH457" s="13">
        <v>0</v>
      </c>
      <c r="AI457" s="13">
        <v>3</v>
      </c>
      <c r="AJ457" s="13">
        <v>0</v>
      </c>
      <c r="AK457" s="13">
        <v>24</v>
      </c>
      <c r="AL457" s="13">
        <v>33</v>
      </c>
      <c r="AM457" s="13">
        <v>0.96</v>
      </c>
      <c r="AN457" s="13">
        <v>1.375</v>
      </c>
      <c r="AO457" s="22">
        <v>456</v>
      </c>
    </row>
    <row r="458" spans="1:41" x14ac:dyDescent="0.3">
      <c r="A458" t="s">
        <v>47</v>
      </c>
      <c r="B458" t="s">
        <v>357</v>
      </c>
      <c r="C458" t="s">
        <v>267</v>
      </c>
      <c r="D458" t="s">
        <v>116</v>
      </c>
      <c r="E458" t="s">
        <v>43</v>
      </c>
      <c r="F458" s="15">
        <v>0.70833333333333337</v>
      </c>
      <c r="G458" s="16">
        <v>4635</v>
      </c>
      <c r="H458" s="16">
        <v>13</v>
      </c>
      <c r="I458" s="16"/>
      <c r="J458" t="s">
        <v>216</v>
      </c>
      <c r="K458" t="s">
        <v>245</v>
      </c>
      <c r="L458">
        <v>0</v>
      </c>
      <c r="M458">
        <v>2</v>
      </c>
      <c r="N458" t="s">
        <v>31</v>
      </c>
      <c r="O458" t="s">
        <v>32</v>
      </c>
      <c r="P458" s="13">
        <v>-2</v>
      </c>
      <c r="Q458" s="13">
        <v>1.7307692307692308</v>
      </c>
      <c r="R458" s="13">
        <v>0.65384615384615385</v>
      </c>
      <c r="S458" s="13">
        <v>1.0769230769230771</v>
      </c>
      <c r="T458" s="13">
        <v>1.04</v>
      </c>
      <c r="U458" s="13">
        <v>1.64</v>
      </c>
      <c r="V458" s="13">
        <v>-0.59999999999999987</v>
      </c>
      <c r="W458" s="13">
        <v>1.6923076923076923</v>
      </c>
      <c r="X458" s="13">
        <v>1.3076923076923077</v>
      </c>
      <c r="Y458" s="13">
        <v>0.38461538461538458</v>
      </c>
      <c r="Z458" s="13">
        <v>1.7692307692307692</v>
      </c>
      <c r="AA458" s="13">
        <v>2.8461538461538463</v>
      </c>
      <c r="AB458" s="13">
        <v>-1.0769230769230771</v>
      </c>
      <c r="AC458" s="13">
        <v>0.63636363636363635</v>
      </c>
      <c r="AD458" s="13">
        <v>1.1818181818181819</v>
      </c>
      <c r="AE458" s="13">
        <v>-0.54545454545454553</v>
      </c>
      <c r="AF458" s="13">
        <v>1.3571428571428572</v>
      </c>
      <c r="AG458" s="13">
        <v>2</v>
      </c>
      <c r="AH458" s="13">
        <v>-0.64285714285714279</v>
      </c>
      <c r="AI458" s="13">
        <v>0</v>
      </c>
      <c r="AJ458" s="13">
        <v>3</v>
      </c>
      <c r="AK458" s="13">
        <v>33</v>
      </c>
      <c r="AL458" s="13">
        <v>23</v>
      </c>
      <c r="AM458" s="13">
        <v>1.2692307692307692</v>
      </c>
      <c r="AN458" s="13">
        <v>0.92</v>
      </c>
      <c r="AO458" s="22">
        <v>457</v>
      </c>
    </row>
    <row r="459" spans="1:41" x14ac:dyDescent="0.3">
      <c r="A459" t="s">
        <v>47</v>
      </c>
      <c r="B459" t="s">
        <v>273</v>
      </c>
      <c r="C459" t="s">
        <v>267</v>
      </c>
      <c r="D459" t="s">
        <v>116</v>
      </c>
      <c r="E459" t="s">
        <v>64</v>
      </c>
      <c r="F459" s="15">
        <v>0.70833333333333337</v>
      </c>
      <c r="G459" s="16">
        <v>10228</v>
      </c>
      <c r="H459" s="16">
        <v>14</v>
      </c>
      <c r="I459" s="16"/>
      <c r="J459" t="s">
        <v>40</v>
      </c>
      <c r="K459" t="s">
        <v>80</v>
      </c>
      <c r="L459">
        <v>5</v>
      </c>
      <c r="M459">
        <v>1</v>
      </c>
      <c r="N459" t="s">
        <v>32</v>
      </c>
      <c r="O459" t="s">
        <v>31</v>
      </c>
      <c r="P459" s="13">
        <v>4</v>
      </c>
      <c r="Q459" s="13">
        <v>2.4249999999999998</v>
      </c>
      <c r="R459" s="13">
        <v>0.25</v>
      </c>
      <c r="S459" s="13">
        <v>2.1749999999999998</v>
      </c>
      <c r="T459" s="13">
        <v>1.5</v>
      </c>
      <c r="U459" s="13">
        <v>1.1923076923076923</v>
      </c>
      <c r="V459" s="13">
        <v>0.30769230769230771</v>
      </c>
      <c r="W459" s="13">
        <v>2.3888888888888888</v>
      </c>
      <c r="X459" s="13">
        <v>0.55555555555555558</v>
      </c>
      <c r="Y459" s="13">
        <v>1.8333333333333333</v>
      </c>
      <c r="Z459" s="13">
        <v>2.4545454545454546</v>
      </c>
      <c r="AA459" s="13">
        <v>1.0454545454545454</v>
      </c>
      <c r="AB459" s="13">
        <v>1.4090909090909092</v>
      </c>
      <c r="AC459" s="13">
        <v>2.2307692307692308</v>
      </c>
      <c r="AD459" s="13">
        <v>1.3846153846153846</v>
      </c>
      <c r="AE459" s="13">
        <v>0.84615384615384626</v>
      </c>
      <c r="AF459" s="13">
        <v>0.76923076923076927</v>
      </c>
      <c r="AG459" s="13">
        <v>1</v>
      </c>
      <c r="AH459" s="13">
        <v>-0.23076923076923073</v>
      </c>
      <c r="AI459" s="13">
        <v>3</v>
      </c>
      <c r="AJ459" s="13">
        <v>0</v>
      </c>
      <c r="AK459" s="13">
        <v>99</v>
      </c>
      <c r="AL459" s="13">
        <v>39</v>
      </c>
      <c r="AM459" s="13">
        <v>2.4750000000000001</v>
      </c>
      <c r="AN459" s="13">
        <v>1.5</v>
      </c>
      <c r="AO459" s="22">
        <v>458</v>
      </c>
    </row>
    <row r="460" spans="1:41" x14ac:dyDescent="0.3">
      <c r="A460" t="s">
        <v>47</v>
      </c>
      <c r="B460" t="s">
        <v>273</v>
      </c>
      <c r="C460" t="s">
        <v>267</v>
      </c>
      <c r="D460" t="s">
        <v>116</v>
      </c>
      <c r="E460" t="s">
        <v>64</v>
      </c>
      <c r="F460" s="15">
        <v>0.60416666666666663</v>
      </c>
      <c r="G460" s="16">
        <v>8567</v>
      </c>
      <c r="H460" s="16">
        <v>14</v>
      </c>
      <c r="I460" s="16"/>
      <c r="J460" t="s">
        <v>68</v>
      </c>
      <c r="K460" t="s">
        <v>65</v>
      </c>
      <c r="L460">
        <v>0</v>
      </c>
      <c r="M460">
        <v>1</v>
      </c>
      <c r="N460" t="s">
        <v>31</v>
      </c>
      <c r="O460" t="s">
        <v>32</v>
      </c>
      <c r="P460" s="13">
        <v>-1</v>
      </c>
      <c r="Q460" s="13">
        <v>1.0357142857142858</v>
      </c>
      <c r="R460" s="13">
        <v>0.6071428571428571</v>
      </c>
      <c r="S460" s="13">
        <v>0.42857142857142871</v>
      </c>
      <c r="T460" s="13">
        <v>1.5384615384615385</v>
      </c>
      <c r="U460" s="13">
        <v>1.4230769230769231</v>
      </c>
      <c r="V460" s="13">
        <v>0.11538461538461542</v>
      </c>
      <c r="W460" s="13">
        <v>1.2307692307692308</v>
      </c>
      <c r="X460" s="13">
        <v>1.3076923076923077</v>
      </c>
      <c r="Y460" s="13">
        <v>-7.6923076923076872E-2</v>
      </c>
      <c r="Z460" s="13">
        <v>0.8666666666666667</v>
      </c>
      <c r="AA460" s="13">
        <v>1.3333333333333333</v>
      </c>
      <c r="AB460" s="13">
        <v>-0.46666666666666656</v>
      </c>
      <c r="AC460" s="13">
        <v>1.4545454545454546</v>
      </c>
      <c r="AD460" s="13">
        <v>1.2727272727272727</v>
      </c>
      <c r="AE460" s="13">
        <v>0.18181818181818188</v>
      </c>
      <c r="AF460" s="13">
        <v>1.6</v>
      </c>
      <c r="AG460" s="13">
        <v>1.5333333333333334</v>
      </c>
      <c r="AH460" s="13">
        <v>6.6666666666666652E-2</v>
      </c>
      <c r="AI460" s="13">
        <v>0</v>
      </c>
      <c r="AJ460" s="13">
        <v>3</v>
      </c>
      <c r="AK460" s="13">
        <v>34</v>
      </c>
      <c r="AL460" s="13">
        <v>39</v>
      </c>
      <c r="AM460" s="13">
        <v>1.2142857142857142</v>
      </c>
      <c r="AN460" s="13">
        <v>1.5</v>
      </c>
      <c r="AO460" s="22">
        <v>459</v>
      </c>
    </row>
    <row r="461" spans="1:41" x14ac:dyDescent="0.3">
      <c r="A461" t="s">
        <v>47</v>
      </c>
      <c r="B461" t="s">
        <v>273</v>
      </c>
      <c r="C461" t="s">
        <v>267</v>
      </c>
      <c r="D461" t="s">
        <v>116</v>
      </c>
      <c r="E461" t="s">
        <v>64</v>
      </c>
      <c r="F461" s="15">
        <v>0.60416666666666663</v>
      </c>
      <c r="G461" s="16">
        <v>3691</v>
      </c>
      <c r="H461" s="16">
        <v>14</v>
      </c>
      <c r="I461" s="16"/>
      <c r="J461" t="s">
        <v>49</v>
      </c>
      <c r="K461" t="s">
        <v>0</v>
      </c>
      <c r="L461">
        <v>0</v>
      </c>
      <c r="M461">
        <v>3</v>
      </c>
      <c r="N461" t="s">
        <v>31</v>
      </c>
      <c r="O461" t="s">
        <v>32</v>
      </c>
      <c r="P461" s="13">
        <v>-3</v>
      </c>
      <c r="Q461" s="13">
        <v>1.52</v>
      </c>
      <c r="R461" s="13">
        <v>0.76</v>
      </c>
      <c r="S461" s="13">
        <v>0.76</v>
      </c>
      <c r="T461" s="13">
        <v>2.2666666666666666</v>
      </c>
      <c r="U461" s="13">
        <v>0.73333333333333328</v>
      </c>
      <c r="V461" s="13">
        <v>1.5333333333333332</v>
      </c>
      <c r="W461" s="13">
        <v>1.6923076923076923</v>
      </c>
      <c r="X461" s="13">
        <v>1.4615384615384615</v>
      </c>
      <c r="Y461" s="13">
        <v>0.23076923076923084</v>
      </c>
      <c r="Z461" s="13">
        <v>1.3333333333333333</v>
      </c>
      <c r="AA461" s="13">
        <v>1.3333333333333333</v>
      </c>
      <c r="AB461" s="13">
        <v>0</v>
      </c>
      <c r="AC461" s="13">
        <v>2.4285714285714284</v>
      </c>
      <c r="AD461" s="13">
        <v>0.7857142857142857</v>
      </c>
      <c r="AE461" s="13">
        <v>1.6428571428571428</v>
      </c>
      <c r="AF461" s="13">
        <v>2.125</v>
      </c>
      <c r="AG461" s="13">
        <v>0.6875</v>
      </c>
      <c r="AH461" s="13">
        <v>1.4375</v>
      </c>
      <c r="AI461" s="13">
        <v>0</v>
      </c>
      <c r="AJ461" s="13">
        <v>3</v>
      </c>
      <c r="AK461" s="13">
        <v>36</v>
      </c>
      <c r="AL461" s="13">
        <v>67</v>
      </c>
      <c r="AM461" s="13">
        <v>1.44</v>
      </c>
      <c r="AN461" s="13">
        <v>2.2333333333333334</v>
      </c>
      <c r="AO461" s="22">
        <v>460</v>
      </c>
    </row>
    <row r="462" spans="1:41" x14ac:dyDescent="0.3">
      <c r="A462" t="s">
        <v>41</v>
      </c>
      <c r="B462" t="s">
        <v>333</v>
      </c>
      <c r="C462" t="s">
        <v>267</v>
      </c>
      <c r="D462" t="s">
        <v>124</v>
      </c>
      <c r="E462" t="s">
        <v>46</v>
      </c>
      <c r="F462" s="15">
        <v>0.75</v>
      </c>
      <c r="G462" s="16">
        <v>13301</v>
      </c>
      <c r="H462" s="16">
        <v>3</v>
      </c>
      <c r="I462" s="16"/>
      <c r="J462" t="s">
        <v>268</v>
      </c>
      <c r="K462" t="s">
        <v>40</v>
      </c>
      <c r="L462">
        <v>0</v>
      </c>
      <c r="M462">
        <v>6</v>
      </c>
      <c r="N462" t="s">
        <v>31</v>
      </c>
      <c r="O462" t="s">
        <v>32</v>
      </c>
      <c r="P462" s="13">
        <v>-6</v>
      </c>
      <c r="Q462" s="13">
        <v>2</v>
      </c>
      <c r="R462" s="13">
        <v>1</v>
      </c>
      <c r="S462" s="13">
        <v>1</v>
      </c>
      <c r="T462" s="13">
        <v>2.4878048780487805</v>
      </c>
      <c r="U462" s="13">
        <v>0.82926829268292679</v>
      </c>
      <c r="V462" s="13">
        <v>1.6585365853658538</v>
      </c>
      <c r="W462" s="13">
        <v>2</v>
      </c>
      <c r="X462" s="13">
        <v>1</v>
      </c>
      <c r="Y462" s="13">
        <v>1</v>
      </c>
      <c r="Z462" s="13">
        <v>0</v>
      </c>
      <c r="AA462" s="13">
        <v>0</v>
      </c>
      <c r="AB462" s="13">
        <v>0</v>
      </c>
      <c r="AC462" s="13">
        <v>2.5263157894736841</v>
      </c>
      <c r="AD462" s="13">
        <v>0.57894736842105265</v>
      </c>
      <c r="AE462" s="13">
        <v>1.9473684210526314</v>
      </c>
      <c r="AF462" s="13">
        <v>2.4545454545454546</v>
      </c>
      <c r="AG462" s="13">
        <v>1.0454545454545454</v>
      </c>
      <c r="AH462" s="13">
        <v>1.4090909090909092</v>
      </c>
      <c r="AI462" s="13">
        <v>0</v>
      </c>
      <c r="AJ462" s="13">
        <v>3</v>
      </c>
      <c r="AK462" s="13">
        <v>3</v>
      </c>
      <c r="AL462" s="13">
        <v>102</v>
      </c>
      <c r="AM462" s="13">
        <v>3</v>
      </c>
      <c r="AN462" s="13">
        <v>2.4878048780487805</v>
      </c>
      <c r="AO462" s="22">
        <v>461</v>
      </c>
    </row>
    <row r="463" spans="1:41" x14ac:dyDescent="0.3">
      <c r="A463" t="s">
        <v>41</v>
      </c>
      <c r="B463" t="s">
        <v>333</v>
      </c>
      <c r="C463" t="s">
        <v>267</v>
      </c>
      <c r="D463" t="s">
        <v>124</v>
      </c>
      <c r="E463" t="s">
        <v>46</v>
      </c>
      <c r="F463" s="15">
        <v>0.85416666666666663</v>
      </c>
      <c r="G463" s="16">
        <v>6087</v>
      </c>
      <c r="H463" s="16">
        <v>3</v>
      </c>
      <c r="I463" s="16"/>
      <c r="J463" t="s">
        <v>0</v>
      </c>
      <c r="K463" t="s">
        <v>71</v>
      </c>
      <c r="L463">
        <v>1</v>
      </c>
      <c r="M463">
        <v>1</v>
      </c>
      <c r="N463" t="s">
        <v>30</v>
      </c>
      <c r="O463" t="s">
        <v>30</v>
      </c>
      <c r="P463" s="13">
        <v>0</v>
      </c>
      <c r="Q463" s="13">
        <v>2.2903225806451615</v>
      </c>
      <c r="R463" s="13">
        <v>0.35483870967741937</v>
      </c>
      <c r="S463" s="13">
        <v>1.935483870967742</v>
      </c>
      <c r="T463" s="13">
        <v>1.5263157894736843</v>
      </c>
      <c r="U463" s="13">
        <v>1.236842105263158</v>
      </c>
      <c r="V463" s="13">
        <v>0.28947368421052633</v>
      </c>
      <c r="W463" s="13">
        <v>2.4285714285714284</v>
      </c>
      <c r="X463" s="13">
        <v>0.7857142857142857</v>
      </c>
      <c r="Y463" s="13">
        <v>1.6428571428571428</v>
      </c>
      <c r="Z463" s="13">
        <v>2.1764705882352939</v>
      </c>
      <c r="AA463" s="13">
        <v>0.6470588235294118</v>
      </c>
      <c r="AB463" s="13">
        <v>1.5294117647058822</v>
      </c>
      <c r="AC463" s="13">
        <v>1.4736842105263157</v>
      </c>
      <c r="AD463" s="13">
        <v>0.63157894736842102</v>
      </c>
      <c r="AE463" s="13">
        <v>0.84210526315789469</v>
      </c>
      <c r="AF463" s="13">
        <v>1.5789473684210527</v>
      </c>
      <c r="AG463" s="13">
        <v>1.8421052631578947</v>
      </c>
      <c r="AH463" s="13">
        <v>-0.26315789473684204</v>
      </c>
      <c r="AI463" s="13">
        <v>1</v>
      </c>
      <c r="AJ463" s="13">
        <v>1</v>
      </c>
      <c r="AK463" s="13">
        <v>70</v>
      </c>
      <c r="AL463" s="13">
        <v>56</v>
      </c>
      <c r="AM463" s="13">
        <v>2.2580645161290325</v>
      </c>
      <c r="AN463" s="13">
        <v>1.4736842105263157</v>
      </c>
      <c r="AO463" s="22">
        <v>462</v>
      </c>
    </row>
    <row r="464" spans="1:41" x14ac:dyDescent="0.3">
      <c r="A464" t="s">
        <v>47</v>
      </c>
      <c r="B464" t="s">
        <v>358</v>
      </c>
      <c r="C464" t="s">
        <v>267</v>
      </c>
      <c r="D464" t="s">
        <v>124</v>
      </c>
      <c r="E464" t="s">
        <v>43</v>
      </c>
      <c r="F464" s="15">
        <v>0.70833333333333337</v>
      </c>
      <c r="G464" s="16">
        <v>7413</v>
      </c>
      <c r="H464" s="16">
        <v>3</v>
      </c>
      <c r="I464" s="16"/>
      <c r="J464" t="s">
        <v>245</v>
      </c>
      <c r="K464" t="s">
        <v>71</v>
      </c>
      <c r="L464">
        <v>0</v>
      </c>
      <c r="M464">
        <v>2</v>
      </c>
      <c r="N464" t="s">
        <v>31</v>
      </c>
      <c r="O464" t="s">
        <v>32</v>
      </c>
      <c r="P464" s="13">
        <v>-2</v>
      </c>
      <c r="Q464" s="13">
        <v>1.0769230769230769</v>
      </c>
      <c r="R464" s="13">
        <v>0.5</v>
      </c>
      <c r="S464" s="13">
        <v>0.57692307692307687</v>
      </c>
      <c r="T464" s="13">
        <v>1.5128205128205128</v>
      </c>
      <c r="U464" s="13">
        <v>1.2307692307692308</v>
      </c>
      <c r="V464" s="13">
        <v>0.28205128205128194</v>
      </c>
      <c r="W464" s="13">
        <v>0.63636363636363635</v>
      </c>
      <c r="X464" s="13">
        <v>1.1818181818181819</v>
      </c>
      <c r="Y464" s="13">
        <v>-0.54545454545454553</v>
      </c>
      <c r="Z464" s="13">
        <v>1.4</v>
      </c>
      <c r="AA464" s="13">
        <v>1.8666666666666667</v>
      </c>
      <c r="AB464" s="13">
        <v>-0.46666666666666679</v>
      </c>
      <c r="AC464" s="13">
        <v>1.4736842105263157</v>
      </c>
      <c r="AD464" s="13">
        <v>0.63157894736842102</v>
      </c>
      <c r="AE464" s="13">
        <v>0.84210526315789469</v>
      </c>
      <c r="AF464" s="13">
        <v>1.55</v>
      </c>
      <c r="AG464" s="13">
        <v>1.8</v>
      </c>
      <c r="AH464" s="13">
        <v>-0.25</v>
      </c>
      <c r="AI464" s="13">
        <v>0</v>
      </c>
      <c r="AJ464" s="13">
        <v>3</v>
      </c>
      <c r="AK464" s="13">
        <v>26</v>
      </c>
      <c r="AL464" s="13">
        <v>57</v>
      </c>
      <c r="AM464" s="13">
        <v>1</v>
      </c>
      <c r="AN464" s="13">
        <v>1.4615384615384615</v>
      </c>
      <c r="AO464" s="22">
        <v>463</v>
      </c>
    </row>
    <row r="465" spans="1:41" x14ac:dyDescent="0.3">
      <c r="A465" t="s">
        <v>47</v>
      </c>
      <c r="B465" t="s">
        <v>358</v>
      </c>
      <c r="C465" t="s">
        <v>267</v>
      </c>
      <c r="D465" t="s">
        <v>124</v>
      </c>
      <c r="E465" t="s">
        <v>43</v>
      </c>
      <c r="F465" s="15">
        <v>0.70833333333333337</v>
      </c>
      <c r="G465" s="16">
        <v>1850</v>
      </c>
      <c r="H465" s="16">
        <v>7</v>
      </c>
      <c r="I465" s="16"/>
      <c r="J465" t="s">
        <v>56</v>
      </c>
      <c r="K465" t="s">
        <v>58</v>
      </c>
      <c r="L465">
        <v>1</v>
      </c>
      <c r="M465">
        <v>1</v>
      </c>
      <c r="N465" t="s">
        <v>30</v>
      </c>
      <c r="O465" t="s">
        <v>30</v>
      </c>
      <c r="P465" s="13">
        <v>0</v>
      </c>
      <c r="Q465" s="13">
        <v>1.0384615384615385</v>
      </c>
      <c r="R465" s="13">
        <v>0.88461538461538458</v>
      </c>
      <c r="S465" s="13">
        <v>0.15384615384615397</v>
      </c>
      <c r="T465" s="13">
        <v>1.4230769230769231</v>
      </c>
      <c r="U465" s="13">
        <v>1.4230769230769231</v>
      </c>
      <c r="V465" s="13">
        <v>0</v>
      </c>
      <c r="W465" s="13">
        <v>1.3333333333333333</v>
      </c>
      <c r="X465" s="13">
        <v>1.9166666666666667</v>
      </c>
      <c r="Y465" s="13">
        <v>-0.58333333333333348</v>
      </c>
      <c r="Z465" s="13">
        <v>0.7857142857142857</v>
      </c>
      <c r="AA465" s="13">
        <v>2.0714285714285716</v>
      </c>
      <c r="AB465" s="13">
        <v>-1.285714285714286</v>
      </c>
      <c r="AC465" s="13">
        <v>1.4615384615384615</v>
      </c>
      <c r="AD465" s="13">
        <v>1.7692307692307692</v>
      </c>
      <c r="AE465" s="13">
        <v>-0.30769230769230771</v>
      </c>
      <c r="AF465" s="13">
        <v>1.3846153846153846</v>
      </c>
      <c r="AG465" s="13">
        <v>1.0769230769230769</v>
      </c>
      <c r="AH465" s="13">
        <v>0.30769230769230771</v>
      </c>
      <c r="AI465" s="13">
        <v>1</v>
      </c>
      <c r="AJ465" s="13">
        <v>1</v>
      </c>
      <c r="AK465" s="13">
        <v>21</v>
      </c>
      <c r="AL465" s="13">
        <v>27</v>
      </c>
      <c r="AM465" s="13">
        <v>0.80769230769230771</v>
      </c>
      <c r="AN465" s="13">
        <v>1.0384615384615385</v>
      </c>
      <c r="AO465" s="22">
        <v>464</v>
      </c>
    </row>
    <row r="466" spans="1:41" x14ac:dyDescent="0.3">
      <c r="A466" t="s">
        <v>47</v>
      </c>
      <c r="B466" t="s">
        <v>358</v>
      </c>
      <c r="C466" t="s">
        <v>267</v>
      </c>
      <c r="D466" t="s">
        <v>124</v>
      </c>
      <c r="E466" t="s">
        <v>43</v>
      </c>
      <c r="F466" s="15">
        <v>0.70833333333333337</v>
      </c>
      <c r="G466" s="16">
        <v>2000</v>
      </c>
      <c r="H466" s="16">
        <v>7</v>
      </c>
      <c r="I466" s="16"/>
      <c r="J466" t="s">
        <v>76</v>
      </c>
      <c r="K466" t="s">
        <v>216</v>
      </c>
      <c r="L466">
        <v>3</v>
      </c>
      <c r="M466">
        <v>0</v>
      </c>
      <c r="N466" t="s">
        <v>32</v>
      </c>
      <c r="O466" t="s">
        <v>31</v>
      </c>
      <c r="P466" s="13">
        <v>3</v>
      </c>
      <c r="Q466" s="13">
        <v>1.32</v>
      </c>
      <c r="R466" s="13">
        <v>0.84</v>
      </c>
      <c r="S466" s="13">
        <v>0.48000000000000009</v>
      </c>
      <c r="T466" s="13">
        <v>1.6666666666666667</v>
      </c>
      <c r="U466" s="13">
        <v>2.074074074074074</v>
      </c>
      <c r="V466" s="13">
        <v>-0.40740740740740722</v>
      </c>
      <c r="W466" s="13">
        <v>1.25</v>
      </c>
      <c r="X466" s="13">
        <v>1.75</v>
      </c>
      <c r="Y466" s="13">
        <v>-0.5</v>
      </c>
      <c r="Z466" s="13">
        <v>1.3846153846153846</v>
      </c>
      <c r="AA466" s="13">
        <v>1.4615384615384615</v>
      </c>
      <c r="AB466" s="13">
        <v>-7.6923076923076872E-2</v>
      </c>
      <c r="AC466" s="13">
        <v>1.5714285714285714</v>
      </c>
      <c r="AD466" s="13">
        <v>1.3571428571428572</v>
      </c>
      <c r="AE466" s="13">
        <v>0.21428571428571419</v>
      </c>
      <c r="AF466" s="13">
        <v>1.7692307692307692</v>
      </c>
      <c r="AG466" s="13">
        <v>2.8461538461538463</v>
      </c>
      <c r="AH466" s="13">
        <v>-1.0769230769230771</v>
      </c>
      <c r="AI466" s="13">
        <v>3</v>
      </c>
      <c r="AJ466" s="13">
        <v>0</v>
      </c>
      <c r="AK466" s="13">
        <v>33</v>
      </c>
      <c r="AL466" s="13">
        <v>33</v>
      </c>
      <c r="AM466" s="13">
        <v>1.32</v>
      </c>
      <c r="AN466" s="13">
        <v>1.2222222222222223</v>
      </c>
      <c r="AO466" s="22">
        <v>465</v>
      </c>
    </row>
    <row r="467" spans="1:41" x14ac:dyDescent="0.3">
      <c r="A467" t="s">
        <v>47</v>
      </c>
      <c r="B467" t="s">
        <v>274</v>
      </c>
      <c r="C467" t="s">
        <v>267</v>
      </c>
      <c r="D467" t="s">
        <v>124</v>
      </c>
      <c r="E467" t="s">
        <v>64</v>
      </c>
      <c r="F467" s="15">
        <v>0.60416666666666663</v>
      </c>
      <c r="G467" s="16">
        <v>10150</v>
      </c>
      <c r="H467" s="16">
        <v>7</v>
      </c>
      <c r="I467" s="16"/>
      <c r="J467" t="s">
        <v>80</v>
      </c>
      <c r="K467" t="s">
        <v>68</v>
      </c>
      <c r="L467">
        <v>0</v>
      </c>
      <c r="M467">
        <v>1</v>
      </c>
      <c r="N467" t="s">
        <v>31</v>
      </c>
      <c r="O467" t="s">
        <v>32</v>
      </c>
      <c r="P467" s="13">
        <v>-1</v>
      </c>
      <c r="Q467" s="13">
        <v>1.4814814814814814</v>
      </c>
      <c r="R467" s="13">
        <v>0.66666666666666663</v>
      </c>
      <c r="S467" s="13">
        <v>0.81481481481481477</v>
      </c>
      <c r="T467" s="13">
        <v>1</v>
      </c>
      <c r="U467" s="13">
        <v>1.3103448275862069</v>
      </c>
      <c r="V467" s="13">
        <v>-0.31034482758620685</v>
      </c>
      <c r="W467" s="13">
        <v>2.2307692307692308</v>
      </c>
      <c r="X467" s="13">
        <v>1.3846153846153846</v>
      </c>
      <c r="Y467" s="13">
        <v>0.84615384615384626</v>
      </c>
      <c r="Z467" s="13">
        <v>0.7857142857142857</v>
      </c>
      <c r="AA467" s="13">
        <v>1.2857142857142858</v>
      </c>
      <c r="AB467" s="13">
        <v>-0.50000000000000011</v>
      </c>
      <c r="AC467" s="13">
        <v>1.1428571428571428</v>
      </c>
      <c r="AD467" s="13">
        <v>1.2857142857142858</v>
      </c>
      <c r="AE467" s="13">
        <v>-0.14285714285714302</v>
      </c>
      <c r="AF467" s="13">
        <v>0.8666666666666667</v>
      </c>
      <c r="AG467" s="13">
        <v>1.3333333333333333</v>
      </c>
      <c r="AH467" s="13">
        <v>-0.46666666666666656</v>
      </c>
      <c r="AI467" s="13">
        <v>0</v>
      </c>
      <c r="AJ467" s="13">
        <v>3</v>
      </c>
      <c r="AK467" s="13">
        <v>39</v>
      </c>
      <c r="AL467" s="13">
        <v>34</v>
      </c>
      <c r="AM467" s="13">
        <v>1.4444444444444444</v>
      </c>
      <c r="AN467" s="13">
        <v>1.1724137931034482</v>
      </c>
      <c r="AO467" s="22">
        <v>466</v>
      </c>
    </row>
    <row r="468" spans="1:41" x14ac:dyDescent="0.3">
      <c r="A468" t="s">
        <v>47</v>
      </c>
      <c r="B468" t="s">
        <v>274</v>
      </c>
      <c r="C468" t="s">
        <v>267</v>
      </c>
      <c r="D468" t="s">
        <v>124</v>
      </c>
      <c r="E468" t="s">
        <v>64</v>
      </c>
      <c r="F468" s="15">
        <v>0.70833333333333337</v>
      </c>
      <c r="G468" s="16">
        <v>6087</v>
      </c>
      <c r="H468" s="16">
        <v>4</v>
      </c>
      <c r="I468" s="16"/>
      <c r="J468" t="s">
        <v>0</v>
      </c>
      <c r="K468" t="s">
        <v>40</v>
      </c>
      <c r="L468">
        <v>0</v>
      </c>
      <c r="M468">
        <v>2</v>
      </c>
      <c r="N468" t="s">
        <v>31</v>
      </c>
      <c r="O468" t="s">
        <v>32</v>
      </c>
      <c r="P468" s="13">
        <v>-2</v>
      </c>
      <c r="Q468" s="13">
        <v>2.25</v>
      </c>
      <c r="R468" s="13">
        <v>0.375</v>
      </c>
      <c r="S468" s="13">
        <v>1.875</v>
      </c>
      <c r="T468" s="13">
        <v>2.5714285714285716</v>
      </c>
      <c r="U468" s="13">
        <v>0.80952380952380953</v>
      </c>
      <c r="V468" s="13">
        <v>1.7619047619047621</v>
      </c>
      <c r="W468" s="13">
        <v>2.3333333333333335</v>
      </c>
      <c r="X468" s="13">
        <v>0.8</v>
      </c>
      <c r="Y468" s="13">
        <v>1.5333333333333334</v>
      </c>
      <c r="Z468" s="13">
        <v>2.1764705882352939</v>
      </c>
      <c r="AA468" s="13">
        <v>0.6470588235294118</v>
      </c>
      <c r="AB468" s="13">
        <v>1.5294117647058822</v>
      </c>
      <c r="AC468" s="13">
        <v>2.5263157894736841</v>
      </c>
      <c r="AD468" s="13">
        <v>0.57894736842105265</v>
      </c>
      <c r="AE468" s="13">
        <v>1.9473684210526314</v>
      </c>
      <c r="AF468" s="13">
        <v>2.6086956521739131</v>
      </c>
      <c r="AG468" s="13">
        <v>1</v>
      </c>
      <c r="AH468" s="13">
        <v>1.6086956521739131</v>
      </c>
      <c r="AI468" s="13">
        <v>0</v>
      </c>
      <c r="AJ468" s="13">
        <v>3</v>
      </c>
      <c r="AK468" s="13">
        <v>71</v>
      </c>
      <c r="AL468" s="13">
        <v>105</v>
      </c>
      <c r="AM468" s="13">
        <v>2.21875</v>
      </c>
      <c r="AN468" s="13">
        <v>2.5</v>
      </c>
      <c r="AO468" s="22">
        <v>467</v>
      </c>
    </row>
    <row r="469" spans="1:41" x14ac:dyDescent="0.3">
      <c r="A469" t="s">
        <v>47</v>
      </c>
      <c r="B469" t="s">
        <v>274</v>
      </c>
      <c r="C469" t="s">
        <v>267</v>
      </c>
      <c r="D469" t="s">
        <v>124</v>
      </c>
      <c r="E469" t="s">
        <v>64</v>
      </c>
      <c r="F469" s="15">
        <v>0.60416666666666663</v>
      </c>
      <c r="G469" s="16">
        <v>2277</v>
      </c>
      <c r="H469" s="16">
        <v>7</v>
      </c>
      <c r="I469" s="16"/>
      <c r="J469" t="s">
        <v>65</v>
      </c>
      <c r="K469" t="s">
        <v>49</v>
      </c>
      <c r="L469">
        <v>1</v>
      </c>
      <c r="M469">
        <v>3</v>
      </c>
      <c r="N469" t="s">
        <v>31</v>
      </c>
      <c r="O469" t="s">
        <v>32</v>
      </c>
      <c r="P469" s="13">
        <v>-2</v>
      </c>
      <c r="Q469" s="13">
        <v>1.5185185185185186</v>
      </c>
      <c r="R469" s="13">
        <v>0.51851851851851849</v>
      </c>
      <c r="S469" s="13">
        <v>1</v>
      </c>
      <c r="T469" s="13">
        <v>1.4615384615384615</v>
      </c>
      <c r="U469" s="13">
        <v>1.4615384615384615</v>
      </c>
      <c r="V469" s="13">
        <v>0</v>
      </c>
      <c r="W469" s="13">
        <v>1.4545454545454546</v>
      </c>
      <c r="X469" s="13">
        <v>1.2727272727272727</v>
      </c>
      <c r="Y469" s="13">
        <v>0.18181818181818188</v>
      </c>
      <c r="Z469" s="13">
        <v>1.5625</v>
      </c>
      <c r="AA469" s="13">
        <v>1.4375</v>
      </c>
      <c r="AB469" s="13">
        <v>0.125</v>
      </c>
      <c r="AC469" s="13">
        <v>1.5714285714285714</v>
      </c>
      <c r="AD469" s="13">
        <v>1.5714285714285714</v>
      </c>
      <c r="AE469" s="13">
        <v>0</v>
      </c>
      <c r="AF469" s="13">
        <v>1.3333333333333333</v>
      </c>
      <c r="AG469" s="13">
        <v>1.3333333333333333</v>
      </c>
      <c r="AH469" s="13">
        <v>0</v>
      </c>
      <c r="AI469" s="13">
        <v>0</v>
      </c>
      <c r="AJ469" s="13">
        <v>3</v>
      </c>
      <c r="AK469" s="13">
        <v>42</v>
      </c>
      <c r="AL469" s="13">
        <v>36</v>
      </c>
      <c r="AM469" s="13">
        <v>1.5555555555555556</v>
      </c>
      <c r="AN469" s="13">
        <v>1.3846153846153846</v>
      </c>
      <c r="AO469" s="22">
        <v>468</v>
      </c>
    </row>
    <row r="470" spans="1:41" x14ac:dyDescent="0.3">
      <c r="A470" t="s">
        <v>47</v>
      </c>
      <c r="B470" t="s">
        <v>359</v>
      </c>
      <c r="C470" t="s">
        <v>267</v>
      </c>
      <c r="D470" t="s">
        <v>124</v>
      </c>
      <c r="E470" t="s">
        <v>43</v>
      </c>
      <c r="F470" s="15">
        <v>0.70833333333333337</v>
      </c>
      <c r="G470" s="16">
        <v>12300</v>
      </c>
      <c r="H470" s="16">
        <v>7</v>
      </c>
      <c r="I470" s="16"/>
      <c r="J470" t="s">
        <v>71</v>
      </c>
      <c r="K470" t="s">
        <v>76</v>
      </c>
      <c r="L470">
        <v>2</v>
      </c>
      <c r="M470">
        <v>1</v>
      </c>
      <c r="N470" t="s">
        <v>32</v>
      </c>
      <c r="O470" t="s">
        <v>31</v>
      </c>
      <c r="P470" s="13">
        <v>1</v>
      </c>
      <c r="Q470" s="13">
        <v>1.5249999999999999</v>
      </c>
      <c r="R470" s="13">
        <v>0.3</v>
      </c>
      <c r="S470" s="13">
        <v>1.2249999999999999</v>
      </c>
      <c r="T470" s="13">
        <v>1.3846153846153846</v>
      </c>
      <c r="U470" s="13">
        <v>1.5384615384615385</v>
      </c>
      <c r="V470" s="13">
        <v>-0.15384615384615397</v>
      </c>
      <c r="W470" s="13">
        <v>1.4736842105263157</v>
      </c>
      <c r="X470" s="13">
        <v>0.63157894736842102</v>
      </c>
      <c r="Y470" s="13">
        <v>0.84210526315789469</v>
      </c>
      <c r="Z470" s="13">
        <v>1.5714285714285714</v>
      </c>
      <c r="AA470" s="13">
        <v>1.7142857142857142</v>
      </c>
      <c r="AB470" s="13">
        <v>-0.14285714285714279</v>
      </c>
      <c r="AC470" s="13">
        <v>1.3846153846153846</v>
      </c>
      <c r="AD470" s="13">
        <v>1.6153846153846154</v>
      </c>
      <c r="AE470" s="13">
        <v>-0.23076923076923084</v>
      </c>
      <c r="AF470" s="13">
        <v>1.3846153846153846</v>
      </c>
      <c r="AG470" s="13">
        <v>1.4615384615384615</v>
      </c>
      <c r="AH470" s="13">
        <v>-7.6923076923076872E-2</v>
      </c>
      <c r="AI470" s="13">
        <v>3</v>
      </c>
      <c r="AJ470" s="13">
        <v>0</v>
      </c>
      <c r="AK470" s="13">
        <v>60</v>
      </c>
      <c r="AL470" s="13">
        <v>36</v>
      </c>
      <c r="AM470" s="13">
        <v>1.5</v>
      </c>
      <c r="AN470" s="13">
        <v>1.3846153846153846</v>
      </c>
      <c r="AO470" s="22">
        <v>469</v>
      </c>
    </row>
    <row r="471" spans="1:41" x14ac:dyDescent="0.3">
      <c r="A471" t="s">
        <v>47</v>
      </c>
      <c r="B471" t="s">
        <v>359</v>
      </c>
      <c r="C471" t="s">
        <v>267</v>
      </c>
      <c r="D471" t="s">
        <v>124</v>
      </c>
      <c r="E471" t="s">
        <v>43</v>
      </c>
      <c r="F471" s="15">
        <v>0.70833333333333337</v>
      </c>
      <c r="G471" s="16">
        <v>2363</v>
      </c>
      <c r="H471" s="16">
        <v>7</v>
      </c>
      <c r="I471" s="16"/>
      <c r="J471" t="s">
        <v>245</v>
      </c>
      <c r="K471" t="s">
        <v>56</v>
      </c>
      <c r="L471">
        <v>1</v>
      </c>
      <c r="M471">
        <v>3</v>
      </c>
      <c r="N471" t="s">
        <v>31</v>
      </c>
      <c r="O471" t="s">
        <v>32</v>
      </c>
      <c r="P471" s="13">
        <v>-2</v>
      </c>
      <c r="Q471" s="13">
        <v>1.037037037037037</v>
      </c>
      <c r="R471" s="13">
        <v>0.55555555555555558</v>
      </c>
      <c r="S471" s="13">
        <v>0.4814814814814814</v>
      </c>
      <c r="T471" s="13">
        <v>1.037037037037037</v>
      </c>
      <c r="U471" s="13">
        <v>1.962962962962963</v>
      </c>
      <c r="V471" s="13">
        <v>-0.92592592592592604</v>
      </c>
      <c r="W471" s="13">
        <v>0.58333333333333337</v>
      </c>
      <c r="X471" s="13">
        <v>1.25</v>
      </c>
      <c r="Y471" s="13">
        <v>-0.66666666666666663</v>
      </c>
      <c r="Z471" s="13">
        <v>1.4</v>
      </c>
      <c r="AA471" s="13">
        <v>1.8666666666666667</v>
      </c>
      <c r="AB471" s="13">
        <v>-0.46666666666666679</v>
      </c>
      <c r="AC471" s="13">
        <v>1.3076923076923077</v>
      </c>
      <c r="AD471" s="13">
        <v>1.8461538461538463</v>
      </c>
      <c r="AE471" s="13">
        <v>-0.53846153846153855</v>
      </c>
      <c r="AF471" s="13">
        <v>0.7857142857142857</v>
      </c>
      <c r="AG471" s="13">
        <v>2.0714285714285716</v>
      </c>
      <c r="AH471" s="13">
        <v>-1.285714285714286</v>
      </c>
      <c r="AI471" s="13">
        <v>0</v>
      </c>
      <c r="AJ471" s="13">
        <v>3</v>
      </c>
      <c r="AK471" s="13">
        <v>26</v>
      </c>
      <c r="AL471" s="13">
        <v>22</v>
      </c>
      <c r="AM471" s="13">
        <v>0.96296296296296291</v>
      </c>
      <c r="AN471" s="13">
        <v>0.81481481481481477</v>
      </c>
      <c r="AO471" s="22">
        <v>470</v>
      </c>
    </row>
    <row r="472" spans="1:41" x14ac:dyDescent="0.3">
      <c r="A472" t="s">
        <v>47</v>
      </c>
      <c r="B472" t="s">
        <v>359</v>
      </c>
      <c r="C472" t="s">
        <v>267</v>
      </c>
      <c r="D472" t="s">
        <v>124</v>
      </c>
      <c r="E472" t="s">
        <v>43</v>
      </c>
      <c r="F472" s="15">
        <v>0.70833333333333337</v>
      </c>
      <c r="G472" s="16">
        <v>1832</v>
      </c>
      <c r="H472" s="16">
        <v>7</v>
      </c>
      <c r="I472" s="16"/>
      <c r="J472" t="s">
        <v>216</v>
      </c>
      <c r="K472" t="s">
        <v>58</v>
      </c>
      <c r="L472">
        <v>0</v>
      </c>
      <c r="M472">
        <v>1</v>
      </c>
      <c r="N472" t="s">
        <v>31</v>
      </c>
      <c r="O472" t="s">
        <v>32</v>
      </c>
      <c r="P472" s="13">
        <v>-1</v>
      </c>
      <c r="Q472" s="13">
        <v>1.6071428571428572</v>
      </c>
      <c r="R472" s="13">
        <v>0.6785714285714286</v>
      </c>
      <c r="S472" s="13">
        <v>0.9285714285714286</v>
      </c>
      <c r="T472" s="13">
        <v>1.4074074074074074</v>
      </c>
      <c r="U472" s="13">
        <v>1.4074074074074074</v>
      </c>
      <c r="V472" s="13">
        <v>0</v>
      </c>
      <c r="W472" s="13">
        <v>1.5714285714285714</v>
      </c>
      <c r="X472" s="13">
        <v>1.3571428571428572</v>
      </c>
      <c r="Y472" s="13">
        <v>0.21428571428571419</v>
      </c>
      <c r="Z472" s="13">
        <v>1.6428571428571428</v>
      </c>
      <c r="AA472" s="13">
        <v>2.8571428571428572</v>
      </c>
      <c r="AB472" s="13">
        <v>-1.2142857142857144</v>
      </c>
      <c r="AC472" s="13">
        <v>1.4615384615384615</v>
      </c>
      <c r="AD472" s="13">
        <v>1.7692307692307692</v>
      </c>
      <c r="AE472" s="13">
        <v>-0.30769230769230771</v>
      </c>
      <c r="AF472" s="13">
        <v>1.3571428571428572</v>
      </c>
      <c r="AG472" s="13">
        <v>1.0714285714285714</v>
      </c>
      <c r="AH472" s="13">
        <v>0.28571428571428581</v>
      </c>
      <c r="AI472" s="13">
        <v>0</v>
      </c>
      <c r="AJ472" s="13">
        <v>3</v>
      </c>
      <c r="AK472" s="13">
        <v>33</v>
      </c>
      <c r="AL472" s="13">
        <v>28</v>
      </c>
      <c r="AM472" s="13">
        <v>1.1785714285714286</v>
      </c>
      <c r="AN472" s="13">
        <v>1.037037037037037</v>
      </c>
      <c r="AO472" s="22">
        <v>471</v>
      </c>
    </row>
    <row r="473" spans="1:41" x14ac:dyDescent="0.3">
      <c r="A473" t="s">
        <v>47</v>
      </c>
      <c r="B473" t="s">
        <v>275</v>
      </c>
      <c r="C473" t="s">
        <v>267</v>
      </c>
      <c r="D473" t="s">
        <v>124</v>
      </c>
      <c r="E473" t="s">
        <v>64</v>
      </c>
      <c r="F473" s="15">
        <v>0.60416666666666663</v>
      </c>
      <c r="G473" s="16">
        <v>3357</v>
      </c>
      <c r="H473" s="16">
        <v>7</v>
      </c>
      <c r="I473" s="16"/>
      <c r="J473" t="s">
        <v>49</v>
      </c>
      <c r="K473" t="s">
        <v>80</v>
      </c>
      <c r="L473">
        <v>1</v>
      </c>
      <c r="M473">
        <v>1</v>
      </c>
      <c r="N473" t="s">
        <v>30</v>
      </c>
      <c r="O473" t="s">
        <v>30</v>
      </c>
      <c r="P473" s="13">
        <v>0</v>
      </c>
      <c r="Q473" s="13">
        <v>1.5185185185185186</v>
      </c>
      <c r="R473" s="13">
        <v>0.81481481481481477</v>
      </c>
      <c r="S473" s="13">
        <v>0.70370370370370383</v>
      </c>
      <c r="T473" s="13">
        <v>1.4285714285714286</v>
      </c>
      <c r="U473" s="13">
        <v>1.3214285714285714</v>
      </c>
      <c r="V473" s="13">
        <v>0.10714285714285721</v>
      </c>
      <c r="W473" s="13">
        <v>1.5714285714285714</v>
      </c>
      <c r="X473" s="13">
        <v>1.5714285714285714</v>
      </c>
      <c r="Y473" s="13">
        <v>0</v>
      </c>
      <c r="Z473" s="13">
        <v>1.4615384615384615</v>
      </c>
      <c r="AA473" s="13">
        <v>1.3076923076923077</v>
      </c>
      <c r="AB473" s="13">
        <v>0.15384615384615374</v>
      </c>
      <c r="AC473" s="13">
        <v>2.0714285714285716</v>
      </c>
      <c r="AD473" s="13">
        <v>1.3571428571428572</v>
      </c>
      <c r="AE473" s="13">
        <v>0.71428571428571441</v>
      </c>
      <c r="AF473" s="13">
        <v>0.7857142857142857</v>
      </c>
      <c r="AG473" s="13">
        <v>1.2857142857142858</v>
      </c>
      <c r="AH473" s="13">
        <v>-0.50000000000000011</v>
      </c>
      <c r="AI473" s="13">
        <v>1</v>
      </c>
      <c r="AJ473" s="13">
        <v>1</v>
      </c>
      <c r="AK473" s="13">
        <v>39</v>
      </c>
      <c r="AL473" s="13">
        <v>39</v>
      </c>
      <c r="AM473" s="13">
        <v>1.4444444444444444</v>
      </c>
      <c r="AN473" s="13">
        <v>1.3928571428571428</v>
      </c>
      <c r="AO473" s="22">
        <v>472</v>
      </c>
    </row>
    <row r="474" spans="1:41" x14ac:dyDescent="0.3">
      <c r="A474" t="s">
        <v>47</v>
      </c>
      <c r="B474" t="s">
        <v>275</v>
      </c>
      <c r="C474" t="s">
        <v>267</v>
      </c>
      <c r="D474" t="s">
        <v>124</v>
      </c>
      <c r="E474" t="s">
        <v>64</v>
      </c>
      <c r="F474" s="15">
        <v>0.70833333333333337</v>
      </c>
      <c r="G474" s="16">
        <v>11133</v>
      </c>
      <c r="H474" s="16">
        <v>7</v>
      </c>
      <c r="I474" s="16"/>
      <c r="J474" t="s">
        <v>40</v>
      </c>
      <c r="K474" t="s">
        <v>68</v>
      </c>
      <c r="L474">
        <v>3</v>
      </c>
      <c r="M474">
        <v>1</v>
      </c>
      <c r="N474" t="s">
        <v>32</v>
      </c>
      <c r="O474" t="s">
        <v>31</v>
      </c>
      <c r="P474" s="13">
        <v>2</v>
      </c>
      <c r="Q474" s="13">
        <v>2.558139534883721</v>
      </c>
      <c r="R474" s="13">
        <v>0.2558139534883721</v>
      </c>
      <c r="S474" s="13">
        <v>2.3023255813953489</v>
      </c>
      <c r="T474" s="13">
        <v>1</v>
      </c>
      <c r="U474" s="13">
        <v>1.2666666666666666</v>
      </c>
      <c r="V474" s="13">
        <v>-0.26666666666666661</v>
      </c>
      <c r="W474" s="13">
        <v>2.5263157894736841</v>
      </c>
      <c r="X474" s="13">
        <v>0.57894736842105265</v>
      </c>
      <c r="Y474" s="13">
        <v>1.9473684210526314</v>
      </c>
      <c r="Z474" s="13">
        <v>2.5833333333333335</v>
      </c>
      <c r="AA474" s="13">
        <v>0.95833333333333337</v>
      </c>
      <c r="AB474" s="13">
        <v>1.625</v>
      </c>
      <c r="AC474" s="13">
        <v>1.1428571428571428</v>
      </c>
      <c r="AD474" s="13">
        <v>1.2857142857142858</v>
      </c>
      <c r="AE474" s="13">
        <v>-0.14285714285714302</v>
      </c>
      <c r="AF474" s="13">
        <v>0.875</v>
      </c>
      <c r="AG474" s="13">
        <v>1.25</v>
      </c>
      <c r="AH474" s="13">
        <v>-0.375</v>
      </c>
      <c r="AI474" s="13">
        <v>3</v>
      </c>
      <c r="AJ474" s="13">
        <v>0</v>
      </c>
      <c r="AK474" s="13">
        <v>108</v>
      </c>
      <c r="AL474" s="13">
        <v>37</v>
      </c>
      <c r="AM474" s="13">
        <v>2.5116279069767442</v>
      </c>
      <c r="AN474" s="13">
        <v>1.2333333333333334</v>
      </c>
      <c r="AO474" s="22">
        <v>473</v>
      </c>
    </row>
    <row r="475" spans="1:41" x14ac:dyDescent="0.3">
      <c r="A475" t="s">
        <v>47</v>
      </c>
      <c r="B475" t="s">
        <v>275</v>
      </c>
      <c r="C475" t="s">
        <v>267</v>
      </c>
      <c r="D475" t="s">
        <v>124</v>
      </c>
      <c r="E475" t="s">
        <v>64</v>
      </c>
      <c r="F475" s="15">
        <v>0.60416666666666663</v>
      </c>
      <c r="G475" s="16">
        <v>5187</v>
      </c>
      <c r="H475" s="16">
        <v>7</v>
      </c>
      <c r="I475" s="16"/>
      <c r="J475" t="s">
        <v>0</v>
      </c>
      <c r="K475" t="s">
        <v>65</v>
      </c>
      <c r="L475">
        <v>0</v>
      </c>
      <c r="M475">
        <v>0</v>
      </c>
      <c r="N475" t="s">
        <v>30</v>
      </c>
      <c r="O475" t="s">
        <v>30</v>
      </c>
      <c r="P475" s="13">
        <v>0</v>
      </c>
      <c r="Q475" s="13">
        <v>2.1818181818181817</v>
      </c>
      <c r="R475" s="13">
        <v>0.42424242424242425</v>
      </c>
      <c r="S475" s="13">
        <v>1.7575757575757573</v>
      </c>
      <c r="T475" s="13">
        <v>1.5</v>
      </c>
      <c r="U475" s="13">
        <v>1.4285714285714286</v>
      </c>
      <c r="V475" s="13">
        <v>7.1428571428571397E-2</v>
      </c>
      <c r="W475" s="13">
        <v>2.1875</v>
      </c>
      <c r="X475" s="13">
        <v>0.875</v>
      </c>
      <c r="Y475" s="13">
        <v>1.3125</v>
      </c>
      <c r="Z475" s="13">
        <v>2.1764705882352939</v>
      </c>
      <c r="AA475" s="13">
        <v>0.6470588235294118</v>
      </c>
      <c r="AB475" s="13">
        <v>1.5294117647058822</v>
      </c>
      <c r="AC475" s="13">
        <v>1.4166666666666667</v>
      </c>
      <c r="AD475" s="13">
        <v>1.4166666666666667</v>
      </c>
      <c r="AE475" s="13">
        <v>0</v>
      </c>
      <c r="AF475" s="13">
        <v>1.5625</v>
      </c>
      <c r="AG475" s="13">
        <v>1.4375</v>
      </c>
      <c r="AH475" s="13">
        <v>0.125</v>
      </c>
      <c r="AI475" s="13">
        <v>1</v>
      </c>
      <c r="AJ475" s="13">
        <v>1</v>
      </c>
      <c r="AK475" s="13">
        <v>71</v>
      </c>
      <c r="AL475" s="13">
        <v>42</v>
      </c>
      <c r="AM475" s="13">
        <v>2.1515151515151514</v>
      </c>
      <c r="AN475" s="13">
        <v>1.5</v>
      </c>
      <c r="AO475" s="22">
        <v>474</v>
      </c>
    </row>
    <row r="476" spans="1:41" x14ac:dyDescent="0.3">
      <c r="A476" t="s">
        <v>47</v>
      </c>
      <c r="B476" t="s">
        <v>360</v>
      </c>
      <c r="C476" t="s">
        <v>267</v>
      </c>
      <c r="D476" t="s">
        <v>124</v>
      </c>
      <c r="E476" t="s">
        <v>43</v>
      </c>
      <c r="F476" s="15">
        <v>0.70833333333333337</v>
      </c>
      <c r="G476" s="16">
        <v>5912</v>
      </c>
      <c r="H476" s="16">
        <v>7</v>
      </c>
      <c r="I476" s="16"/>
      <c r="J476" t="s">
        <v>58</v>
      </c>
      <c r="K476" t="s">
        <v>71</v>
      </c>
      <c r="L476">
        <v>2</v>
      </c>
      <c r="M476">
        <v>2</v>
      </c>
      <c r="N476" t="s">
        <v>30</v>
      </c>
      <c r="O476" t="s">
        <v>30</v>
      </c>
      <c r="P476" s="13">
        <v>0</v>
      </c>
      <c r="Q476" s="13">
        <v>1.3928571428571428</v>
      </c>
      <c r="R476" s="13">
        <v>0.8214285714285714</v>
      </c>
      <c r="S476" s="13">
        <v>0.5714285714285714</v>
      </c>
      <c r="T476" s="13">
        <v>1.5365853658536586</v>
      </c>
      <c r="U476" s="13">
        <v>1.1951219512195121</v>
      </c>
      <c r="V476" s="13">
        <v>0.34146341463414642</v>
      </c>
      <c r="W476" s="13">
        <v>1.4615384615384615</v>
      </c>
      <c r="X476" s="13">
        <v>1.7692307692307692</v>
      </c>
      <c r="Y476" s="13">
        <v>-0.30769230769230771</v>
      </c>
      <c r="Z476" s="13">
        <v>1.3333333333333333</v>
      </c>
      <c r="AA476" s="13">
        <v>1</v>
      </c>
      <c r="AB476" s="13">
        <v>0.33333333333333326</v>
      </c>
      <c r="AC476" s="13">
        <v>1.5</v>
      </c>
      <c r="AD476" s="13">
        <v>0.65</v>
      </c>
      <c r="AE476" s="13">
        <v>0.85</v>
      </c>
      <c r="AF476" s="13">
        <v>1.5714285714285714</v>
      </c>
      <c r="AG476" s="13">
        <v>1.7142857142857142</v>
      </c>
      <c r="AH476" s="13">
        <v>-0.14285714285714279</v>
      </c>
      <c r="AI476" s="13">
        <v>1</v>
      </c>
      <c r="AJ476" s="13">
        <v>1</v>
      </c>
      <c r="AK476" s="13">
        <v>31</v>
      </c>
      <c r="AL476" s="13">
        <v>63</v>
      </c>
      <c r="AM476" s="13">
        <v>1.1071428571428572</v>
      </c>
      <c r="AN476" s="13">
        <v>1.5365853658536586</v>
      </c>
      <c r="AO476" s="22">
        <v>475</v>
      </c>
    </row>
    <row r="477" spans="1:41" x14ac:dyDescent="0.3">
      <c r="A477" t="s">
        <v>47</v>
      </c>
      <c r="B477" t="s">
        <v>360</v>
      </c>
      <c r="C477" t="s">
        <v>267</v>
      </c>
      <c r="D477" t="s">
        <v>124</v>
      </c>
      <c r="E477" t="s">
        <v>43</v>
      </c>
      <c r="F477" s="15">
        <v>0.70833333333333337</v>
      </c>
      <c r="G477" s="16">
        <v>1800</v>
      </c>
      <c r="H477" s="16">
        <v>7</v>
      </c>
      <c r="I477" s="16"/>
      <c r="J477" t="s">
        <v>76</v>
      </c>
      <c r="K477" t="s">
        <v>245</v>
      </c>
      <c r="L477">
        <v>3</v>
      </c>
      <c r="M477">
        <v>1</v>
      </c>
      <c r="N477" t="s">
        <v>32</v>
      </c>
      <c r="O477" t="s">
        <v>31</v>
      </c>
      <c r="P477" s="13">
        <v>2</v>
      </c>
      <c r="Q477" s="13">
        <v>1.3703703703703705</v>
      </c>
      <c r="R477" s="13">
        <v>0.77777777777777779</v>
      </c>
      <c r="S477" s="13">
        <v>0.59259259259259267</v>
      </c>
      <c r="T477" s="13">
        <v>1.0357142857142858</v>
      </c>
      <c r="U477" s="13">
        <v>1.6428571428571428</v>
      </c>
      <c r="V477" s="13">
        <v>-0.60714285714285698</v>
      </c>
      <c r="W477" s="13">
        <v>1.3846153846153846</v>
      </c>
      <c r="X477" s="13">
        <v>1.6153846153846154</v>
      </c>
      <c r="Y477" s="13">
        <v>-0.23076923076923084</v>
      </c>
      <c r="Z477" s="13">
        <v>1.3571428571428572</v>
      </c>
      <c r="AA477" s="13">
        <v>1.5</v>
      </c>
      <c r="AB477" s="13">
        <v>-0.14285714285714279</v>
      </c>
      <c r="AC477" s="13">
        <v>0.61538461538461542</v>
      </c>
      <c r="AD477" s="13">
        <v>1.3846153846153846</v>
      </c>
      <c r="AE477" s="13">
        <v>-0.76923076923076916</v>
      </c>
      <c r="AF477" s="13">
        <v>1.4</v>
      </c>
      <c r="AG477" s="13">
        <v>1.8666666666666667</v>
      </c>
      <c r="AH477" s="13">
        <v>-0.46666666666666679</v>
      </c>
      <c r="AI477" s="13">
        <v>3</v>
      </c>
      <c r="AJ477" s="13">
        <v>0</v>
      </c>
      <c r="AK477" s="13">
        <v>36</v>
      </c>
      <c r="AL477" s="13">
        <v>26</v>
      </c>
      <c r="AM477" s="13">
        <v>1.3333333333333333</v>
      </c>
      <c r="AN477" s="13">
        <v>0.9285714285714286</v>
      </c>
      <c r="AO477" s="22">
        <v>476</v>
      </c>
    </row>
    <row r="478" spans="1:41" x14ac:dyDescent="0.3">
      <c r="A478" t="s">
        <v>47</v>
      </c>
      <c r="B478" t="s">
        <v>276</v>
      </c>
      <c r="C478" t="s">
        <v>267</v>
      </c>
      <c r="D478" t="s">
        <v>124</v>
      </c>
      <c r="E478" t="s">
        <v>64</v>
      </c>
      <c r="F478" s="15">
        <v>0.70833333333333337</v>
      </c>
      <c r="G478" s="16">
        <v>8050.0000000000009</v>
      </c>
      <c r="H478" s="16">
        <v>7</v>
      </c>
      <c r="I478" s="16"/>
      <c r="J478" t="s">
        <v>80</v>
      </c>
      <c r="K478" t="s">
        <v>0</v>
      </c>
      <c r="L478">
        <v>2</v>
      </c>
      <c r="M478">
        <v>2</v>
      </c>
      <c r="N478" t="s">
        <v>30</v>
      </c>
      <c r="O478" t="s">
        <v>30</v>
      </c>
      <c r="P478" s="13">
        <v>0</v>
      </c>
      <c r="Q478" s="13">
        <v>1.4137931034482758</v>
      </c>
      <c r="R478" s="13">
        <v>0.65517241379310343</v>
      </c>
      <c r="S478" s="13">
        <v>0.75862068965517238</v>
      </c>
      <c r="T478" s="13">
        <v>2.1176470588235294</v>
      </c>
      <c r="U478" s="13">
        <v>0.73529411764705888</v>
      </c>
      <c r="V478" s="13">
        <v>1.3823529411764706</v>
      </c>
      <c r="W478" s="13">
        <v>2.0714285714285716</v>
      </c>
      <c r="X478" s="13">
        <v>1.3571428571428572</v>
      </c>
      <c r="Y478" s="13">
        <v>0.71428571428571441</v>
      </c>
      <c r="Z478" s="13">
        <v>0.8</v>
      </c>
      <c r="AA478" s="13">
        <v>1.2666666666666666</v>
      </c>
      <c r="AB478" s="13">
        <v>-0.46666666666666656</v>
      </c>
      <c r="AC478" s="13">
        <v>2.0588235294117645</v>
      </c>
      <c r="AD478" s="13">
        <v>0.82352941176470584</v>
      </c>
      <c r="AE478" s="13">
        <v>1.2352941176470587</v>
      </c>
      <c r="AF478" s="13">
        <v>2.1764705882352939</v>
      </c>
      <c r="AG478" s="13">
        <v>0.6470588235294118</v>
      </c>
      <c r="AH478" s="13">
        <v>1.5294117647058822</v>
      </c>
      <c r="AI478" s="13">
        <v>1</v>
      </c>
      <c r="AJ478" s="13">
        <v>1</v>
      </c>
      <c r="AK478" s="13">
        <v>40</v>
      </c>
      <c r="AL478" s="13">
        <v>72</v>
      </c>
      <c r="AM478" s="13">
        <v>1.3793103448275863</v>
      </c>
      <c r="AN478" s="13">
        <v>2.1176470588235294</v>
      </c>
      <c r="AO478" s="22">
        <v>477</v>
      </c>
    </row>
    <row r="479" spans="1:41" x14ac:dyDescent="0.3">
      <c r="A479" t="s">
        <v>47</v>
      </c>
      <c r="B479" t="s">
        <v>276</v>
      </c>
      <c r="C479" t="s">
        <v>267</v>
      </c>
      <c r="D479" t="s">
        <v>124</v>
      </c>
      <c r="E479" t="s">
        <v>64</v>
      </c>
      <c r="F479" s="15">
        <v>0.60416666666666663</v>
      </c>
      <c r="G479" s="16">
        <v>9376</v>
      </c>
      <c r="H479" s="16">
        <v>7</v>
      </c>
      <c r="I479" s="16"/>
      <c r="J479" t="s">
        <v>68</v>
      </c>
      <c r="K479" t="s">
        <v>49</v>
      </c>
      <c r="L479">
        <v>1</v>
      </c>
      <c r="M479">
        <v>2</v>
      </c>
      <c r="N479" t="s">
        <v>31</v>
      </c>
      <c r="O479" t="s">
        <v>32</v>
      </c>
      <c r="P479" s="13">
        <v>-1</v>
      </c>
      <c r="Q479" s="13">
        <v>1</v>
      </c>
      <c r="R479" s="13">
        <v>0.58064516129032262</v>
      </c>
      <c r="S479" s="13">
        <v>0.41935483870967738</v>
      </c>
      <c r="T479" s="13">
        <v>1.5</v>
      </c>
      <c r="U479" s="13">
        <v>1.4285714285714286</v>
      </c>
      <c r="V479" s="13">
        <v>7.1428571428571397E-2</v>
      </c>
      <c r="W479" s="13">
        <v>1.1428571428571428</v>
      </c>
      <c r="X479" s="13">
        <v>1.2857142857142858</v>
      </c>
      <c r="Y479" s="13">
        <v>-0.14285714285714302</v>
      </c>
      <c r="Z479" s="13">
        <v>0.88235294117647056</v>
      </c>
      <c r="AA479" s="13">
        <v>1.3529411764705883</v>
      </c>
      <c r="AB479" s="13">
        <v>-0.47058823529411775</v>
      </c>
      <c r="AC479" s="13">
        <v>1.5333333333333334</v>
      </c>
      <c r="AD479" s="13">
        <v>1.5333333333333334</v>
      </c>
      <c r="AE479" s="13">
        <v>0</v>
      </c>
      <c r="AF479" s="13">
        <v>1.4615384615384615</v>
      </c>
      <c r="AG479" s="13">
        <v>1.3076923076923077</v>
      </c>
      <c r="AH479" s="13">
        <v>0.15384615384615374</v>
      </c>
      <c r="AI479" s="13">
        <v>0</v>
      </c>
      <c r="AJ479" s="13">
        <v>3</v>
      </c>
      <c r="AK479" s="13">
        <v>37</v>
      </c>
      <c r="AL479" s="13">
        <v>40</v>
      </c>
      <c r="AM479" s="13">
        <v>1.1935483870967742</v>
      </c>
      <c r="AN479" s="13">
        <v>1.4285714285714286</v>
      </c>
      <c r="AO479" s="22">
        <v>478</v>
      </c>
    </row>
    <row r="480" spans="1:41" x14ac:dyDescent="0.3">
      <c r="A480" t="s">
        <v>47</v>
      </c>
      <c r="B480" t="s">
        <v>276</v>
      </c>
      <c r="C480" t="s">
        <v>267</v>
      </c>
      <c r="D480" t="s">
        <v>124</v>
      </c>
      <c r="E480" t="s">
        <v>64</v>
      </c>
      <c r="F480" s="15">
        <v>0.60416666666666663</v>
      </c>
      <c r="G480" s="16">
        <v>3514</v>
      </c>
      <c r="H480" s="16">
        <v>7</v>
      </c>
      <c r="I480" s="16"/>
      <c r="J480" t="s">
        <v>65</v>
      </c>
      <c r="K480" t="s">
        <v>40</v>
      </c>
      <c r="L480">
        <v>1</v>
      </c>
      <c r="M480">
        <v>1</v>
      </c>
      <c r="N480" t="s">
        <v>30</v>
      </c>
      <c r="O480" t="s">
        <v>30</v>
      </c>
      <c r="P480" s="13">
        <v>0</v>
      </c>
      <c r="Q480" s="13">
        <v>1.4482758620689655</v>
      </c>
      <c r="R480" s="13">
        <v>0.58620689655172409</v>
      </c>
      <c r="S480" s="13">
        <v>0.86206896551724144</v>
      </c>
      <c r="T480" s="13">
        <v>2.5681818181818183</v>
      </c>
      <c r="U480" s="13">
        <v>0.79545454545454541</v>
      </c>
      <c r="V480" s="13">
        <v>1.7727272727272729</v>
      </c>
      <c r="W480" s="13">
        <v>1.4166666666666667</v>
      </c>
      <c r="X480" s="13">
        <v>1.4166666666666667</v>
      </c>
      <c r="Y480" s="13">
        <v>0</v>
      </c>
      <c r="Z480" s="13">
        <v>1.4705882352941178</v>
      </c>
      <c r="AA480" s="13">
        <v>1.3529411764705883</v>
      </c>
      <c r="AB480" s="13">
        <v>0.11764705882352944</v>
      </c>
      <c r="AC480" s="13">
        <v>2.5499999999999998</v>
      </c>
      <c r="AD480" s="13">
        <v>0.6</v>
      </c>
      <c r="AE480" s="13">
        <v>1.9499999999999997</v>
      </c>
      <c r="AF480" s="13">
        <v>2.5833333333333335</v>
      </c>
      <c r="AG480" s="13">
        <v>0.95833333333333337</v>
      </c>
      <c r="AH480" s="13">
        <v>1.625</v>
      </c>
      <c r="AI480" s="13">
        <v>1</v>
      </c>
      <c r="AJ480" s="13">
        <v>1</v>
      </c>
      <c r="AK480" s="13">
        <v>43</v>
      </c>
      <c r="AL480" s="13">
        <v>111</v>
      </c>
      <c r="AM480" s="13">
        <v>1.4827586206896552</v>
      </c>
      <c r="AN480" s="13">
        <v>2.5227272727272729</v>
      </c>
      <c r="AO480" s="22">
        <v>479</v>
      </c>
    </row>
    <row r="481" spans="1:41" x14ac:dyDescent="0.3">
      <c r="A481" t="s">
        <v>47</v>
      </c>
      <c r="B481" t="s">
        <v>361</v>
      </c>
      <c r="C481" t="s">
        <v>267</v>
      </c>
      <c r="D481" t="s">
        <v>124</v>
      </c>
      <c r="E481" t="s">
        <v>37</v>
      </c>
      <c r="F481" s="15">
        <v>0.79166666666666663</v>
      </c>
      <c r="G481" s="16">
        <v>4000</v>
      </c>
      <c r="H481" s="16">
        <v>3</v>
      </c>
      <c r="I481" s="16"/>
      <c r="J481" t="s">
        <v>216</v>
      </c>
      <c r="K481" t="s">
        <v>71</v>
      </c>
      <c r="L481">
        <v>2</v>
      </c>
      <c r="M481">
        <v>4</v>
      </c>
      <c r="N481" t="s">
        <v>31</v>
      </c>
      <c r="O481" t="s">
        <v>32</v>
      </c>
      <c r="P481" s="13">
        <v>-2</v>
      </c>
      <c r="Q481" s="13">
        <v>1.5517241379310345</v>
      </c>
      <c r="R481" s="13">
        <v>0.68965517241379315</v>
      </c>
      <c r="S481" s="13">
        <v>0.86206896551724133</v>
      </c>
      <c r="T481" s="13">
        <v>1.5476190476190477</v>
      </c>
      <c r="U481" s="13">
        <v>1.2142857142857142</v>
      </c>
      <c r="V481" s="13">
        <v>0.33333333333333348</v>
      </c>
      <c r="W481" s="13">
        <v>1.4666666666666666</v>
      </c>
      <c r="X481" s="13">
        <v>1.3333333333333333</v>
      </c>
      <c r="Y481" s="13">
        <v>0.1333333333333333</v>
      </c>
      <c r="Z481" s="13">
        <v>1.6428571428571428</v>
      </c>
      <c r="AA481" s="13">
        <v>2.8571428571428572</v>
      </c>
      <c r="AB481" s="13">
        <v>-1.2142857142857144</v>
      </c>
      <c r="AC481" s="13">
        <v>1.5</v>
      </c>
      <c r="AD481" s="13">
        <v>0.65</v>
      </c>
      <c r="AE481" s="13">
        <v>0.85</v>
      </c>
      <c r="AF481" s="13">
        <v>1.5909090909090908</v>
      </c>
      <c r="AG481" s="13">
        <v>1.7272727272727273</v>
      </c>
      <c r="AH481" s="13">
        <v>-0.13636363636363646</v>
      </c>
      <c r="AI481" s="13">
        <v>0</v>
      </c>
      <c r="AJ481" s="13">
        <v>3</v>
      </c>
      <c r="AK481" s="13">
        <v>33</v>
      </c>
      <c r="AL481" s="13">
        <v>64</v>
      </c>
      <c r="AM481" s="13">
        <v>1.1379310344827587</v>
      </c>
      <c r="AN481" s="13">
        <v>1.5238095238095237</v>
      </c>
      <c r="AO481" s="22">
        <v>480</v>
      </c>
    </row>
    <row r="482" spans="1:41" x14ac:dyDescent="0.3">
      <c r="A482" t="s">
        <v>47</v>
      </c>
      <c r="B482" t="s">
        <v>361</v>
      </c>
      <c r="C482" t="s">
        <v>267</v>
      </c>
      <c r="D482" t="s">
        <v>124</v>
      </c>
      <c r="E482" t="s">
        <v>37</v>
      </c>
      <c r="F482" s="15">
        <v>0.79166666666666663</v>
      </c>
      <c r="G482" s="16">
        <v>1600</v>
      </c>
      <c r="H482" s="16">
        <v>3</v>
      </c>
      <c r="I482" s="16"/>
      <c r="J482" t="s">
        <v>56</v>
      </c>
      <c r="K482" t="s">
        <v>76</v>
      </c>
      <c r="L482">
        <v>0</v>
      </c>
      <c r="M482">
        <v>2</v>
      </c>
      <c r="N482" t="s">
        <v>31</v>
      </c>
      <c r="O482" t="s">
        <v>32</v>
      </c>
      <c r="P482" s="13">
        <v>-2</v>
      </c>
      <c r="Q482" s="13">
        <v>1.1071428571428572</v>
      </c>
      <c r="R482" s="13">
        <v>0.8571428571428571</v>
      </c>
      <c r="S482" s="13">
        <v>0.25000000000000011</v>
      </c>
      <c r="T482" s="13">
        <v>1.4285714285714286</v>
      </c>
      <c r="U482" s="13">
        <v>1.5357142857142858</v>
      </c>
      <c r="V482" s="13">
        <v>-0.10714285714285721</v>
      </c>
      <c r="W482" s="13">
        <v>1.3076923076923077</v>
      </c>
      <c r="X482" s="13">
        <v>1.8461538461538463</v>
      </c>
      <c r="Y482" s="13">
        <v>-0.53846153846153855</v>
      </c>
      <c r="Z482" s="13">
        <v>0.93333333333333335</v>
      </c>
      <c r="AA482" s="13">
        <v>2</v>
      </c>
      <c r="AB482" s="13">
        <v>-1.0666666666666667</v>
      </c>
      <c r="AC482" s="13">
        <v>1.5</v>
      </c>
      <c r="AD482" s="13">
        <v>1.5714285714285714</v>
      </c>
      <c r="AE482" s="13">
        <v>-7.1428571428571397E-2</v>
      </c>
      <c r="AF482" s="13">
        <v>1.3571428571428572</v>
      </c>
      <c r="AG482" s="13">
        <v>1.5</v>
      </c>
      <c r="AH482" s="13">
        <v>-0.14285714285714279</v>
      </c>
      <c r="AI482" s="13">
        <v>0</v>
      </c>
      <c r="AJ482" s="13">
        <v>3</v>
      </c>
      <c r="AK482" s="13">
        <v>25</v>
      </c>
      <c r="AL482" s="13">
        <v>39</v>
      </c>
      <c r="AM482" s="13">
        <v>0.8928571428571429</v>
      </c>
      <c r="AN482" s="13">
        <v>1.3928571428571428</v>
      </c>
      <c r="AO482" s="22">
        <v>481</v>
      </c>
    </row>
    <row r="483" spans="1:41" x14ac:dyDescent="0.3">
      <c r="A483" t="s">
        <v>47</v>
      </c>
      <c r="B483" t="s">
        <v>361</v>
      </c>
      <c r="C483" t="s">
        <v>267</v>
      </c>
      <c r="D483" t="s">
        <v>124</v>
      </c>
      <c r="E483" t="s">
        <v>37</v>
      </c>
      <c r="F483" s="15">
        <v>0.79166666666666663</v>
      </c>
      <c r="G483" s="16">
        <v>2782</v>
      </c>
      <c r="H483" s="16">
        <v>3</v>
      </c>
      <c r="I483" s="16"/>
      <c r="J483" t="s">
        <v>245</v>
      </c>
      <c r="K483" t="s">
        <v>58</v>
      </c>
      <c r="L483">
        <v>0</v>
      </c>
      <c r="M483">
        <v>4</v>
      </c>
      <c r="N483" t="s">
        <v>31</v>
      </c>
      <c r="O483" t="s">
        <v>32</v>
      </c>
      <c r="P483" s="13">
        <v>-4</v>
      </c>
      <c r="Q483" s="13">
        <v>1.0344827586206897</v>
      </c>
      <c r="R483" s="13">
        <v>0.62068965517241381</v>
      </c>
      <c r="S483" s="13">
        <v>0.41379310344827591</v>
      </c>
      <c r="T483" s="13">
        <v>1.4137931034482758</v>
      </c>
      <c r="U483" s="13">
        <v>1.3793103448275863</v>
      </c>
      <c r="V483" s="13">
        <v>3.4482758620689502E-2</v>
      </c>
      <c r="W483" s="13">
        <v>0.61538461538461542</v>
      </c>
      <c r="X483" s="13">
        <v>1.3846153846153846</v>
      </c>
      <c r="Y483" s="13">
        <v>-0.76923076923076916</v>
      </c>
      <c r="Z483" s="13">
        <v>1.375</v>
      </c>
      <c r="AA483" s="13">
        <v>1.9375</v>
      </c>
      <c r="AB483" s="13">
        <v>-0.5625</v>
      </c>
      <c r="AC483" s="13">
        <v>1.5</v>
      </c>
      <c r="AD483" s="13">
        <v>1.7857142857142858</v>
      </c>
      <c r="AE483" s="13">
        <v>-0.28571428571428581</v>
      </c>
      <c r="AF483" s="13">
        <v>1.3333333333333333</v>
      </c>
      <c r="AG483" s="13">
        <v>1</v>
      </c>
      <c r="AH483" s="13">
        <v>0.33333333333333326</v>
      </c>
      <c r="AI483" s="13">
        <v>0</v>
      </c>
      <c r="AJ483" s="13">
        <v>3</v>
      </c>
      <c r="AK483" s="13">
        <v>26</v>
      </c>
      <c r="AL483" s="13">
        <v>32</v>
      </c>
      <c r="AM483" s="13">
        <v>0.89655172413793105</v>
      </c>
      <c r="AN483" s="13">
        <v>1.103448275862069</v>
      </c>
      <c r="AO483" s="22">
        <v>482</v>
      </c>
    </row>
    <row r="484" spans="1:41" x14ac:dyDescent="0.3">
      <c r="A484" t="s">
        <v>47</v>
      </c>
      <c r="B484" t="s">
        <v>277</v>
      </c>
      <c r="C484" t="s">
        <v>267</v>
      </c>
      <c r="D484" t="s">
        <v>124</v>
      </c>
      <c r="E484" t="s">
        <v>46</v>
      </c>
      <c r="F484" s="15">
        <v>0.79166666666666663</v>
      </c>
      <c r="G484" s="16">
        <v>7850</v>
      </c>
      <c r="H484" s="16">
        <v>3</v>
      </c>
      <c r="I484" s="16"/>
      <c r="J484" t="s">
        <v>80</v>
      </c>
      <c r="K484" t="s">
        <v>65</v>
      </c>
      <c r="L484">
        <v>2</v>
      </c>
      <c r="M484">
        <v>2</v>
      </c>
      <c r="N484" t="s">
        <v>30</v>
      </c>
      <c r="O484" t="s">
        <v>30</v>
      </c>
      <c r="P484" s="13">
        <v>0</v>
      </c>
      <c r="Q484" s="13">
        <v>1.4333333333333333</v>
      </c>
      <c r="R484" s="13">
        <v>0.7</v>
      </c>
      <c r="S484" s="13">
        <v>0.73333333333333339</v>
      </c>
      <c r="T484" s="13">
        <v>1.4333333333333333</v>
      </c>
      <c r="U484" s="13">
        <v>1.3666666666666667</v>
      </c>
      <c r="V484" s="13">
        <v>6.6666666666666652E-2</v>
      </c>
      <c r="W484" s="13">
        <v>2.0666666666666669</v>
      </c>
      <c r="X484" s="13">
        <v>1.4</v>
      </c>
      <c r="Y484" s="13">
        <v>0.66666666666666696</v>
      </c>
      <c r="Z484" s="13">
        <v>0.8</v>
      </c>
      <c r="AA484" s="13">
        <v>1.2666666666666666</v>
      </c>
      <c r="AB484" s="13">
        <v>-0.46666666666666656</v>
      </c>
      <c r="AC484" s="13">
        <v>1.3846153846153846</v>
      </c>
      <c r="AD484" s="13">
        <v>1.3846153846153846</v>
      </c>
      <c r="AE484" s="13">
        <v>0</v>
      </c>
      <c r="AF484" s="13">
        <v>1.4705882352941178</v>
      </c>
      <c r="AG484" s="13">
        <v>1.3529411764705883</v>
      </c>
      <c r="AH484" s="13">
        <v>0.11764705882352944</v>
      </c>
      <c r="AI484" s="13">
        <v>1</v>
      </c>
      <c r="AJ484" s="13">
        <v>1</v>
      </c>
      <c r="AK484" s="13">
        <v>41</v>
      </c>
      <c r="AL484" s="13">
        <v>44</v>
      </c>
      <c r="AM484" s="13">
        <v>1.3666666666666667</v>
      </c>
      <c r="AN484" s="13">
        <v>1.4666666666666666</v>
      </c>
      <c r="AO484" s="22">
        <v>483</v>
      </c>
    </row>
    <row r="485" spans="1:41" x14ac:dyDescent="0.3">
      <c r="A485" t="s">
        <v>47</v>
      </c>
      <c r="B485" t="s">
        <v>277</v>
      </c>
      <c r="C485" t="s">
        <v>267</v>
      </c>
      <c r="D485" t="s">
        <v>124</v>
      </c>
      <c r="E485" t="s">
        <v>46</v>
      </c>
      <c r="F485" s="15">
        <v>0.79166666666666663</v>
      </c>
      <c r="G485" s="16">
        <v>5652</v>
      </c>
      <c r="H485" s="16">
        <v>3</v>
      </c>
      <c r="I485" s="16"/>
      <c r="J485" t="s">
        <v>0</v>
      </c>
      <c r="K485" t="s">
        <v>68</v>
      </c>
      <c r="L485">
        <v>1</v>
      </c>
      <c r="M485">
        <v>2</v>
      </c>
      <c r="N485" t="s">
        <v>31</v>
      </c>
      <c r="O485" t="s">
        <v>32</v>
      </c>
      <c r="P485" s="13">
        <v>-1</v>
      </c>
      <c r="Q485" s="13">
        <v>2.1142857142857143</v>
      </c>
      <c r="R485" s="13">
        <v>0.4</v>
      </c>
      <c r="S485" s="13">
        <v>1.7142857142857144</v>
      </c>
      <c r="T485" s="13">
        <v>1</v>
      </c>
      <c r="U485" s="13">
        <v>1.34375</v>
      </c>
      <c r="V485" s="13">
        <v>-0.34375</v>
      </c>
      <c r="W485" s="13">
        <v>2.0588235294117645</v>
      </c>
      <c r="X485" s="13">
        <v>0.82352941176470584</v>
      </c>
      <c r="Y485" s="13">
        <v>1.2352941176470587</v>
      </c>
      <c r="Z485" s="13">
        <v>2.1666666666666665</v>
      </c>
      <c r="AA485" s="13">
        <v>0.72222222222222221</v>
      </c>
      <c r="AB485" s="13">
        <v>1.4444444444444442</v>
      </c>
      <c r="AC485" s="13">
        <v>1.1333333333333333</v>
      </c>
      <c r="AD485" s="13">
        <v>1.3333333333333333</v>
      </c>
      <c r="AE485" s="13">
        <v>-0.19999999999999996</v>
      </c>
      <c r="AF485" s="13">
        <v>0.88235294117647056</v>
      </c>
      <c r="AG485" s="13">
        <v>1.3529411764705883</v>
      </c>
      <c r="AH485" s="13">
        <v>-0.47058823529411775</v>
      </c>
      <c r="AI485" s="13">
        <v>0</v>
      </c>
      <c r="AJ485" s="13">
        <v>3</v>
      </c>
      <c r="AK485" s="13">
        <v>73</v>
      </c>
      <c r="AL485" s="13">
        <v>37</v>
      </c>
      <c r="AM485" s="13">
        <v>2.0857142857142859</v>
      </c>
      <c r="AN485" s="13">
        <v>1.15625</v>
      </c>
      <c r="AO485" s="22">
        <v>484</v>
      </c>
    </row>
    <row r="486" spans="1:41" x14ac:dyDescent="0.3">
      <c r="A486" t="s">
        <v>47</v>
      </c>
      <c r="B486" t="s">
        <v>277</v>
      </c>
      <c r="C486" t="s">
        <v>267</v>
      </c>
      <c r="D486" t="s">
        <v>124</v>
      </c>
      <c r="E486" t="s">
        <v>46</v>
      </c>
      <c r="F486" s="15">
        <v>0.79166666666666663</v>
      </c>
      <c r="G486" s="16">
        <v>6181</v>
      </c>
      <c r="H486" s="16">
        <v>3</v>
      </c>
      <c r="I486" s="16"/>
      <c r="J486" t="s">
        <v>40</v>
      </c>
      <c r="K486" t="s">
        <v>49</v>
      </c>
      <c r="L486">
        <v>3</v>
      </c>
      <c r="M486">
        <v>1</v>
      </c>
      <c r="N486" t="s">
        <v>32</v>
      </c>
      <c r="O486" t="s">
        <v>31</v>
      </c>
      <c r="P486" s="13">
        <v>2</v>
      </c>
      <c r="Q486" s="13">
        <v>2.5333333333333332</v>
      </c>
      <c r="R486" s="13">
        <v>0.26666666666666666</v>
      </c>
      <c r="S486" s="13">
        <v>2.2666666666666666</v>
      </c>
      <c r="T486" s="13">
        <v>1.5172413793103448</v>
      </c>
      <c r="U486" s="13">
        <v>1.4137931034482758</v>
      </c>
      <c r="V486" s="13">
        <v>0.10344827586206895</v>
      </c>
      <c r="W486" s="13">
        <v>2.5499999999999998</v>
      </c>
      <c r="X486" s="13">
        <v>0.6</v>
      </c>
      <c r="Y486" s="13">
        <v>1.9499999999999997</v>
      </c>
      <c r="Z486" s="13">
        <v>2.52</v>
      </c>
      <c r="AA486" s="13">
        <v>0.96</v>
      </c>
      <c r="AB486" s="13">
        <v>1.56</v>
      </c>
      <c r="AC486" s="13">
        <v>1.5333333333333334</v>
      </c>
      <c r="AD486" s="13">
        <v>1.5333333333333334</v>
      </c>
      <c r="AE486" s="13">
        <v>0</v>
      </c>
      <c r="AF486" s="13">
        <v>1.5</v>
      </c>
      <c r="AG486" s="13">
        <v>1.2857142857142858</v>
      </c>
      <c r="AH486" s="13">
        <v>0.21428571428571419</v>
      </c>
      <c r="AI486" s="13">
        <v>3</v>
      </c>
      <c r="AJ486" s="13">
        <v>0</v>
      </c>
      <c r="AK486" s="13">
        <v>112</v>
      </c>
      <c r="AL486" s="13">
        <v>43</v>
      </c>
      <c r="AM486" s="13">
        <v>2.4888888888888889</v>
      </c>
      <c r="AN486" s="13">
        <v>1.4827586206896552</v>
      </c>
      <c r="AO486" s="22">
        <v>485</v>
      </c>
    </row>
    <row r="487" spans="1:41" x14ac:dyDescent="0.3">
      <c r="A487" t="s">
        <v>47</v>
      </c>
      <c r="B487" t="s">
        <v>362</v>
      </c>
      <c r="C487" t="s">
        <v>267</v>
      </c>
      <c r="D487" t="s">
        <v>124</v>
      </c>
      <c r="E487" t="s">
        <v>43</v>
      </c>
      <c r="F487" s="15">
        <v>0.70833333333333337</v>
      </c>
      <c r="G487" s="16">
        <v>13100</v>
      </c>
      <c r="H487" s="16">
        <v>4</v>
      </c>
      <c r="I487" s="16"/>
      <c r="J487" t="s">
        <v>71</v>
      </c>
      <c r="K487" t="s">
        <v>216</v>
      </c>
      <c r="L487">
        <v>3</v>
      </c>
      <c r="M487">
        <v>4</v>
      </c>
      <c r="N487" t="s">
        <v>31</v>
      </c>
      <c r="O487" t="s">
        <v>32</v>
      </c>
      <c r="P487" s="13">
        <v>-1</v>
      </c>
      <c r="Q487" s="13">
        <v>1.6046511627906976</v>
      </c>
      <c r="R487" s="13">
        <v>0.30232558139534882</v>
      </c>
      <c r="S487" s="13">
        <v>1.3023255813953489</v>
      </c>
      <c r="T487" s="13">
        <v>1.5666666666666667</v>
      </c>
      <c r="U487" s="13">
        <v>2.1333333333333333</v>
      </c>
      <c r="V487" s="13">
        <v>-0.56666666666666665</v>
      </c>
      <c r="W487" s="13">
        <v>1.5</v>
      </c>
      <c r="X487" s="13">
        <v>0.65</v>
      </c>
      <c r="Y487" s="13">
        <v>0.85</v>
      </c>
      <c r="Z487" s="13">
        <v>1.6956521739130435</v>
      </c>
      <c r="AA487" s="13">
        <v>1.7391304347826086</v>
      </c>
      <c r="AB487" s="13">
        <v>-4.3478260869565188E-2</v>
      </c>
      <c r="AC487" s="13">
        <v>1.5</v>
      </c>
      <c r="AD487" s="13">
        <v>1.5</v>
      </c>
      <c r="AE487" s="13">
        <v>0</v>
      </c>
      <c r="AF487" s="13">
        <v>1.6428571428571428</v>
      </c>
      <c r="AG487" s="13">
        <v>2.8571428571428572</v>
      </c>
      <c r="AH487" s="13">
        <v>-1.2142857142857144</v>
      </c>
      <c r="AI487" s="13">
        <v>0</v>
      </c>
      <c r="AJ487" s="13">
        <v>3</v>
      </c>
      <c r="AK487" s="13">
        <v>67</v>
      </c>
      <c r="AL487" s="13">
        <v>33</v>
      </c>
      <c r="AM487" s="13">
        <v>1.558139534883721</v>
      </c>
      <c r="AN487" s="13">
        <v>1.1000000000000001</v>
      </c>
      <c r="AO487" s="22">
        <v>486</v>
      </c>
    </row>
    <row r="488" spans="1:41" x14ac:dyDescent="0.3">
      <c r="A488" t="s">
        <v>47</v>
      </c>
      <c r="B488" t="s">
        <v>362</v>
      </c>
      <c r="C488" t="s">
        <v>267</v>
      </c>
      <c r="D488" t="s">
        <v>124</v>
      </c>
      <c r="E488" t="s">
        <v>43</v>
      </c>
      <c r="F488" s="15">
        <v>0.70833333333333337</v>
      </c>
      <c r="G488" s="16">
        <v>1800</v>
      </c>
      <c r="H488" s="16">
        <v>4</v>
      </c>
      <c r="I488" s="16"/>
      <c r="J488" t="s">
        <v>76</v>
      </c>
      <c r="K488" t="s">
        <v>56</v>
      </c>
      <c r="L488">
        <v>1</v>
      </c>
      <c r="M488">
        <v>1</v>
      </c>
      <c r="N488" t="s">
        <v>30</v>
      </c>
      <c r="O488" t="s">
        <v>30</v>
      </c>
      <c r="P488" s="13">
        <v>0</v>
      </c>
      <c r="Q488" s="13">
        <v>1.4482758620689655</v>
      </c>
      <c r="R488" s="13">
        <v>0.75862068965517238</v>
      </c>
      <c r="S488" s="13">
        <v>0.68965517241379315</v>
      </c>
      <c r="T488" s="13">
        <v>1.0689655172413792</v>
      </c>
      <c r="U488" s="13">
        <v>1.9310344827586208</v>
      </c>
      <c r="V488" s="13">
        <v>-0.86206896551724155</v>
      </c>
      <c r="W488" s="13">
        <v>1.5</v>
      </c>
      <c r="X488" s="13">
        <v>1.5714285714285714</v>
      </c>
      <c r="Y488" s="13">
        <v>-7.1428571428571397E-2</v>
      </c>
      <c r="Z488" s="13">
        <v>1.4</v>
      </c>
      <c r="AA488" s="13">
        <v>1.4</v>
      </c>
      <c r="AB488" s="13">
        <v>0</v>
      </c>
      <c r="AC488" s="13">
        <v>1.2142857142857142</v>
      </c>
      <c r="AD488" s="13">
        <v>1.8571428571428572</v>
      </c>
      <c r="AE488" s="13">
        <v>-0.64285714285714302</v>
      </c>
      <c r="AF488" s="13">
        <v>0.93333333333333335</v>
      </c>
      <c r="AG488" s="13">
        <v>2</v>
      </c>
      <c r="AH488" s="13">
        <v>-1.0666666666666667</v>
      </c>
      <c r="AI488" s="13">
        <v>1</v>
      </c>
      <c r="AJ488" s="13">
        <v>1</v>
      </c>
      <c r="AK488" s="13">
        <v>42</v>
      </c>
      <c r="AL488" s="13">
        <v>25</v>
      </c>
      <c r="AM488" s="13">
        <v>1.4482758620689655</v>
      </c>
      <c r="AN488" s="13">
        <v>0.86206896551724133</v>
      </c>
      <c r="AO488" s="22">
        <v>487</v>
      </c>
    </row>
    <row r="489" spans="1:41" x14ac:dyDescent="0.3">
      <c r="A489" t="s">
        <v>47</v>
      </c>
      <c r="B489" t="s">
        <v>362</v>
      </c>
      <c r="C489" t="s">
        <v>267</v>
      </c>
      <c r="D489" t="s">
        <v>124</v>
      </c>
      <c r="E489" t="s">
        <v>43</v>
      </c>
      <c r="F489" s="15">
        <v>0.70833333333333337</v>
      </c>
      <c r="G489" s="16">
        <v>4086.9999999999995</v>
      </c>
      <c r="H489" s="16">
        <v>4</v>
      </c>
      <c r="I489" s="16"/>
      <c r="J489" t="s">
        <v>58</v>
      </c>
      <c r="K489" t="s">
        <v>245</v>
      </c>
      <c r="L489">
        <v>1</v>
      </c>
      <c r="M489">
        <v>4</v>
      </c>
      <c r="N489" t="s">
        <v>31</v>
      </c>
      <c r="O489" t="s">
        <v>32</v>
      </c>
      <c r="P489" s="13">
        <v>-3</v>
      </c>
      <c r="Q489" s="13">
        <v>1.5</v>
      </c>
      <c r="R489" s="13">
        <v>0.83333333333333337</v>
      </c>
      <c r="S489" s="13">
        <v>0.66666666666666663</v>
      </c>
      <c r="T489" s="13">
        <v>1</v>
      </c>
      <c r="U489" s="13">
        <v>1.7666666666666666</v>
      </c>
      <c r="V489" s="13">
        <v>-0.76666666666666661</v>
      </c>
      <c r="W489" s="13">
        <v>1.5</v>
      </c>
      <c r="X489" s="13">
        <v>1.7857142857142858</v>
      </c>
      <c r="Y489" s="13">
        <v>-0.28571428571428581</v>
      </c>
      <c r="Z489" s="13">
        <v>1.5</v>
      </c>
      <c r="AA489" s="13">
        <v>0.9375</v>
      </c>
      <c r="AB489" s="13">
        <v>0.5625</v>
      </c>
      <c r="AC489" s="13">
        <v>0.5714285714285714</v>
      </c>
      <c r="AD489" s="13">
        <v>1.5714285714285714</v>
      </c>
      <c r="AE489" s="13">
        <v>-1</v>
      </c>
      <c r="AF489" s="13">
        <v>1.375</v>
      </c>
      <c r="AG489" s="13">
        <v>1.9375</v>
      </c>
      <c r="AH489" s="13">
        <v>-0.5625</v>
      </c>
      <c r="AI489" s="13">
        <v>0</v>
      </c>
      <c r="AJ489" s="13">
        <v>3</v>
      </c>
      <c r="AK489" s="13">
        <v>35</v>
      </c>
      <c r="AL489" s="13">
        <v>26</v>
      </c>
      <c r="AM489" s="13">
        <v>1.1666666666666667</v>
      </c>
      <c r="AN489" s="13">
        <v>0.8666666666666667</v>
      </c>
      <c r="AO489" s="22">
        <v>488</v>
      </c>
    </row>
    <row r="490" spans="1:41" x14ac:dyDescent="0.3">
      <c r="A490" t="s">
        <v>47</v>
      </c>
      <c r="B490" t="s">
        <v>278</v>
      </c>
      <c r="C490" t="s">
        <v>267</v>
      </c>
      <c r="D490" t="s">
        <v>124</v>
      </c>
      <c r="E490" t="s">
        <v>64</v>
      </c>
      <c r="F490" s="15">
        <v>0.60416666666666663</v>
      </c>
      <c r="G490" s="16">
        <v>4019.9999999999995</v>
      </c>
      <c r="H490" s="16">
        <v>4</v>
      </c>
      <c r="I490" s="16"/>
      <c r="J490" t="s">
        <v>65</v>
      </c>
      <c r="K490" t="s">
        <v>80</v>
      </c>
      <c r="L490">
        <v>1</v>
      </c>
      <c r="M490">
        <v>2</v>
      </c>
      <c r="N490" t="s">
        <v>31</v>
      </c>
      <c r="O490" t="s">
        <v>32</v>
      </c>
      <c r="P490" s="13">
        <v>-1</v>
      </c>
      <c r="Q490" s="13">
        <v>1.4516129032258065</v>
      </c>
      <c r="R490" s="13">
        <v>0.58064516129032262</v>
      </c>
      <c r="S490" s="13">
        <v>0.87096774193548387</v>
      </c>
      <c r="T490" s="13">
        <v>1.4516129032258065</v>
      </c>
      <c r="U490" s="13">
        <v>1.3548387096774193</v>
      </c>
      <c r="V490" s="13">
        <v>9.6774193548387233E-2</v>
      </c>
      <c r="W490" s="13">
        <v>1.3846153846153846</v>
      </c>
      <c r="X490" s="13">
        <v>1.3846153846153846</v>
      </c>
      <c r="Y490" s="13">
        <v>0</v>
      </c>
      <c r="Z490" s="13">
        <v>1.5</v>
      </c>
      <c r="AA490" s="13">
        <v>1.3888888888888888</v>
      </c>
      <c r="AB490" s="13">
        <v>0.11111111111111116</v>
      </c>
      <c r="AC490" s="13">
        <v>2.0625</v>
      </c>
      <c r="AD490" s="13">
        <v>1.4375</v>
      </c>
      <c r="AE490" s="13">
        <v>0.625</v>
      </c>
      <c r="AF490" s="13">
        <v>0.8</v>
      </c>
      <c r="AG490" s="13">
        <v>1.2666666666666666</v>
      </c>
      <c r="AH490" s="13">
        <v>-0.46666666666666656</v>
      </c>
      <c r="AI490" s="13">
        <v>0</v>
      </c>
      <c r="AJ490" s="13">
        <v>3</v>
      </c>
      <c r="AK490" s="13">
        <v>45</v>
      </c>
      <c r="AL490" s="13">
        <v>42</v>
      </c>
      <c r="AM490" s="13">
        <v>1.4516129032258065</v>
      </c>
      <c r="AN490" s="13">
        <v>1.3548387096774193</v>
      </c>
      <c r="AO490" s="22">
        <v>489</v>
      </c>
    </row>
    <row r="491" spans="1:41" x14ac:dyDescent="0.3">
      <c r="A491" t="s">
        <v>47</v>
      </c>
      <c r="B491" t="s">
        <v>278</v>
      </c>
      <c r="C491" t="s">
        <v>267</v>
      </c>
      <c r="D491" t="s">
        <v>124</v>
      </c>
      <c r="E491" t="s">
        <v>64</v>
      </c>
      <c r="F491" s="15">
        <v>0.70833333333333337</v>
      </c>
      <c r="G491" s="16">
        <v>9267</v>
      </c>
      <c r="H491" s="16">
        <v>4</v>
      </c>
      <c r="I491" s="16"/>
      <c r="J491" t="s">
        <v>68</v>
      </c>
      <c r="K491" t="s">
        <v>0</v>
      </c>
      <c r="L491">
        <v>2</v>
      </c>
      <c r="M491">
        <v>3</v>
      </c>
      <c r="N491" t="s">
        <v>31</v>
      </c>
      <c r="O491" t="s">
        <v>32</v>
      </c>
      <c r="P491" s="13">
        <v>-1</v>
      </c>
      <c r="Q491" s="13">
        <v>1.0303030303030303</v>
      </c>
      <c r="R491" s="13">
        <v>0.60606060606060608</v>
      </c>
      <c r="S491" s="13">
        <v>0.4242424242424242</v>
      </c>
      <c r="T491" s="13">
        <v>2.0833333333333335</v>
      </c>
      <c r="U491" s="13">
        <v>0.80555555555555558</v>
      </c>
      <c r="V491" s="13">
        <v>1.2777777777777779</v>
      </c>
      <c r="W491" s="13">
        <v>1.1333333333333333</v>
      </c>
      <c r="X491" s="13">
        <v>1.3333333333333333</v>
      </c>
      <c r="Y491" s="13">
        <v>-0.19999999999999996</v>
      </c>
      <c r="Z491" s="13">
        <v>0.94444444444444442</v>
      </c>
      <c r="AA491" s="13">
        <v>1.3333333333333333</v>
      </c>
      <c r="AB491" s="13">
        <v>-0.38888888888888884</v>
      </c>
      <c r="AC491" s="13">
        <v>2</v>
      </c>
      <c r="AD491" s="13">
        <v>0.88888888888888884</v>
      </c>
      <c r="AE491" s="13">
        <v>1.1111111111111112</v>
      </c>
      <c r="AF491" s="13">
        <v>2.1666666666666665</v>
      </c>
      <c r="AG491" s="13">
        <v>0.72222222222222221</v>
      </c>
      <c r="AH491" s="13">
        <v>1.4444444444444442</v>
      </c>
      <c r="AI491" s="13">
        <v>0</v>
      </c>
      <c r="AJ491" s="13">
        <v>3</v>
      </c>
      <c r="AK491" s="13">
        <v>40</v>
      </c>
      <c r="AL491" s="13">
        <v>73</v>
      </c>
      <c r="AM491" s="13">
        <v>1.2121212121212122</v>
      </c>
      <c r="AN491" s="13">
        <v>2.0277777777777777</v>
      </c>
      <c r="AO491" s="22">
        <v>490</v>
      </c>
    </row>
    <row r="492" spans="1:41" x14ac:dyDescent="0.3">
      <c r="A492" t="s">
        <v>47</v>
      </c>
      <c r="B492" t="s">
        <v>278</v>
      </c>
      <c r="C492" t="s">
        <v>267</v>
      </c>
      <c r="D492" t="s">
        <v>124</v>
      </c>
      <c r="E492" t="s">
        <v>64</v>
      </c>
      <c r="F492" s="15">
        <v>0.60416666666666663</v>
      </c>
      <c r="G492" s="16">
        <v>3409</v>
      </c>
      <c r="H492" s="16">
        <v>4</v>
      </c>
      <c r="I492" s="16"/>
      <c r="J492" t="s">
        <v>49</v>
      </c>
      <c r="K492" t="s">
        <v>40</v>
      </c>
      <c r="L492">
        <v>2</v>
      </c>
      <c r="M492">
        <v>1</v>
      </c>
      <c r="N492" t="s">
        <v>32</v>
      </c>
      <c r="O492" t="s">
        <v>31</v>
      </c>
      <c r="P492" s="13">
        <v>1</v>
      </c>
      <c r="Q492" s="13">
        <v>1.5</v>
      </c>
      <c r="R492" s="13">
        <v>0.76666666666666672</v>
      </c>
      <c r="S492" s="13">
        <v>0.73333333333333328</v>
      </c>
      <c r="T492" s="13">
        <v>2.5434782608695654</v>
      </c>
      <c r="U492" s="13">
        <v>0.80434782608695654</v>
      </c>
      <c r="V492" s="13">
        <v>1.7391304347826089</v>
      </c>
      <c r="W492" s="13">
        <v>1.5333333333333334</v>
      </c>
      <c r="X492" s="13">
        <v>1.5333333333333334</v>
      </c>
      <c r="Y492" s="13">
        <v>0</v>
      </c>
      <c r="Z492" s="13">
        <v>1.4666666666666666</v>
      </c>
      <c r="AA492" s="13">
        <v>1.4</v>
      </c>
      <c r="AB492" s="13">
        <v>6.6666666666666652E-2</v>
      </c>
      <c r="AC492" s="13">
        <v>2.5714285714285716</v>
      </c>
      <c r="AD492" s="13">
        <v>0.61904761904761907</v>
      </c>
      <c r="AE492" s="13">
        <v>1.9523809523809526</v>
      </c>
      <c r="AF492" s="13">
        <v>2.52</v>
      </c>
      <c r="AG492" s="13">
        <v>0.96</v>
      </c>
      <c r="AH492" s="13">
        <v>1.56</v>
      </c>
      <c r="AI492" s="13">
        <v>3</v>
      </c>
      <c r="AJ492" s="13">
        <v>0</v>
      </c>
      <c r="AK492" s="13">
        <v>43</v>
      </c>
      <c r="AL492" s="13">
        <v>115</v>
      </c>
      <c r="AM492" s="13">
        <v>1.4333333333333333</v>
      </c>
      <c r="AN492" s="13">
        <v>2.5</v>
      </c>
      <c r="AO492" s="22">
        <v>491</v>
      </c>
    </row>
    <row r="493" spans="1:41" x14ac:dyDescent="0.3">
      <c r="A493" t="s">
        <v>41</v>
      </c>
      <c r="B493" t="s">
        <v>334</v>
      </c>
      <c r="C493" t="s">
        <v>267</v>
      </c>
      <c r="D493" t="s">
        <v>134</v>
      </c>
      <c r="E493" t="s">
        <v>46</v>
      </c>
      <c r="F493" s="15">
        <v>0.6875</v>
      </c>
      <c r="G493" s="16">
        <v>24200</v>
      </c>
      <c r="H493" s="16">
        <v>3</v>
      </c>
      <c r="I493" s="16"/>
      <c r="J493" t="s">
        <v>40</v>
      </c>
      <c r="K493" t="s">
        <v>71</v>
      </c>
      <c r="L493">
        <v>2</v>
      </c>
      <c r="M493">
        <v>0</v>
      </c>
      <c r="N493" t="s">
        <v>32</v>
      </c>
      <c r="O493" t="s">
        <v>31</v>
      </c>
      <c r="P493" s="13">
        <v>2</v>
      </c>
      <c r="Q493" s="13">
        <v>2.5106382978723403</v>
      </c>
      <c r="R493" s="13">
        <v>0.27659574468085107</v>
      </c>
      <c r="S493" s="13">
        <v>2.2340425531914891</v>
      </c>
      <c r="T493" s="13">
        <v>1.6363636363636365</v>
      </c>
      <c r="U493" s="13">
        <v>1.2954545454545454</v>
      </c>
      <c r="V493" s="13">
        <v>0.34090909090909105</v>
      </c>
      <c r="W493" s="13">
        <v>2.5714285714285716</v>
      </c>
      <c r="X493" s="13">
        <v>0.61904761904761907</v>
      </c>
      <c r="Y493" s="13">
        <v>1.9523809523809526</v>
      </c>
      <c r="Z493" s="13">
        <v>2.4615384615384617</v>
      </c>
      <c r="AA493" s="13">
        <v>1</v>
      </c>
      <c r="AB493" s="13">
        <v>1.4615384615384617</v>
      </c>
      <c r="AC493" s="13">
        <v>1.5714285714285714</v>
      </c>
      <c r="AD493" s="13">
        <v>0.80952380952380953</v>
      </c>
      <c r="AE493" s="13">
        <v>0.76190476190476186</v>
      </c>
      <c r="AF493" s="13">
        <v>1.6956521739130435</v>
      </c>
      <c r="AG493" s="13">
        <v>1.7391304347826086</v>
      </c>
      <c r="AH493" s="13">
        <v>-4.3478260869565188E-2</v>
      </c>
      <c r="AI493" s="13">
        <v>3</v>
      </c>
      <c r="AJ493" s="13">
        <v>0</v>
      </c>
      <c r="AK493" s="13">
        <v>115</v>
      </c>
      <c r="AL493" s="13">
        <v>67</v>
      </c>
      <c r="AM493" s="13">
        <v>2.4468085106382977</v>
      </c>
      <c r="AN493" s="13">
        <v>1.5227272727272727</v>
      </c>
      <c r="AO493" s="22">
        <v>492</v>
      </c>
    </row>
    <row r="494" spans="1:41" x14ac:dyDescent="0.3">
      <c r="A494" t="s">
        <v>47</v>
      </c>
      <c r="B494" t="s">
        <v>363</v>
      </c>
      <c r="C494" t="s">
        <v>267</v>
      </c>
      <c r="D494" t="s">
        <v>134</v>
      </c>
      <c r="E494" t="s">
        <v>43</v>
      </c>
      <c r="F494" s="15">
        <v>0.70833333333333337</v>
      </c>
      <c r="G494" s="16">
        <v>3800</v>
      </c>
      <c r="H494" s="16">
        <v>3</v>
      </c>
      <c r="I494" s="16"/>
      <c r="J494" t="s">
        <v>56</v>
      </c>
      <c r="K494" t="s">
        <v>71</v>
      </c>
      <c r="L494">
        <v>3</v>
      </c>
      <c r="M494">
        <v>4</v>
      </c>
      <c r="N494" t="s">
        <v>31</v>
      </c>
      <c r="O494" t="s">
        <v>32</v>
      </c>
      <c r="P494" s="13">
        <v>-1</v>
      </c>
      <c r="Q494" s="13">
        <v>1.0666666666666667</v>
      </c>
      <c r="R494" s="13">
        <v>0.8666666666666667</v>
      </c>
      <c r="S494" s="13">
        <v>0.19999999999999996</v>
      </c>
      <c r="T494" s="13">
        <v>1.6</v>
      </c>
      <c r="U494" s="13">
        <v>1.3111111111111111</v>
      </c>
      <c r="V494" s="13">
        <v>0.28888888888888897</v>
      </c>
      <c r="W494" s="13">
        <v>1.2142857142857142</v>
      </c>
      <c r="X494" s="13">
        <v>1.8571428571428572</v>
      </c>
      <c r="Y494" s="13">
        <v>-0.64285714285714302</v>
      </c>
      <c r="Z494" s="13">
        <v>0.9375</v>
      </c>
      <c r="AA494" s="13">
        <v>1.9375</v>
      </c>
      <c r="AB494" s="13">
        <v>-1</v>
      </c>
      <c r="AC494" s="13">
        <v>1.5714285714285714</v>
      </c>
      <c r="AD494" s="13">
        <v>0.80952380952380953</v>
      </c>
      <c r="AE494" s="13">
        <v>0.76190476190476186</v>
      </c>
      <c r="AF494" s="13">
        <v>1.625</v>
      </c>
      <c r="AG494" s="13">
        <v>1.75</v>
      </c>
      <c r="AH494" s="13">
        <v>-0.125</v>
      </c>
      <c r="AI494" s="13">
        <v>0</v>
      </c>
      <c r="AJ494" s="13">
        <v>3</v>
      </c>
      <c r="AK494" s="13">
        <v>26</v>
      </c>
      <c r="AL494" s="13">
        <v>67</v>
      </c>
      <c r="AM494" s="13">
        <v>0.8666666666666667</v>
      </c>
      <c r="AN494" s="13">
        <v>1.4888888888888889</v>
      </c>
      <c r="AO494" s="22">
        <v>493</v>
      </c>
    </row>
    <row r="495" spans="1:41" x14ac:dyDescent="0.3">
      <c r="A495" t="s">
        <v>47</v>
      </c>
      <c r="B495" t="s">
        <v>363</v>
      </c>
      <c r="C495" t="s">
        <v>267</v>
      </c>
      <c r="D495" t="s">
        <v>134</v>
      </c>
      <c r="E495" t="s">
        <v>43</v>
      </c>
      <c r="F495" s="15">
        <v>0.70833333333333337</v>
      </c>
      <c r="G495" s="16">
        <v>4217</v>
      </c>
      <c r="H495" s="16">
        <v>7</v>
      </c>
      <c r="I495" s="16"/>
      <c r="J495" t="s">
        <v>245</v>
      </c>
      <c r="K495" t="s">
        <v>216</v>
      </c>
      <c r="L495">
        <v>1</v>
      </c>
      <c r="M495">
        <v>0</v>
      </c>
      <c r="N495" t="s">
        <v>32</v>
      </c>
      <c r="O495" t="s">
        <v>31</v>
      </c>
      <c r="P495" s="13">
        <v>1</v>
      </c>
      <c r="Q495" s="13">
        <v>1.096774193548387</v>
      </c>
      <c r="R495" s="13">
        <v>0.70967741935483875</v>
      </c>
      <c r="S495" s="13">
        <v>0.38709677419354827</v>
      </c>
      <c r="T495" s="13">
        <v>1.6451612903225807</v>
      </c>
      <c r="U495" s="13">
        <v>2.161290322580645</v>
      </c>
      <c r="V495" s="13">
        <v>-0.51612903225806428</v>
      </c>
      <c r="W495" s="13">
        <v>0.5714285714285714</v>
      </c>
      <c r="X495" s="13">
        <v>1.5714285714285714</v>
      </c>
      <c r="Y495" s="13">
        <v>-1</v>
      </c>
      <c r="Z495" s="13">
        <v>1.5294117647058822</v>
      </c>
      <c r="AA495" s="13">
        <v>1.8823529411764706</v>
      </c>
      <c r="AB495" s="13">
        <v>-0.35294117647058831</v>
      </c>
      <c r="AC495" s="13">
        <v>1.5</v>
      </c>
      <c r="AD495" s="13">
        <v>1.5</v>
      </c>
      <c r="AE495" s="13">
        <v>0</v>
      </c>
      <c r="AF495" s="13">
        <v>1.8</v>
      </c>
      <c r="AG495" s="13">
        <v>2.8666666666666667</v>
      </c>
      <c r="AH495" s="13">
        <v>-1.0666666666666667</v>
      </c>
      <c r="AI495" s="13">
        <v>3</v>
      </c>
      <c r="AJ495" s="13">
        <v>0</v>
      </c>
      <c r="AK495" s="13">
        <v>29</v>
      </c>
      <c r="AL495" s="13">
        <v>36</v>
      </c>
      <c r="AM495" s="13">
        <v>0.93548387096774188</v>
      </c>
      <c r="AN495" s="13">
        <v>1.1612903225806452</v>
      </c>
      <c r="AO495" s="22">
        <v>494</v>
      </c>
    </row>
    <row r="496" spans="1:41" x14ac:dyDescent="0.3">
      <c r="A496" t="s">
        <v>47</v>
      </c>
      <c r="B496" t="s">
        <v>279</v>
      </c>
      <c r="C496" t="s">
        <v>267</v>
      </c>
      <c r="D496" t="s">
        <v>134</v>
      </c>
      <c r="E496" t="s">
        <v>64</v>
      </c>
      <c r="F496" s="15">
        <v>0.70833333333333337</v>
      </c>
      <c r="G496" s="16">
        <v>9578</v>
      </c>
      <c r="H496" s="16">
        <v>7</v>
      </c>
      <c r="I496" s="16"/>
      <c r="J496" t="s">
        <v>80</v>
      </c>
      <c r="K496" t="s">
        <v>40</v>
      </c>
      <c r="L496">
        <v>1</v>
      </c>
      <c r="M496">
        <v>2</v>
      </c>
      <c r="N496" t="s">
        <v>31</v>
      </c>
      <c r="O496" t="s">
        <v>32</v>
      </c>
      <c r="P496" s="13">
        <v>-1</v>
      </c>
      <c r="Q496" s="13">
        <v>1.46875</v>
      </c>
      <c r="R496" s="13">
        <v>0.71875</v>
      </c>
      <c r="S496" s="13">
        <v>0.75</v>
      </c>
      <c r="T496" s="13">
        <v>2.5</v>
      </c>
      <c r="U496" s="13">
        <v>0.8125</v>
      </c>
      <c r="V496" s="13">
        <v>1.6875</v>
      </c>
      <c r="W496" s="13">
        <v>2.0625</v>
      </c>
      <c r="X496" s="13">
        <v>1.4375</v>
      </c>
      <c r="Y496" s="13">
        <v>0.625</v>
      </c>
      <c r="Z496" s="13">
        <v>0.875</v>
      </c>
      <c r="AA496" s="13">
        <v>1.25</v>
      </c>
      <c r="AB496" s="13">
        <v>-0.375</v>
      </c>
      <c r="AC496" s="13">
        <v>2.5454545454545454</v>
      </c>
      <c r="AD496" s="13">
        <v>0.59090909090909094</v>
      </c>
      <c r="AE496" s="13">
        <v>1.9545454545454546</v>
      </c>
      <c r="AF496" s="13">
        <v>2.4615384615384617</v>
      </c>
      <c r="AG496" s="13">
        <v>1</v>
      </c>
      <c r="AH496" s="13">
        <v>1.4615384615384617</v>
      </c>
      <c r="AI496" s="13">
        <v>0</v>
      </c>
      <c r="AJ496" s="13">
        <v>3</v>
      </c>
      <c r="AK496" s="13">
        <v>45</v>
      </c>
      <c r="AL496" s="13">
        <v>118</v>
      </c>
      <c r="AM496" s="13">
        <v>1.40625</v>
      </c>
      <c r="AN496" s="13">
        <v>2.4583333333333335</v>
      </c>
      <c r="AO496" s="22">
        <v>495</v>
      </c>
    </row>
    <row r="497" spans="1:41" x14ac:dyDescent="0.3">
      <c r="A497" t="s">
        <v>47</v>
      </c>
      <c r="B497" t="s">
        <v>279</v>
      </c>
      <c r="C497" t="s">
        <v>267</v>
      </c>
      <c r="D497" t="s">
        <v>134</v>
      </c>
      <c r="E497" t="s">
        <v>64</v>
      </c>
      <c r="F497" s="15">
        <v>0.60416666666666663</v>
      </c>
      <c r="G497" s="16">
        <v>3337</v>
      </c>
      <c r="H497" s="16">
        <v>7</v>
      </c>
      <c r="I497" s="16"/>
      <c r="J497" t="s">
        <v>65</v>
      </c>
      <c r="K497" t="s">
        <v>68</v>
      </c>
      <c r="L497">
        <v>0</v>
      </c>
      <c r="M497">
        <v>1</v>
      </c>
      <c r="N497" t="s">
        <v>31</v>
      </c>
      <c r="O497" t="s">
        <v>32</v>
      </c>
      <c r="P497" s="13">
        <v>-1</v>
      </c>
      <c r="Q497" s="13">
        <v>1.4375</v>
      </c>
      <c r="R497" s="13">
        <v>0.625</v>
      </c>
      <c r="S497" s="13">
        <v>0.8125</v>
      </c>
      <c r="T497" s="13">
        <v>1.0588235294117647</v>
      </c>
      <c r="U497" s="13">
        <v>1.3823529411764706</v>
      </c>
      <c r="V497" s="13">
        <v>-0.32352941176470584</v>
      </c>
      <c r="W497" s="13">
        <v>1.3571428571428572</v>
      </c>
      <c r="X497" s="13">
        <v>1.4285714285714286</v>
      </c>
      <c r="Y497" s="13">
        <v>-7.1428571428571397E-2</v>
      </c>
      <c r="Z497" s="13">
        <v>1.5</v>
      </c>
      <c r="AA497" s="13">
        <v>1.3888888888888888</v>
      </c>
      <c r="AB497" s="13">
        <v>0.11111111111111116</v>
      </c>
      <c r="AC497" s="13">
        <v>1.1875</v>
      </c>
      <c r="AD497" s="13">
        <v>1.4375</v>
      </c>
      <c r="AE497" s="13">
        <v>-0.25</v>
      </c>
      <c r="AF497" s="13">
        <v>0.94444444444444442</v>
      </c>
      <c r="AG497" s="13">
        <v>1.3333333333333333</v>
      </c>
      <c r="AH497" s="13">
        <v>-0.38888888888888884</v>
      </c>
      <c r="AI497" s="13">
        <v>0</v>
      </c>
      <c r="AJ497" s="13">
        <v>3</v>
      </c>
      <c r="AK497" s="13">
        <v>45</v>
      </c>
      <c r="AL497" s="13">
        <v>40</v>
      </c>
      <c r="AM497" s="13">
        <v>1.40625</v>
      </c>
      <c r="AN497" s="13">
        <v>1.1764705882352942</v>
      </c>
      <c r="AO497" s="22">
        <v>496</v>
      </c>
    </row>
    <row r="498" spans="1:41" x14ac:dyDescent="0.3">
      <c r="A498" t="s">
        <v>47</v>
      </c>
      <c r="B498" t="s">
        <v>279</v>
      </c>
      <c r="C498" t="s">
        <v>267</v>
      </c>
      <c r="D498" t="s">
        <v>134</v>
      </c>
      <c r="E498" t="s">
        <v>64</v>
      </c>
      <c r="F498" s="15">
        <v>0.60416666666666663</v>
      </c>
      <c r="G498" s="16">
        <v>5342</v>
      </c>
      <c r="H498" s="16">
        <v>7</v>
      </c>
      <c r="I498" s="16"/>
      <c r="J498" t="s">
        <v>0</v>
      </c>
      <c r="K498" t="s">
        <v>49</v>
      </c>
      <c r="L498">
        <v>3</v>
      </c>
      <c r="M498">
        <v>0</v>
      </c>
      <c r="N498" t="s">
        <v>32</v>
      </c>
      <c r="O498" t="s">
        <v>31</v>
      </c>
      <c r="P498" s="13">
        <v>3</v>
      </c>
      <c r="Q498" s="13">
        <v>2.1081081081081079</v>
      </c>
      <c r="R498" s="13">
        <v>0.43243243243243246</v>
      </c>
      <c r="S498" s="13">
        <v>1.6756756756756754</v>
      </c>
      <c r="T498" s="13">
        <v>1.5161290322580645</v>
      </c>
      <c r="U498" s="13">
        <v>1.4516129032258065</v>
      </c>
      <c r="V498" s="13">
        <v>6.4516129032258007E-2</v>
      </c>
      <c r="W498" s="13">
        <v>2</v>
      </c>
      <c r="X498" s="13">
        <v>0.88888888888888884</v>
      </c>
      <c r="Y498" s="13">
        <v>1.1111111111111112</v>
      </c>
      <c r="Z498" s="13">
        <v>2.2105263157894739</v>
      </c>
      <c r="AA498" s="13">
        <v>0.78947368421052633</v>
      </c>
      <c r="AB498" s="13">
        <v>1.4210526315789476</v>
      </c>
      <c r="AC498" s="13">
        <v>1.5625</v>
      </c>
      <c r="AD498" s="13">
        <v>1.5</v>
      </c>
      <c r="AE498" s="13">
        <v>6.25E-2</v>
      </c>
      <c r="AF498" s="13">
        <v>1.4666666666666666</v>
      </c>
      <c r="AG498" s="13">
        <v>1.4</v>
      </c>
      <c r="AH498" s="13">
        <v>6.6666666666666652E-2</v>
      </c>
      <c r="AI498" s="13">
        <v>3</v>
      </c>
      <c r="AJ498" s="13">
        <v>0</v>
      </c>
      <c r="AK498" s="13">
        <v>76</v>
      </c>
      <c r="AL498" s="13">
        <v>46</v>
      </c>
      <c r="AM498" s="13">
        <v>2.0540540540540539</v>
      </c>
      <c r="AN498" s="13">
        <v>1.4838709677419355</v>
      </c>
      <c r="AO498" s="22">
        <v>497</v>
      </c>
    </row>
    <row r="499" spans="1:41" x14ac:dyDescent="0.3">
      <c r="A499" t="s">
        <v>47</v>
      </c>
      <c r="B499" t="s">
        <v>364</v>
      </c>
      <c r="C499" t="s">
        <v>267</v>
      </c>
      <c r="D499" t="s">
        <v>134</v>
      </c>
      <c r="E499" t="s">
        <v>43</v>
      </c>
      <c r="F499" s="15">
        <v>0.70833333333333337</v>
      </c>
      <c r="G499" s="16">
        <v>13800</v>
      </c>
      <c r="H499" s="16">
        <v>7</v>
      </c>
      <c r="I499" s="16"/>
      <c r="J499" t="s">
        <v>71</v>
      </c>
      <c r="K499" t="s">
        <v>245</v>
      </c>
      <c r="L499">
        <v>1</v>
      </c>
      <c r="M499">
        <v>0</v>
      </c>
      <c r="N499" t="s">
        <v>32</v>
      </c>
      <c r="O499" t="s">
        <v>31</v>
      </c>
      <c r="P499" s="13">
        <v>1</v>
      </c>
      <c r="Q499" s="13">
        <v>1.6521739130434783</v>
      </c>
      <c r="R499" s="13">
        <v>0.36956521739130432</v>
      </c>
      <c r="S499" s="13">
        <v>1.2826086956521738</v>
      </c>
      <c r="T499" s="13">
        <v>1.09375</v>
      </c>
      <c r="U499" s="13">
        <v>1.6875</v>
      </c>
      <c r="V499" s="13">
        <v>-0.59375</v>
      </c>
      <c r="W499" s="13">
        <v>1.5714285714285714</v>
      </c>
      <c r="X499" s="13">
        <v>0.80952380952380953</v>
      </c>
      <c r="Y499" s="13">
        <v>0.76190476190476186</v>
      </c>
      <c r="Z499" s="13">
        <v>1.72</v>
      </c>
      <c r="AA499" s="13">
        <v>1.8</v>
      </c>
      <c r="AB499" s="13">
        <v>-8.0000000000000071E-2</v>
      </c>
      <c r="AC499" s="13">
        <v>0.6</v>
      </c>
      <c r="AD499" s="13">
        <v>1.4666666666666666</v>
      </c>
      <c r="AE499" s="13">
        <v>-0.86666666666666659</v>
      </c>
      <c r="AF499" s="13">
        <v>1.5294117647058822</v>
      </c>
      <c r="AG499" s="13">
        <v>1.8823529411764706</v>
      </c>
      <c r="AH499" s="13">
        <v>-0.35294117647058831</v>
      </c>
      <c r="AI499" s="13">
        <v>3</v>
      </c>
      <c r="AJ499" s="13">
        <v>0</v>
      </c>
      <c r="AK499" s="13">
        <v>70</v>
      </c>
      <c r="AL499" s="13">
        <v>32</v>
      </c>
      <c r="AM499" s="13">
        <v>1.5217391304347827</v>
      </c>
      <c r="AN499" s="13">
        <v>1</v>
      </c>
      <c r="AO499" s="22">
        <v>498</v>
      </c>
    </row>
    <row r="500" spans="1:41" x14ac:dyDescent="0.3">
      <c r="A500" t="s">
        <v>47</v>
      </c>
      <c r="B500" t="s">
        <v>364</v>
      </c>
      <c r="C500" t="s">
        <v>267</v>
      </c>
      <c r="D500" t="s">
        <v>134</v>
      </c>
      <c r="E500" t="s">
        <v>43</v>
      </c>
      <c r="F500" s="15">
        <v>0.70833333333333337</v>
      </c>
      <c r="G500" s="16">
        <v>3508</v>
      </c>
      <c r="H500" s="16">
        <v>7</v>
      </c>
      <c r="I500" s="16"/>
      <c r="J500" t="s">
        <v>58</v>
      </c>
      <c r="K500" t="s">
        <v>56</v>
      </c>
      <c r="L500">
        <v>2</v>
      </c>
      <c r="M500">
        <v>2</v>
      </c>
      <c r="N500" t="s">
        <v>30</v>
      </c>
      <c r="O500" t="s">
        <v>30</v>
      </c>
      <c r="P500" s="13">
        <v>0</v>
      </c>
      <c r="Q500" s="13">
        <v>1.4838709677419355</v>
      </c>
      <c r="R500" s="13">
        <v>0.93548387096774188</v>
      </c>
      <c r="S500" s="13">
        <v>0.54838709677419362</v>
      </c>
      <c r="T500" s="13">
        <v>1.1290322580645162</v>
      </c>
      <c r="U500" s="13">
        <v>1.967741935483871</v>
      </c>
      <c r="V500" s="13">
        <v>-0.83870967741935476</v>
      </c>
      <c r="W500" s="13">
        <v>1.4666666666666666</v>
      </c>
      <c r="X500" s="13">
        <v>1.9333333333333333</v>
      </c>
      <c r="Y500" s="13">
        <v>-0.46666666666666679</v>
      </c>
      <c r="Z500" s="13">
        <v>1.5</v>
      </c>
      <c r="AA500" s="13">
        <v>0.9375</v>
      </c>
      <c r="AB500" s="13">
        <v>0.5625</v>
      </c>
      <c r="AC500" s="13">
        <v>1.3333333333333333</v>
      </c>
      <c r="AD500" s="13">
        <v>2</v>
      </c>
      <c r="AE500" s="13">
        <v>-0.66666666666666674</v>
      </c>
      <c r="AF500" s="13">
        <v>0.9375</v>
      </c>
      <c r="AG500" s="13">
        <v>1.9375</v>
      </c>
      <c r="AH500" s="13">
        <v>-1</v>
      </c>
      <c r="AI500" s="13">
        <v>1</v>
      </c>
      <c r="AJ500" s="13">
        <v>1</v>
      </c>
      <c r="AK500" s="13">
        <v>35</v>
      </c>
      <c r="AL500" s="13">
        <v>26</v>
      </c>
      <c r="AM500" s="13">
        <v>1.1290322580645162</v>
      </c>
      <c r="AN500" s="13">
        <v>0.83870967741935487</v>
      </c>
      <c r="AO500" s="22">
        <v>499</v>
      </c>
    </row>
    <row r="501" spans="1:41" x14ac:dyDescent="0.3">
      <c r="A501" t="s">
        <v>47</v>
      </c>
      <c r="B501" t="s">
        <v>364</v>
      </c>
      <c r="C501" t="s">
        <v>267</v>
      </c>
      <c r="D501" t="s">
        <v>134</v>
      </c>
      <c r="E501" t="s">
        <v>43</v>
      </c>
      <c r="F501" s="15">
        <v>0.70833333333333337</v>
      </c>
      <c r="G501" s="16">
        <v>2312</v>
      </c>
      <c r="H501" s="16">
        <v>7</v>
      </c>
      <c r="I501" s="16"/>
      <c r="J501" t="s">
        <v>216</v>
      </c>
      <c r="K501" t="s">
        <v>76</v>
      </c>
      <c r="L501">
        <v>2</v>
      </c>
      <c r="M501">
        <v>1</v>
      </c>
      <c r="N501" t="s">
        <v>32</v>
      </c>
      <c r="O501" t="s">
        <v>31</v>
      </c>
      <c r="P501" s="13">
        <v>1</v>
      </c>
      <c r="Q501" s="13">
        <v>1.59375</v>
      </c>
      <c r="R501" s="13">
        <v>0.75</v>
      </c>
      <c r="S501" s="13">
        <v>0.84375</v>
      </c>
      <c r="T501" s="13">
        <v>1.4333333333333333</v>
      </c>
      <c r="U501" s="13">
        <v>1.4666666666666666</v>
      </c>
      <c r="V501" s="13">
        <v>-3.3333333333333215E-2</v>
      </c>
      <c r="W501" s="13">
        <v>1.5</v>
      </c>
      <c r="X501" s="13">
        <v>1.5</v>
      </c>
      <c r="Y501" s="13">
        <v>0</v>
      </c>
      <c r="Z501" s="13">
        <v>1.6875</v>
      </c>
      <c r="AA501" s="13">
        <v>2.75</v>
      </c>
      <c r="AB501" s="13">
        <v>-1.0625</v>
      </c>
      <c r="AC501" s="13">
        <v>1.4666666666666666</v>
      </c>
      <c r="AD501" s="13">
        <v>1.5333333333333334</v>
      </c>
      <c r="AE501" s="13">
        <v>-6.6666666666666874E-2</v>
      </c>
      <c r="AF501" s="13">
        <v>1.4</v>
      </c>
      <c r="AG501" s="13">
        <v>1.4</v>
      </c>
      <c r="AH501" s="13">
        <v>0</v>
      </c>
      <c r="AI501" s="13">
        <v>3</v>
      </c>
      <c r="AJ501" s="13">
        <v>0</v>
      </c>
      <c r="AK501" s="13">
        <v>36</v>
      </c>
      <c r="AL501" s="13">
        <v>43</v>
      </c>
      <c r="AM501" s="13">
        <v>1.125</v>
      </c>
      <c r="AN501" s="13">
        <v>1.4333333333333333</v>
      </c>
      <c r="AO501" s="22">
        <v>500</v>
      </c>
    </row>
    <row r="502" spans="1:41" x14ac:dyDescent="0.3">
      <c r="A502" t="s">
        <v>47</v>
      </c>
      <c r="B502" t="s">
        <v>280</v>
      </c>
      <c r="C502" t="s">
        <v>267</v>
      </c>
      <c r="D502" t="s">
        <v>134</v>
      </c>
      <c r="E502" t="s">
        <v>64</v>
      </c>
      <c r="F502" s="15">
        <v>0.60416666666666663</v>
      </c>
      <c r="G502" s="16">
        <v>8167.9999999999991</v>
      </c>
      <c r="H502" s="16">
        <v>7</v>
      </c>
      <c r="I502" s="16"/>
      <c r="J502" t="s">
        <v>68</v>
      </c>
      <c r="K502" t="s">
        <v>80</v>
      </c>
      <c r="L502">
        <v>1</v>
      </c>
      <c r="M502">
        <v>3</v>
      </c>
      <c r="N502" t="s">
        <v>31</v>
      </c>
      <c r="O502" t="s">
        <v>32</v>
      </c>
      <c r="P502" s="13">
        <v>-2</v>
      </c>
      <c r="Q502" s="13">
        <v>1.0571428571428572</v>
      </c>
      <c r="R502" s="13">
        <v>0.65714285714285714</v>
      </c>
      <c r="S502" s="13">
        <v>0.4</v>
      </c>
      <c r="T502" s="13">
        <v>1.4545454545454546</v>
      </c>
      <c r="U502" s="13">
        <v>1.3636363636363635</v>
      </c>
      <c r="V502" s="13">
        <v>9.090909090909105E-2</v>
      </c>
      <c r="W502" s="13">
        <v>1.1875</v>
      </c>
      <c r="X502" s="13">
        <v>1.4375</v>
      </c>
      <c r="Y502" s="13">
        <v>-0.25</v>
      </c>
      <c r="Z502" s="13">
        <v>0.94736842105263153</v>
      </c>
      <c r="AA502" s="13">
        <v>1.263157894736842</v>
      </c>
      <c r="AB502" s="13">
        <v>-0.31578947368421051</v>
      </c>
      <c r="AC502" s="13">
        <v>2</v>
      </c>
      <c r="AD502" s="13">
        <v>1.4705882352941178</v>
      </c>
      <c r="AE502" s="13">
        <v>0.52941176470588225</v>
      </c>
      <c r="AF502" s="13">
        <v>0.875</v>
      </c>
      <c r="AG502" s="13">
        <v>1.25</v>
      </c>
      <c r="AH502" s="13">
        <v>-0.375</v>
      </c>
      <c r="AI502" s="13">
        <v>0</v>
      </c>
      <c r="AJ502" s="13">
        <v>3</v>
      </c>
      <c r="AK502" s="13">
        <v>43</v>
      </c>
      <c r="AL502" s="13">
        <v>45</v>
      </c>
      <c r="AM502" s="13">
        <v>1.2285714285714286</v>
      </c>
      <c r="AN502" s="13">
        <v>1.3636363636363635</v>
      </c>
      <c r="AO502" s="22">
        <v>501</v>
      </c>
    </row>
    <row r="503" spans="1:41" x14ac:dyDescent="0.3">
      <c r="A503" t="s">
        <v>47</v>
      </c>
      <c r="B503" t="s">
        <v>280</v>
      </c>
      <c r="C503" t="s">
        <v>267</v>
      </c>
      <c r="D503" t="s">
        <v>134</v>
      </c>
      <c r="E503" t="s">
        <v>64</v>
      </c>
      <c r="F503" s="15">
        <v>0.70833333333333337</v>
      </c>
      <c r="G503" s="16">
        <v>11457</v>
      </c>
      <c r="H503" s="16">
        <v>7</v>
      </c>
      <c r="I503" s="16"/>
      <c r="J503" t="s">
        <v>40</v>
      </c>
      <c r="K503" t="s">
        <v>0</v>
      </c>
      <c r="L503">
        <v>2</v>
      </c>
      <c r="M503">
        <v>1</v>
      </c>
      <c r="N503" t="s">
        <v>32</v>
      </c>
      <c r="O503" t="s">
        <v>31</v>
      </c>
      <c r="P503" s="13">
        <v>1</v>
      </c>
      <c r="Q503" s="13">
        <v>2.489795918367347</v>
      </c>
      <c r="R503" s="13">
        <v>0.26530612244897961</v>
      </c>
      <c r="S503" s="13">
        <v>2.2244897959183674</v>
      </c>
      <c r="T503" s="13">
        <v>2.1315789473684212</v>
      </c>
      <c r="U503" s="13">
        <v>0.81578947368421051</v>
      </c>
      <c r="V503" s="13">
        <v>1.3157894736842106</v>
      </c>
      <c r="W503" s="13">
        <v>2.5454545454545454</v>
      </c>
      <c r="X503" s="13">
        <v>0.59090909090909094</v>
      </c>
      <c r="Y503" s="13">
        <v>1.9545454545454546</v>
      </c>
      <c r="Z503" s="13">
        <v>2.4444444444444446</v>
      </c>
      <c r="AA503" s="13">
        <v>1</v>
      </c>
      <c r="AB503" s="13">
        <v>1.4444444444444446</v>
      </c>
      <c r="AC503" s="13">
        <v>2.0526315789473686</v>
      </c>
      <c r="AD503" s="13">
        <v>0.84210526315789469</v>
      </c>
      <c r="AE503" s="13">
        <v>1.2105263157894739</v>
      </c>
      <c r="AF503" s="13">
        <v>2.2105263157894739</v>
      </c>
      <c r="AG503" s="13">
        <v>0.78947368421052633</v>
      </c>
      <c r="AH503" s="13">
        <v>1.4210526315789476</v>
      </c>
      <c r="AI503" s="13">
        <v>3</v>
      </c>
      <c r="AJ503" s="13">
        <v>0</v>
      </c>
      <c r="AK503" s="13">
        <v>121</v>
      </c>
      <c r="AL503" s="13">
        <v>79</v>
      </c>
      <c r="AM503" s="13">
        <v>2.4693877551020407</v>
      </c>
      <c r="AN503" s="13">
        <v>2.0789473684210527</v>
      </c>
      <c r="AO503" s="22">
        <v>502</v>
      </c>
    </row>
    <row r="504" spans="1:41" x14ac:dyDescent="0.3">
      <c r="A504" t="s">
        <v>47</v>
      </c>
      <c r="B504" t="s">
        <v>280</v>
      </c>
      <c r="C504" t="s">
        <v>267</v>
      </c>
      <c r="D504" t="s">
        <v>134</v>
      </c>
      <c r="E504" t="s">
        <v>64</v>
      </c>
      <c r="F504" s="15">
        <v>0.60416666666666663</v>
      </c>
      <c r="G504" s="16">
        <v>2916</v>
      </c>
      <c r="H504" s="16">
        <v>7</v>
      </c>
      <c r="I504" s="16"/>
      <c r="J504" t="s">
        <v>49</v>
      </c>
      <c r="K504" t="s">
        <v>65</v>
      </c>
      <c r="L504">
        <v>4</v>
      </c>
      <c r="M504">
        <v>0</v>
      </c>
      <c r="N504" t="s">
        <v>32</v>
      </c>
      <c r="O504" t="s">
        <v>31</v>
      </c>
      <c r="P504" s="13">
        <v>4</v>
      </c>
      <c r="Q504" s="13">
        <v>1.46875</v>
      </c>
      <c r="R504" s="13">
        <v>0.75</v>
      </c>
      <c r="S504" s="13">
        <v>0.71875</v>
      </c>
      <c r="T504" s="13">
        <v>1.393939393939394</v>
      </c>
      <c r="U504" s="13">
        <v>1.393939393939394</v>
      </c>
      <c r="V504" s="13">
        <v>0</v>
      </c>
      <c r="W504" s="13">
        <v>1.5625</v>
      </c>
      <c r="X504" s="13">
        <v>1.5</v>
      </c>
      <c r="Y504" s="13">
        <v>6.25E-2</v>
      </c>
      <c r="Z504" s="13">
        <v>1.375</v>
      </c>
      <c r="AA504" s="13">
        <v>1.5</v>
      </c>
      <c r="AB504" s="13">
        <v>-0.125</v>
      </c>
      <c r="AC504" s="13">
        <v>1.2666666666666666</v>
      </c>
      <c r="AD504" s="13">
        <v>1.4</v>
      </c>
      <c r="AE504" s="13">
        <v>-0.1333333333333333</v>
      </c>
      <c r="AF504" s="13">
        <v>1.5</v>
      </c>
      <c r="AG504" s="13">
        <v>1.3888888888888888</v>
      </c>
      <c r="AH504" s="13">
        <v>0.11111111111111116</v>
      </c>
      <c r="AI504" s="13">
        <v>3</v>
      </c>
      <c r="AJ504" s="13">
        <v>0</v>
      </c>
      <c r="AK504" s="13">
        <v>46</v>
      </c>
      <c r="AL504" s="13">
        <v>45</v>
      </c>
      <c r="AM504" s="13">
        <v>1.4375</v>
      </c>
      <c r="AN504" s="13">
        <v>1.3636363636363635</v>
      </c>
      <c r="AO504" s="22">
        <v>503</v>
      </c>
    </row>
    <row r="505" spans="1:41" x14ac:dyDescent="0.3">
      <c r="A505" t="s">
        <v>47</v>
      </c>
      <c r="B505" t="s">
        <v>365</v>
      </c>
      <c r="C505" t="s">
        <v>267</v>
      </c>
      <c r="D505" t="s">
        <v>134</v>
      </c>
      <c r="E505" t="s">
        <v>43</v>
      </c>
      <c r="F505" s="15">
        <v>0.70833333333333337</v>
      </c>
      <c r="G505" s="16">
        <v>4200</v>
      </c>
      <c r="H505" s="16">
        <v>7</v>
      </c>
      <c r="I505" s="16"/>
      <c r="J505" t="s">
        <v>76</v>
      </c>
      <c r="K505" t="s">
        <v>71</v>
      </c>
      <c r="L505">
        <v>1</v>
      </c>
      <c r="M505">
        <v>0</v>
      </c>
      <c r="N505" t="s">
        <v>32</v>
      </c>
      <c r="O505" t="s">
        <v>31</v>
      </c>
      <c r="P505" s="13">
        <v>1</v>
      </c>
      <c r="Q505" s="13">
        <v>1.4193548387096775</v>
      </c>
      <c r="R505" s="13">
        <v>0.74193548387096775</v>
      </c>
      <c r="S505" s="13">
        <v>0.67741935483870974</v>
      </c>
      <c r="T505" s="13">
        <v>1.6382978723404256</v>
      </c>
      <c r="U505" s="13">
        <v>1.3191489361702127</v>
      </c>
      <c r="V505" s="13">
        <v>0.31914893617021289</v>
      </c>
      <c r="W505" s="13">
        <v>1.4666666666666666</v>
      </c>
      <c r="X505" s="13">
        <v>1.5333333333333334</v>
      </c>
      <c r="Y505" s="13">
        <v>-6.6666666666666874E-2</v>
      </c>
      <c r="Z505" s="13">
        <v>1.375</v>
      </c>
      <c r="AA505" s="13">
        <v>1.4375</v>
      </c>
      <c r="AB505" s="13">
        <v>-6.25E-2</v>
      </c>
      <c r="AC505" s="13">
        <v>1.5454545454545454</v>
      </c>
      <c r="AD505" s="13">
        <v>0.77272727272727271</v>
      </c>
      <c r="AE505" s="13">
        <v>0.77272727272727271</v>
      </c>
      <c r="AF505" s="13">
        <v>1.72</v>
      </c>
      <c r="AG505" s="13">
        <v>1.8</v>
      </c>
      <c r="AH505" s="13">
        <v>-8.0000000000000071E-2</v>
      </c>
      <c r="AI505" s="13">
        <v>3</v>
      </c>
      <c r="AJ505" s="13">
        <v>0</v>
      </c>
      <c r="AK505" s="13">
        <v>43</v>
      </c>
      <c r="AL505" s="13">
        <v>73</v>
      </c>
      <c r="AM505" s="13">
        <v>1.3870967741935485</v>
      </c>
      <c r="AN505" s="13">
        <v>1.553191489361702</v>
      </c>
      <c r="AO505" s="22">
        <v>504</v>
      </c>
    </row>
    <row r="506" spans="1:41" x14ac:dyDescent="0.3">
      <c r="A506" t="s">
        <v>47</v>
      </c>
      <c r="B506" t="s">
        <v>365</v>
      </c>
      <c r="C506" t="s">
        <v>267</v>
      </c>
      <c r="D506" t="s">
        <v>134</v>
      </c>
      <c r="E506" t="s">
        <v>43</v>
      </c>
      <c r="F506" s="15">
        <v>0.70833333333333337</v>
      </c>
      <c r="G506" s="16">
        <v>3850</v>
      </c>
      <c r="H506" s="16">
        <v>7</v>
      </c>
      <c r="I506" s="16"/>
      <c r="J506" t="s">
        <v>56</v>
      </c>
      <c r="K506" t="s">
        <v>245</v>
      </c>
      <c r="L506">
        <v>3</v>
      </c>
      <c r="M506">
        <v>2</v>
      </c>
      <c r="N506" t="s">
        <v>32</v>
      </c>
      <c r="O506" t="s">
        <v>31</v>
      </c>
      <c r="P506" s="13">
        <v>1</v>
      </c>
      <c r="Q506" s="13">
        <v>1.15625</v>
      </c>
      <c r="R506" s="13">
        <v>0.9375</v>
      </c>
      <c r="S506" s="13">
        <v>0.21875</v>
      </c>
      <c r="T506" s="13">
        <v>1.0606060606060606</v>
      </c>
      <c r="U506" s="13">
        <v>1.6666666666666667</v>
      </c>
      <c r="V506" s="13">
        <v>-0.60606060606060619</v>
      </c>
      <c r="W506" s="13">
        <v>1.3333333333333333</v>
      </c>
      <c r="X506" s="13">
        <v>2</v>
      </c>
      <c r="Y506" s="13">
        <v>-0.66666666666666674</v>
      </c>
      <c r="Z506" s="13">
        <v>1</v>
      </c>
      <c r="AA506" s="13">
        <v>1.9411764705882353</v>
      </c>
      <c r="AB506" s="13">
        <v>-0.94117647058823528</v>
      </c>
      <c r="AC506" s="13">
        <v>0.6</v>
      </c>
      <c r="AD506" s="13">
        <v>1.4666666666666666</v>
      </c>
      <c r="AE506" s="13">
        <v>-0.86666666666666659</v>
      </c>
      <c r="AF506" s="13">
        <v>1.4444444444444444</v>
      </c>
      <c r="AG506" s="13">
        <v>1.8333333333333333</v>
      </c>
      <c r="AH506" s="13">
        <v>-0.38888888888888884</v>
      </c>
      <c r="AI506" s="13">
        <v>3</v>
      </c>
      <c r="AJ506" s="13">
        <v>0</v>
      </c>
      <c r="AK506" s="13">
        <v>27</v>
      </c>
      <c r="AL506" s="13">
        <v>32</v>
      </c>
      <c r="AM506" s="13">
        <v>0.84375</v>
      </c>
      <c r="AN506" s="13">
        <v>0.96969696969696972</v>
      </c>
      <c r="AO506" s="22">
        <v>505</v>
      </c>
    </row>
    <row r="507" spans="1:41" x14ac:dyDescent="0.3">
      <c r="A507" t="s">
        <v>47</v>
      </c>
      <c r="B507" t="s">
        <v>365</v>
      </c>
      <c r="C507" t="s">
        <v>267</v>
      </c>
      <c r="D507" t="s">
        <v>134</v>
      </c>
      <c r="E507" t="s">
        <v>43</v>
      </c>
      <c r="F507" s="15">
        <v>0.70833333333333337</v>
      </c>
      <c r="G507" s="16">
        <v>4700</v>
      </c>
      <c r="H507" s="16">
        <v>7</v>
      </c>
      <c r="I507" s="16"/>
      <c r="J507" t="s">
        <v>58</v>
      </c>
      <c r="K507" t="s">
        <v>216</v>
      </c>
      <c r="L507">
        <v>3</v>
      </c>
      <c r="M507">
        <v>1</v>
      </c>
      <c r="N507" t="s">
        <v>32</v>
      </c>
      <c r="O507" t="s">
        <v>31</v>
      </c>
      <c r="P507" s="13">
        <v>2</v>
      </c>
      <c r="Q507" s="13">
        <v>1.5</v>
      </c>
      <c r="R507" s="13">
        <v>0.96875</v>
      </c>
      <c r="S507" s="13">
        <v>0.53125</v>
      </c>
      <c r="T507" s="13">
        <v>1.606060606060606</v>
      </c>
      <c r="U507" s="13">
        <v>2.0909090909090908</v>
      </c>
      <c r="V507" s="13">
        <v>-0.48484848484848486</v>
      </c>
      <c r="W507" s="13">
        <v>1.5</v>
      </c>
      <c r="X507" s="13">
        <v>1.9375</v>
      </c>
      <c r="Y507" s="13">
        <v>-0.4375</v>
      </c>
      <c r="Z507" s="13">
        <v>1.5</v>
      </c>
      <c r="AA507" s="13">
        <v>0.9375</v>
      </c>
      <c r="AB507" s="13">
        <v>0.5625</v>
      </c>
      <c r="AC507" s="13">
        <v>1.5294117647058822</v>
      </c>
      <c r="AD507" s="13">
        <v>1.4705882352941178</v>
      </c>
      <c r="AE507" s="13">
        <v>5.8823529411764497E-2</v>
      </c>
      <c r="AF507" s="13">
        <v>1.6875</v>
      </c>
      <c r="AG507" s="13">
        <v>2.75</v>
      </c>
      <c r="AH507" s="13">
        <v>-1.0625</v>
      </c>
      <c r="AI507" s="13">
        <v>3</v>
      </c>
      <c r="AJ507" s="13">
        <v>0</v>
      </c>
      <c r="AK507" s="13">
        <v>36</v>
      </c>
      <c r="AL507" s="13">
        <v>39</v>
      </c>
      <c r="AM507" s="13">
        <v>1.125</v>
      </c>
      <c r="AN507" s="13">
        <v>1.1818181818181819</v>
      </c>
      <c r="AO507" s="22">
        <v>506</v>
      </c>
    </row>
    <row r="508" spans="1:41" x14ac:dyDescent="0.3">
      <c r="A508" t="s">
        <v>47</v>
      </c>
      <c r="B508" s="21">
        <v>43603</v>
      </c>
      <c r="C508" s="23">
        <v>2019</v>
      </c>
      <c r="D508" t="s">
        <v>134</v>
      </c>
      <c r="E508" t="s">
        <v>64</v>
      </c>
      <c r="F508" s="15">
        <v>0.70833333333333337</v>
      </c>
      <c r="G508" s="16">
        <v>3300</v>
      </c>
      <c r="H508">
        <v>7</v>
      </c>
      <c r="J508" t="s">
        <v>65</v>
      </c>
      <c r="K508" t="s">
        <v>0</v>
      </c>
      <c r="P508" s="13">
        <v>-1</v>
      </c>
      <c r="Q508">
        <v>1.3529411764705883</v>
      </c>
      <c r="R508">
        <v>0.61764705882352944</v>
      </c>
      <c r="S508">
        <v>0.73529411764705888</v>
      </c>
      <c r="T508">
        <v>2.1025641025641026</v>
      </c>
      <c r="U508">
        <v>0.84615384615384615</v>
      </c>
      <c r="V508">
        <v>1.2564102564102564</v>
      </c>
      <c r="W508">
        <v>1.2666666666666666</v>
      </c>
      <c r="X508">
        <v>1.4</v>
      </c>
      <c r="Y508">
        <v>-0.1333333333333333</v>
      </c>
      <c r="Z508">
        <v>1.4210526315789473</v>
      </c>
      <c r="AA508">
        <v>1.5263157894736843</v>
      </c>
      <c r="AB508">
        <v>-0.10526315789473695</v>
      </c>
      <c r="AC508">
        <v>2.0526315789473686</v>
      </c>
      <c r="AD508">
        <v>0.84210526315789469</v>
      </c>
      <c r="AE508">
        <v>1.2105263157894739</v>
      </c>
      <c r="AF508">
        <v>2.15</v>
      </c>
      <c r="AG508">
        <v>0.85</v>
      </c>
      <c r="AH508">
        <v>1.2999999999999998</v>
      </c>
      <c r="AI508">
        <v>1</v>
      </c>
      <c r="AJ508">
        <v>1</v>
      </c>
      <c r="AK508">
        <v>45</v>
      </c>
      <c r="AL508">
        <v>79</v>
      </c>
      <c r="AM508">
        <v>1.3235294117647058</v>
      </c>
      <c r="AN508">
        <v>2.0256410256410255</v>
      </c>
      <c r="AO508">
        <v>507</v>
      </c>
    </row>
    <row r="509" spans="1:41" x14ac:dyDescent="0.3">
      <c r="A509" t="s">
        <v>47</v>
      </c>
      <c r="B509" s="21">
        <v>43603</v>
      </c>
      <c r="C509" t="s">
        <v>267</v>
      </c>
      <c r="D509" t="s">
        <v>134</v>
      </c>
      <c r="E509" t="s">
        <v>64</v>
      </c>
      <c r="F509" s="15">
        <v>0.70833333333333337</v>
      </c>
      <c r="G509" s="16">
        <v>9000</v>
      </c>
      <c r="H509">
        <v>7</v>
      </c>
      <c r="J509" t="s">
        <v>80</v>
      </c>
      <c r="K509" t="s">
        <v>49</v>
      </c>
      <c r="P509" s="13">
        <v>2</v>
      </c>
      <c r="Q509">
        <v>1.5</v>
      </c>
      <c r="R509">
        <v>0.73529411764705888</v>
      </c>
      <c r="S509">
        <v>0.76470588235294112</v>
      </c>
      <c r="T509">
        <v>1.5454545454545454</v>
      </c>
      <c r="U509">
        <v>1.4545454545454546</v>
      </c>
      <c r="V509">
        <v>9.0909090909090828E-2</v>
      </c>
      <c r="W509">
        <v>2</v>
      </c>
      <c r="X509">
        <v>1.4705882352941178</v>
      </c>
      <c r="Y509">
        <v>0.52941176470588225</v>
      </c>
      <c r="Z509">
        <v>1</v>
      </c>
      <c r="AA509">
        <v>1.2352941176470589</v>
      </c>
      <c r="AB509">
        <v>-0.23529411764705888</v>
      </c>
      <c r="AC509">
        <v>1.7058823529411764</v>
      </c>
      <c r="AD509">
        <v>1.411764705882353</v>
      </c>
      <c r="AE509">
        <v>0.29411764705882337</v>
      </c>
      <c r="AF509">
        <v>1.375</v>
      </c>
      <c r="AG509">
        <v>1.5</v>
      </c>
      <c r="AH509">
        <v>-0.125</v>
      </c>
      <c r="AI509">
        <v>1</v>
      </c>
      <c r="AJ509">
        <v>1</v>
      </c>
      <c r="AK509">
        <v>48</v>
      </c>
      <c r="AL509">
        <v>49</v>
      </c>
      <c r="AM509">
        <v>1.411764705882353</v>
      </c>
      <c r="AN509">
        <v>1.4848484848484849</v>
      </c>
      <c r="AO509">
        <v>508</v>
      </c>
    </row>
    <row r="510" spans="1:41" x14ac:dyDescent="0.3">
      <c r="A510" t="s">
        <v>47</v>
      </c>
      <c r="B510" s="21">
        <v>43603</v>
      </c>
      <c r="C510" t="s">
        <v>267</v>
      </c>
      <c r="D510" t="s">
        <v>134</v>
      </c>
      <c r="E510" t="s">
        <v>64</v>
      </c>
      <c r="F510" s="15">
        <v>0.70833333333333337</v>
      </c>
      <c r="G510" s="16">
        <v>8200</v>
      </c>
      <c r="H510">
        <v>7</v>
      </c>
      <c r="J510" t="s">
        <v>68</v>
      </c>
      <c r="K510" t="s">
        <v>40</v>
      </c>
      <c r="P510" s="13">
        <v>-1</v>
      </c>
      <c r="Q510">
        <v>1.0555555555555556</v>
      </c>
      <c r="R510">
        <v>0.72222222222222221</v>
      </c>
      <c r="S510">
        <v>0.33333333333333337</v>
      </c>
      <c r="T510">
        <v>2.48</v>
      </c>
      <c r="U510">
        <v>0.82</v>
      </c>
      <c r="V510">
        <v>1.6600000000000001</v>
      </c>
      <c r="W510">
        <v>1.1764705882352942</v>
      </c>
      <c r="X510">
        <v>1.5294117647058822</v>
      </c>
      <c r="Y510">
        <v>-0.35294117647058809</v>
      </c>
      <c r="Z510">
        <v>0.94736842105263153</v>
      </c>
      <c r="AA510">
        <v>1.263157894736842</v>
      </c>
      <c r="AB510">
        <v>-0.31578947368421051</v>
      </c>
      <c r="AC510">
        <v>2.5217391304347827</v>
      </c>
      <c r="AD510">
        <v>0.60869565217391308</v>
      </c>
      <c r="AE510">
        <v>1.9130434782608696</v>
      </c>
      <c r="AF510">
        <v>2.4444444444444446</v>
      </c>
      <c r="AG510">
        <v>1</v>
      </c>
      <c r="AH510">
        <v>1.4444444444444446</v>
      </c>
      <c r="AI510">
        <v>1</v>
      </c>
      <c r="AJ510">
        <v>1</v>
      </c>
      <c r="AK510">
        <v>43</v>
      </c>
      <c r="AL510">
        <v>124</v>
      </c>
      <c r="AM510">
        <v>1.1944444444444444</v>
      </c>
      <c r="AN510">
        <v>2.48</v>
      </c>
      <c r="AO510">
        <v>509</v>
      </c>
    </row>
    <row r="511" spans="1:41" x14ac:dyDescent="0.3">
      <c r="A511" t="s">
        <v>47</v>
      </c>
      <c r="B511" s="21">
        <v>43610</v>
      </c>
      <c r="C511" t="s">
        <v>267</v>
      </c>
      <c r="D511" t="s">
        <v>134</v>
      </c>
      <c r="E511" t="s">
        <v>43</v>
      </c>
      <c r="F511" s="15">
        <v>0.70833333333333337</v>
      </c>
      <c r="H511">
        <v>7</v>
      </c>
      <c r="I511">
        <v>0</v>
      </c>
      <c r="J511" t="s">
        <v>245</v>
      </c>
      <c r="K511" t="s">
        <v>76</v>
      </c>
      <c r="L511">
        <v>4</v>
      </c>
      <c r="M511">
        <v>0</v>
      </c>
      <c r="N511" t="s">
        <v>32</v>
      </c>
      <c r="O511" t="s">
        <v>31</v>
      </c>
      <c r="P511" s="13">
        <v>4</v>
      </c>
      <c r="Q511">
        <v>1.088235294117647</v>
      </c>
      <c r="R511">
        <v>0.6470588235294118</v>
      </c>
      <c r="S511" s="13">
        <v>0.44117647058823517</v>
      </c>
      <c r="T511" s="13">
        <v>1.40625</v>
      </c>
      <c r="U511" s="13">
        <v>1.4375</v>
      </c>
      <c r="V511" s="13">
        <v>-3.125E-2</v>
      </c>
      <c r="W511" s="13">
        <v>0.6</v>
      </c>
      <c r="X511" s="13">
        <v>1.4666666666666666</v>
      </c>
      <c r="Y511" s="13">
        <v>-0.86666666666666659</v>
      </c>
      <c r="Z511" s="13">
        <v>1.4736842105263157</v>
      </c>
      <c r="AA511" s="13">
        <v>1.8947368421052631</v>
      </c>
      <c r="AB511" s="13">
        <v>-0.42105263157894735</v>
      </c>
      <c r="AC511" s="13">
        <v>1.4375</v>
      </c>
      <c r="AD511" s="13">
        <v>1.4375</v>
      </c>
      <c r="AE511" s="13">
        <v>0</v>
      </c>
      <c r="AF511" s="13">
        <v>1.375</v>
      </c>
      <c r="AG511" s="13">
        <v>1.4375</v>
      </c>
      <c r="AH511" s="13">
        <v>-6.25E-2</v>
      </c>
      <c r="AI511" s="13">
        <v>3</v>
      </c>
      <c r="AJ511" s="13">
        <v>0</v>
      </c>
      <c r="AK511" s="13">
        <v>32</v>
      </c>
      <c r="AL511" s="13">
        <v>46</v>
      </c>
      <c r="AM511" s="13">
        <v>0.94117647058823528</v>
      </c>
      <c r="AN511" s="13">
        <v>1.4375</v>
      </c>
      <c r="AO511">
        <v>510</v>
      </c>
    </row>
    <row r="512" spans="1:41" x14ac:dyDescent="0.3">
      <c r="A512" t="s">
        <v>47</v>
      </c>
      <c r="B512" s="21">
        <v>43610</v>
      </c>
      <c r="C512" t="s">
        <v>267</v>
      </c>
      <c r="D512" t="s">
        <v>134</v>
      </c>
      <c r="E512" t="s">
        <v>43</v>
      </c>
      <c r="F512" s="15">
        <v>0.70833333333333337</v>
      </c>
      <c r="H512">
        <v>7</v>
      </c>
      <c r="I512">
        <v>0</v>
      </c>
      <c r="J512" t="s">
        <v>216</v>
      </c>
      <c r="K512" t="s">
        <v>56</v>
      </c>
      <c r="L512">
        <v>3</v>
      </c>
      <c r="M512">
        <v>1</v>
      </c>
      <c r="N512" t="s">
        <v>32</v>
      </c>
      <c r="O512" t="s">
        <v>31</v>
      </c>
      <c r="P512" s="13">
        <v>2</v>
      </c>
      <c r="Q512">
        <v>1.588235294117647</v>
      </c>
      <c r="R512">
        <v>0.73529411764705888</v>
      </c>
      <c r="S512" s="13">
        <v>0.85294117647058809</v>
      </c>
      <c r="T512" s="13">
        <v>1.2121212121212122</v>
      </c>
      <c r="U512" s="13">
        <v>1.9696969696969697</v>
      </c>
      <c r="V512" s="13">
        <v>-0.75757575757575757</v>
      </c>
      <c r="W512" s="13">
        <v>1.5294117647058822</v>
      </c>
      <c r="X512" s="13">
        <v>1.4705882352941178</v>
      </c>
      <c r="Y512" s="13">
        <v>5.8823529411764497E-2</v>
      </c>
      <c r="Z512" s="13">
        <v>1.6470588235294117</v>
      </c>
      <c r="AA512" s="13">
        <v>2.7647058823529411</v>
      </c>
      <c r="AB512" s="13">
        <v>-1.1176470588235294</v>
      </c>
      <c r="AC512" s="13">
        <v>1.4375</v>
      </c>
      <c r="AD512" s="13">
        <v>2</v>
      </c>
      <c r="AE512" s="13">
        <v>-0.5625</v>
      </c>
      <c r="AF512" s="13">
        <v>1</v>
      </c>
      <c r="AG512" s="13">
        <v>1.9411764705882353</v>
      </c>
      <c r="AH512" s="13">
        <v>-0.94117647058823528</v>
      </c>
      <c r="AI512" s="13">
        <v>3</v>
      </c>
      <c r="AJ512" s="13">
        <v>0</v>
      </c>
      <c r="AK512" s="13">
        <v>39</v>
      </c>
      <c r="AL512" s="13">
        <v>30</v>
      </c>
      <c r="AM512" s="13">
        <v>1.1470588235294117</v>
      </c>
      <c r="AN512" s="13">
        <v>0.90909090909090906</v>
      </c>
      <c r="AO512">
        <v>511</v>
      </c>
    </row>
    <row r="513" spans="1:41" x14ac:dyDescent="0.3">
      <c r="A513" t="s">
        <v>47</v>
      </c>
      <c r="B513" s="21">
        <v>43610</v>
      </c>
      <c r="C513" t="s">
        <v>267</v>
      </c>
      <c r="D513" t="s">
        <v>134</v>
      </c>
      <c r="E513" t="s">
        <v>43</v>
      </c>
      <c r="F513" s="15">
        <v>0.70833333333333337</v>
      </c>
      <c r="H513">
        <v>7</v>
      </c>
      <c r="I513">
        <v>0</v>
      </c>
      <c r="J513" t="s">
        <v>71</v>
      </c>
      <c r="K513" t="s">
        <v>58</v>
      </c>
      <c r="L513">
        <v>1</v>
      </c>
      <c r="M513">
        <v>2</v>
      </c>
      <c r="N513" t="s">
        <v>31</v>
      </c>
      <c r="O513" t="s">
        <v>32</v>
      </c>
      <c r="P513" s="13">
        <v>-1</v>
      </c>
      <c r="Q513">
        <v>1.6041666666666667</v>
      </c>
      <c r="R513">
        <v>0.35416666666666669</v>
      </c>
      <c r="S513" s="13">
        <v>1.25</v>
      </c>
      <c r="T513" s="13">
        <v>1.5454545454545454</v>
      </c>
      <c r="U513" s="13">
        <v>1.4242424242424243</v>
      </c>
      <c r="V513" s="13">
        <v>0.1212121212121211</v>
      </c>
      <c r="W513" s="13">
        <v>1.5454545454545454</v>
      </c>
      <c r="X513" s="13">
        <v>0.77272727272727271</v>
      </c>
      <c r="Y513" s="13">
        <v>0.77272727272727271</v>
      </c>
      <c r="Z513" s="13">
        <v>1.6538461538461537</v>
      </c>
      <c r="AA513" s="13">
        <v>1.7692307692307692</v>
      </c>
      <c r="AB513" s="13">
        <v>-0.11538461538461542</v>
      </c>
      <c r="AC513" s="13">
        <v>1.588235294117647</v>
      </c>
      <c r="AD513" s="13">
        <v>1.8823529411764706</v>
      </c>
      <c r="AE513" s="13">
        <v>-0.29411764705882359</v>
      </c>
      <c r="AF513" s="13">
        <v>1.5</v>
      </c>
      <c r="AG513" s="13">
        <v>0.9375</v>
      </c>
      <c r="AH513" s="13">
        <v>0.5625</v>
      </c>
      <c r="AI513" s="13">
        <v>0</v>
      </c>
      <c r="AJ513" s="13">
        <v>3</v>
      </c>
      <c r="AK513" s="13">
        <v>73</v>
      </c>
      <c r="AL513" s="13">
        <v>39</v>
      </c>
      <c r="AM513" s="13">
        <v>1.5208333333333333</v>
      </c>
      <c r="AN513" s="13">
        <v>1.1818181818181819</v>
      </c>
      <c r="AO513">
        <v>512</v>
      </c>
    </row>
    <row r="514" spans="1:41" x14ac:dyDescent="0.3">
      <c r="A514" t="s">
        <v>47</v>
      </c>
      <c r="B514" s="21">
        <v>43611</v>
      </c>
      <c r="C514" t="s">
        <v>267</v>
      </c>
      <c r="D514" t="s">
        <v>134</v>
      </c>
      <c r="E514" t="s">
        <v>64</v>
      </c>
      <c r="F514" s="15">
        <v>0.70833333333333337</v>
      </c>
      <c r="H514">
        <v>7</v>
      </c>
      <c r="I514">
        <v>0</v>
      </c>
      <c r="J514" t="s">
        <v>40</v>
      </c>
      <c r="K514" t="s">
        <v>65</v>
      </c>
      <c r="L514">
        <v>7</v>
      </c>
      <c r="M514">
        <v>0</v>
      </c>
      <c r="N514" t="s">
        <v>32</v>
      </c>
      <c r="O514" t="s">
        <v>31</v>
      </c>
      <c r="P514" s="13">
        <v>7</v>
      </c>
      <c r="Q514">
        <v>2.4705882352941178</v>
      </c>
      <c r="R514">
        <v>0.27450980392156865</v>
      </c>
      <c r="S514" s="13">
        <v>2.1960784313725492</v>
      </c>
      <c r="T514" s="13">
        <v>1.3142857142857143</v>
      </c>
      <c r="U514" s="13">
        <v>1.4571428571428571</v>
      </c>
      <c r="V514" s="13">
        <v>-0.14285714285714279</v>
      </c>
      <c r="W514" s="13">
        <v>2.5217391304347827</v>
      </c>
      <c r="X514" s="13">
        <v>0.60869565217391308</v>
      </c>
      <c r="Y514" s="13">
        <v>1.9130434782608696</v>
      </c>
      <c r="Z514" s="13">
        <v>2.4285714285714284</v>
      </c>
      <c r="AA514" s="13">
        <v>1</v>
      </c>
      <c r="AB514" s="13">
        <v>1.4285714285714284</v>
      </c>
      <c r="AC514" s="13">
        <v>1.1875</v>
      </c>
      <c r="AD514" s="13">
        <v>1.375</v>
      </c>
      <c r="AE514" s="13">
        <v>-0.1875</v>
      </c>
      <c r="AF514" s="13">
        <v>1.4210526315789473</v>
      </c>
      <c r="AG514" s="13">
        <v>1.5263157894736843</v>
      </c>
      <c r="AH514" s="13">
        <v>-0.10526315789473695</v>
      </c>
      <c r="AI514" s="13">
        <v>3</v>
      </c>
      <c r="AJ514" s="13">
        <v>0</v>
      </c>
      <c r="AK514" s="13">
        <v>127</v>
      </c>
      <c r="AL514" s="13">
        <v>45</v>
      </c>
      <c r="AM514" s="13">
        <v>2.4901960784313726</v>
      </c>
      <c r="AN514" s="13">
        <v>1.2857142857142858</v>
      </c>
      <c r="AO514">
        <v>513</v>
      </c>
    </row>
    <row r="515" spans="1:41" x14ac:dyDescent="0.3">
      <c r="A515" t="s">
        <v>47</v>
      </c>
      <c r="B515" s="21">
        <v>43611</v>
      </c>
      <c r="C515" t="s">
        <v>267</v>
      </c>
      <c r="D515" t="s">
        <v>134</v>
      </c>
      <c r="E515" t="s">
        <v>64</v>
      </c>
      <c r="F515" s="15">
        <v>0.70833333333333337</v>
      </c>
      <c r="H515">
        <v>7</v>
      </c>
      <c r="I515">
        <v>0</v>
      </c>
      <c r="J515" t="s">
        <v>0</v>
      </c>
      <c r="K515" t="s">
        <v>80</v>
      </c>
      <c r="L515">
        <v>5</v>
      </c>
      <c r="M515">
        <v>2</v>
      </c>
      <c r="N515" t="s">
        <v>32</v>
      </c>
      <c r="O515" t="s">
        <v>31</v>
      </c>
      <c r="P515" s="13">
        <v>3</v>
      </c>
      <c r="Q515">
        <v>2.0750000000000002</v>
      </c>
      <c r="R515">
        <v>0.4</v>
      </c>
      <c r="S515" s="13">
        <v>1.6750000000000003</v>
      </c>
      <c r="T515" s="13">
        <v>1.5142857142857142</v>
      </c>
      <c r="U515" s="13">
        <v>1.3142857142857143</v>
      </c>
      <c r="V515" s="13">
        <v>0.19999999999999996</v>
      </c>
      <c r="W515" s="13">
        <v>2.0526315789473686</v>
      </c>
      <c r="X515" s="13">
        <v>0.84210526315789469</v>
      </c>
      <c r="Y515" s="13">
        <v>1.2105263157894739</v>
      </c>
      <c r="Z515" s="13">
        <v>2.0952380952380953</v>
      </c>
      <c r="AA515" s="13">
        <v>0.80952380952380953</v>
      </c>
      <c r="AB515" s="13">
        <v>1.2857142857142858</v>
      </c>
      <c r="AC515" s="13">
        <v>2</v>
      </c>
      <c r="AD515" s="13">
        <v>1.3888888888888888</v>
      </c>
      <c r="AE515" s="13">
        <v>0.61111111111111116</v>
      </c>
      <c r="AF515" s="13">
        <v>1</v>
      </c>
      <c r="AG515" s="13">
        <v>1.2352941176470589</v>
      </c>
      <c r="AH515" s="13">
        <v>-0.23529411764705888</v>
      </c>
      <c r="AI515" s="13">
        <v>3</v>
      </c>
      <c r="AJ515" s="13">
        <v>0</v>
      </c>
      <c r="AK515" s="13">
        <v>82</v>
      </c>
      <c r="AL515" s="13">
        <v>51</v>
      </c>
      <c r="AM515" s="13">
        <v>2.0499999999999998</v>
      </c>
      <c r="AN515" s="13">
        <v>1.4571428571428571</v>
      </c>
      <c r="AO515">
        <v>514</v>
      </c>
    </row>
    <row r="516" spans="1:41" x14ac:dyDescent="0.3">
      <c r="A516" t="s">
        <v>47</v>
      </c>
      <c r="B516" s="21">
        <v>43611</v>
      </c>
      <c r="C516" t="s">
        <v>267</v>
      </c>
      <c r="D516" t="s">
        <v>134</v>
      </c>
      <c r="E516" t="s">
        <v>64</v>
      </c>
      <c r="F516" s="15">
        <v>0.70833333333333337</v>
      </c>
      <c r="H516">
        <v>7</v>
      </c>
      <c r="I516">
        <v>0</v>
      </c>
      <c r="J516" t="s">
        <v>49</v>
      </c>
      <c r="K516" t="s">
        <v>68</v>
      </c>
      <c r="L516">
        <v>2</v>
      </c>
      <c r="M516">
        <v>1</v>
      </c>
      <c r="N516" t="s">
        <v>32</v>
      </c>
      <c r="O516" t="s">
        <v>31</v>
      </c>
      <c r="P516" s="13">
        <v>1</v>
      </c>
      <c r="Q516">
        <v>1.5</v>
      </c>
      <c r="R516">
        <v>0.70588235294117652</v>
      </c>
      <c r="S516" s="13">
        <v>0.79411764705882348</v>
      </c>
      <c r="T516" s="13">
        <v>1.0540540540540539</v>
      </c>
      <c r="U516" s="13">
        <v>1.4054054054054055</v>
      </c>
      <c r="V516" s="13">
        <v>-0.35135135135135154</v>
      </c>
      <c r="W516" s="13">
        <v>1.7058823529411764</v>
      </c>
      <c r="X516" s="13">
        <v>1.411764705882353</v>
      </c>
      <c r="Y516" s="13">
        <v>0.29411764705882337</v>
      </c>
      <c r="Z516" s="13">
        <v>1.2941176470588236</v>
      </c>
      <c r="AA516" s="13">
        <v>1.5294117647058822</v>
      </c>
      <c r="AB516" s="13">
        <v>-0.23529411764705865</v>
      </c>
      <c r="AC516" s="13">
        <v>1.1666666666666667</v>
      </c>
      <c r="AD516" s="13">
        <v>1.5555555555555556</v>
      </c>
      <c r="AE516" s="13">
        <v>-0.38888888888888884</v>
      </c>
      <c r="AF516" s="13">
        <v>0.94736842105263153</v>
      </c>
      <c r="AG516" s="13">
        <v>1.263157894736842</v>
      </c>
      <c r="AH516" s="13">
        <v>-0.31578947368421051</v>
      </c>
      <c r="AI516" s="13">
        <v>3</v>
      </c>
      <c r="AJ516" s="13">
        <v>0</v>
      </c>
      <c r="AK516" s="13">
        <v>49</v>
      </c>
      <c r="AL516" s="13">
        <v>43</v>
      </c>
      <c r="AM516" s="13">
        <v>1.4411764705882353</v>
      </c>
      <c r="AN516" s="13">
        <v>1.1621621621621621</v>
      </c>
      <c r="AO516">
        <v>515</v>
      </c>
    </row>
    <row r="517" spans="1:41" x14ac:dyDescent="0.3">
      <c r="A517" t="s">
        <v>47</v>
      </c>
      <c r="B517" s="21">
        <v>43672</v>
      </c>
      <c r="C517">
        <v>2019</v>
      </c>
      <c r="D517">
        <v>7</v>
      </c>
      <c r="E517" t="s">
        <v>141</v>
      </c>
      <c r="F517" s="15">
        <v>0.86458333333333337</v>
      </c>
      <c r="H517">
        <v>60</v>
      </c>
      <c r="I517">
        <v>0</v>
      </c>
      <c r="J517" t="s">
        <v>71</v>
      </c>
      <c r="K517" t="s">
        <v>40</v>
      </c>
      <c r="L517">
        <v>0</v>
      </c>
      <c r="M517">
        <v>2</v>
      </c>
      <c r="N517" t="s">
        <v>31</v>
      </c>
      <c r="O517" t="s">
        <v>32</v>
      </c>
      <c r="P517" s="13">
        <v>-2</v>
      </c>
      <c r="Q517">
        <v>1.5918367346938775</v>
      </c>
      <c r="R517">
        <v>0.38775510204081631</v>
      </c>
      <c r="S517" s="13">
        <v>1.2040816326530612</v>
      </c>
      <c r="T517" s="13">
        <v>2.5576923076923075</v>
      </c>
      <c r="U517" s="13">
        <v>0.80769230769230771</v>
      </c>
      <c r="V517" s="13">
        <v>1.7499999999999998</v>
      </c>
      <c r="W517" s="13">
        <v>1.5217391304347827</v>
      </c>
      <c r="X517" s="13">
        <v>0.82608695652173914</v>
      </c>
      <c r="Y517" s="13">
        <v>0.69565217391304357</v>
      </c>
      <c r="Z517" s="13">
        <v>1.6538461538461537</v>
      </c>
      <c r="AA517" s="13">
        <v>1.7692307692307692</v>
      </c>
      <c r="AB517" s="13">
        <v>-0.11538461538461542</v>
      </c>
      <c r="AC517" s="13">
        <v>2.7083333333333335</v>
      </c>
      <c r="AD517" s="13">
        <v>0.58333333333333337</v>
      </c>
      <c r="AE517" s="13">
        <v>2.125</v>
      </c>
      <c r="AF517" s="13">
        <v>2.4285714285714284</v>
      </c>
      <c r="AG517" s="13">
        <v>1</v>
      </c>
      <c r="AH517" s="13">
        <v>1.4285714285714284</v>
      </c>
      <c r="AI517" s="13">
        <v>0</v>
      </c>
      <c r="AJ517" s="13">
        <v>3</v>
      </c>
      <c r="AK517" s="13">
        <v>73</v>
      </c>
      <c r="AL517" s="13">
        <v>130</v>
      </c>
      <c r="AM517" s="13">
        <v>1.489795918367347</v>
      </c>
      <c r="AN517" s="13">
        <v>2.5</v>
      </c>
      <c r="AO517">
        <v>516</v>
      </c>
    </row>
    <row r="518" spans="1:41" x14ac:dyDescent="0.3">
      <c r="A518" t="s">
        <v>47</v>
      </c>
      <c r="B518" s="21">
        <v>43673</v>
      </c>
      <c r="C518" t="s">
        <v>267</v>
      </c>
      <c r="D518">
        <v>7</v>
      </c>
      <c r="E518" t="s">
        <v>43</v>
      </c>
      <c r="F518" s="15">
        <v>0.70833333333333337</v>
      </c>
      <c r="H518">
        <v>60</v>
      </c>
      <c r="I518">
        <v>0</v>
      </c>
      <c r="J518" t="s">
        <v>56</v>
      </c>
      <c r="K518" t="s">
        <v>49</v>
      </c>
      <c r="L518">
        <v>0</v>
      </c>
      <c r="M518">
        <v>3</v>
      </c>
      <c r="N518" t="s">
        <v>31</v>
      </c>
      <c r="O518" t="s">
        <v>32</v>
      </c>
      <c r="P518" s="13">
        <v>-3</v>
      </c>
      <c r="Q518">
        <v>1.2058823529411764</v>
      </c>
      <c r="R518">
        <v>0.94117647058823528</v>
      </c>
      <c r="S518" s="13">
        <v>0.26470588235294112</v>
      </c>
      <c r="T518" s="13">
        <v>1.5142857142857142</v>
      </c>
      <c r="U518" s="13">
        <v>1.4571428571428571</v>
      </c>
      <c r="V518" s="13">
        <v>5.7142857142857162E-2</v>
      </c>
      <c r="W518" s="13">
        <v>1.4375</v>
      </c>
      <c r="X518" s="13">
        <v>2</v>
      </c>
      <c r="Y518" s="13">
        <v>-0.5625</v>
      </c>
      <c r="Z518" s="13">
        <v>1</v>
      </c>
      <c r="AA518" s="13">
        <v>2</v>
      </c>
      <c r="AB518" s="13">
        <v>-1</v>
      </c>
      <c r="AC518" s="13">
        <v>1.7222222222222223</v>
      </c>
      <c r="AD518" s="13">
        <v>1.3888888888888888</v>
      </c>
      <c r="AE518" s="13">
        <v>0.33333333333333348</v>
      </c>
      <c r="AF518" s="13">
        <v>1.2941176470588236</v>
      </c>
      <c r="AG518" s="13">
        <v>1.5294117647058822</v>
      </c>
      <c r="AH518" s="13">
        <v>-0.23529411764705865</v>
      </c>
      <c r="AI518" s="13">
        <v>0</v>
      </c>
      <c r="AJ518" s="13">
        <v>3</v>
      </c>
      <c r="AK518" s="13">
        <v>30</v>
      </c>
      <c r="AL518" s="13">
        <v>52</v>
      </c>
      <c r="AM518" s="13">
        <v>0.88235294117647056</v>
      </c>
      <c r="AN518" s="13">
        <v>1.4857142857142858</v>
      </c>
      <c r="AO518">
        <v>517</v>
      </c>
    </row>
    <row r="519" spans="1:41" x14ac:dyDescent="0.3">
      <c r="A519" t="s">
        <v>47</v>
      </c>
      <c r="B519" s="21">
        <v>43673</v>
      </c>
      <c r="C519" t="s">
        <v>267</v>
      </c>
      <c r="D519">
        <v>7</v>
      </c>
      <c r="E519" t="s">
        <v>43</v>
      </c>
      <c r="F519" s="15">
        <v>0.70833333333333337</v>
      </c>
      <c r="H519">
        <v>60</v>
      </c>
      <c r="I519">
        <v>0</v>
      </c>
      <c r="J519" t="s">
        <v>373</v>
      </c>
      <c r="K519" t="s">
        <v>80</v>
      </c>
      <c r="L519">
        <v>3</v>
      </c>
      <c r="M519">
        <v>1</v>
      </c>
      <c r="N519" t="s">
        <v>32</v>
      </c>
      <c r="O519" t="s">
        <v>31</v>
      </c>
      <c r="P519" s="13">
        <v>2</v>
      </c>
      <c r="Q519">
        <v>0</v>
      </c>
      <c r="R519">
        <v>0</v>
      </c>
      <c r="S519" s="13">
        <v>0</v>
      </c>
      <c r="T519" s="13">
        <v>1.5277777777777777</v>
      </c>
      <c r="U519" s="13">
        <v>1.4166666666666667</v>
      </c>
      <c r="V519" s="13">
        <v>0.11111111111111094</v>
      </c>
      <c r="W519" s="13">
        <v>0</v>
      </c>
      <c r="X519" s="13">
        <v>0</v>
      </c>
      <c r="Y519" s="13">
        <v>0</v>
      </c>
      <c r="Z519" s="13">
        <v>0</v>
      </c>
      <c r="AA519" s="13">
        <v>3</v>
      </c>
      <c r="AB519" s="13">
        <v>-3</v>
      </c>
      <c r="AC519" s="13">
        <v>2</v>
      </c>
      <c r="AD519" s="13">
        <v>1.3888888888888888</v>
      </c>
      <c r="AE519" s="13">
        <v>0.61111111111111116</v>
      </c>
      <c r="AF519" s="13">
        <v>1.0555555555555556</v>
      </c>
      <c r="AG519" s="13">
        <v>1.4444444444444444</v>
      </c>
      <c r="AH519" s="13">
        <v>-0.38888888888888884</v>
      </c>
      <c r="AI519" s="13">
        <v>3</v>
      </c>
      <c r="AJ519" s="13">
        <v>0</v>
      </c>
      <c r="AK519" s="13">
        <v>0</v>
      </c>
      <c r="AL519" s="13">
        <v>51</v>
      </c>
      <c r="AM519" s="13">
        <v>0</v>
      </c>
      <c r="AN519" s="13">
        <v>1.4166666666666667</v>
      </c>
      <c r="AO519">
        <v>518</v>
      </c>
    </row>
    <row r="520" spans="1:41" x14ac:dyDescent="0.3">
      <c r="A520" t="s">
        <v>47</v>
      </c>
      <c r="B520" s="21">
        <v>43674</v>
      </c>
      <c r="C520">
        <v>2020</v>
      </c>
      <c r="D520">
        <v>7</v>
      </c>
      <c r="E520" t="s">
        <v>64</v>
      </c>
      <c r="F520" s="15">
        <v>0.70833333333333337</v>
      </c>
      <c r="H520">
        <v>60</v>
      </c>
      <c r="I520">
        <v>0</v>
      </c>
      <c r="J520" t="s">
        <v>68</v>
      </c>
      <c r="K520" t="s">
        <v>65</v>
      </c>
      <c r="L520">
        <v>3</v>
      </c>
      <c r="M520">
        <v>0</v>
      </c>
      <c r="N520" t="s">
        <v>32</v>
      </c>
      <c r="O520" t="s">
        <v>31</v>
      </c>
      <c r="P520" s="13">
        <v>3</v>
      </c>
      <c r="Q520">
        <v>1.0526315789473684</v>
      </c>
      <c r="R520">
        <v>0.73684210526315785</v>
      </c>
      <c r="S520" s="13">
        <v>0.31578947368421051</v>
      </c>
      <c r="T520" s="13">
        <v>1.2777777777777777</v>
      </c>
      <c r="U520" s="13">
        <v>1.6111111111111112</v>
      </c>
      <c r="V520" s="13">
        <v>-0.33333333333333348</v>
      </c>
      <c r="W520" s="13">
        <v>1.1666666666666667</v>
      </c>
      <c r="X520" s="13">
        <v>1.5555555555555556</v>
      </c>
      <c r="Y520" s="13">
        <v>-0.38888888888888884</v>
      </c>
      <c r="Z520" s="13">
        <v>0.95</v>
      </c>
      <c r="AA520" s="13">
        <v>1.3</v>
      </c>
      <c r="AB520" s="13">
        <v>-0.35000000000000009</v>
      </c>
      <c r="AC520" s="13">
        <v>1.1875</v>
      </c>
      <c r="AD520" s="13">
        <v>1.375</v>
      </c>
      <c r="AE520" s="13">
        <v>-0.1875</v>
      </c>
      <c r="AF520" s="13">
        <v>1.35</v>
      </c>
      <c r="AG520" s="13">
        <v>1.8</v>
      </c>
      <c r="AH520" s="13">
        <v>-0.44999999999999996</v>
      </c>
      <c r="AI520" s="13">
        <v>3</v>
      </c>
      <c r="AJ520" s="13">
        <v>0</v>
      </c>
      <c r="AK520" s="13">
        <v>43</v>
      </c>
      <c r="AL520" s="13">
        <v>45</v>
      </c>
      <c r="AM520" s="13">
        <v>1.131578947368421</v>
      </c>
      <c r="AN520" s="13">
        <v>1.25</v>
      </c>
      <c r="AO520">
        <v>519</v>
      </c>
    </row>
    <row r="521" spans="1:41" x14ac:dyDescent="0.3">
      <c r="A521" t="s">
        <v>47</v>
      </c>
      <c r="B521" s="21">
        <v>43674</v>
      </c>
      <c r="C521" t="s">
        <v>267</v>
      </c>
      <c r="D521">
        <v>7</v>
      </c>
      <c r="E521" t="s">
        <v>64</v>
      </c>
      <c r="F521" s="15">
        <v>0.70833333333333337</v>
      </c>
      <c r="H521">
        <v>60</v>
      </c>
      <c r="I521">
        <v>0</v>
      </c>
      <c r="J521" t="s">
        <v>0</v>
      </c>
      <c r="K521" t="s">
        <v>58</v>
      </c>
      <c r="L521">
        <v>2</v>
      </c>
      <c r="M521">
        <v>0</v>
      </c>
      <c r="N521" t="s">
        <v>32</v>
      </c>
      <c r="O521" t="s">
        <v>31</v>
      </c>
      <c r="P521" s="13">
        <v>2</v>
      </c>
      <c r="Q521">
        <v>2.1463414634146343</v>
      </c>
      <c r="R521">
        <v>0.43902439024390244</v>
      </c>
      <c r="S521" s="13">
        <v>1.7073170731707319</v>
      </c>
      <c r="T521" s="13">
        <v>1.5588235294117647</v>
      </c>
      <c r="U521" s="13">
        <v>1.411764705882353</v>
      </c>
      <c r="V521" s="13">
        <v>0.14705882352941169</v>
      </c>
      <c r="W521" s="13">
        <v>2.2000000000000002</v>
      </c>
      <c r="X521" s="13">
        <v>0.9</v>
      </c>
      <c r="Y521" s="13">
        <v>1.3000000000000003</v>
      </c>
      <c r="Z521" s="13">
        <v>2.0952380952380953</v>
      </c>
      <c r="AA521" s="13">
        <v>0.80952380952380953</v>
      </c>
      <c r="AB521" s="13">
        <v>1.2857142857142858</v>
      </c>
      <c r="AC521" s="13">
        <v>1.588235294117647</v>
      </c>
      <c r="AD521" s="13">
        <v>1.8823529411764706</v>
      </c>
      <c r="AE521" s="13">
        <v>-0.29411764705882359</v>
      </c>
      <c r="AF521" s="13">
        <v>1.5294117647058822</v>
      </c>
      <c r="AG521" s="13">
        <v>0.94117647058823528</v>
      </c>
      <c r="AH521" s="13">
        <v>0.58823529411764697</v>
      </c>
      <c r="AI521" s="13">
        <v>3</v>
      </c>
      <c r="AJ521" s="13">
        <v>0</v>
      </c>
      <c r="AK521" s="13">
        <v>85</v>
      </c>
      <c r="AL521" s="13">
        <v>42</v>
      </c>
      <c r="AM521" s="13">
        <v>2.0731707317073171</v>
      </c>
      <c r="AN521" s="13">
        <v>1.2352941176470589</v>
      </c>
      <c r="AO521">
        <v>520</v>
      </c>
    </row>
    <row r="522" spans="1:41" x14ac:dyDescent="0.3">
      <c r="A522" t="s">
        <v>47</v>
      </c>
      <c r="B522" s="21">
        <v>43674</v>
      </c>
      <c r="C522" t="s">
        <v>267</v>
      </c>
      <c r="D522">
        <v>7</v>
      </c>
      <c r="E522" t="s">
        <v>64</v>
      </c>
      <c r="F522" s="15">
        <v>0.70833333333333337</v>
      </c>
      <c r="H522">
        <v>60</v>
      </c>
      <c r="I522">
        <v>0</v>
      </c>
      <c r="J522" t="s">
        <v>76</v>
      </c>
      <c r="K522" t="s">
        <v>216</v>
      </c>
      <c r="L522">
        <v>2</v>
      </c>
      <c r="M522">
        <v>1</v>
      </c>
      <c r="N522" t="s">
        <v>32</v>
      </c>
      <c r="O522" t="s">
        <v>31</v>
      </c>
      <c r="P522" s="13">
        <v>1</v>
      </c>
      <c r="Q522">
        <v>1.3636363636363635</v>
      </c>
      <c r="R522">
        <v>0.69696969696969702</v>
      </c>
      <c r="S522" s="13">
        <v>0.66666666666666652</v>
      </c>
      <c r="T522" s="13">
        <v>1.6285714285714286</v>
      </c>
      <c r="U522" s="13">
        <v>2.0857142857142859</v>
      </c>
      <c r="V522" s="13">
        <v>-0.4571428571428573</v>
      </c>
      <c r="W522" s="13">
        <v>1.4375</v>
      </c>
      <c r="X522" s="13">
        <v>1.4375</v>
      </c>
      <c r="Y522" s="13">
        <v>0</v>
      </c>
      <c r="Z522" s="13">
        <v>1.2941176470588236</v>
      </c>
      <c r="AA522" s="13">
        <v>1.588235294117647</v>
      </c>
      <c r="AB522" s="13">
        <v>-0.29411764705882337</v>
      </c>
      <c r="AC522" s="13">
        <v>1.6111111111111112</v>
      </c>
      <c r="AD522" s="13">
        <v>1.4444444444444444</v>
      </c>
      <c r="AE522" s="13">
        <v>0.16666666666666674</v>
      </c>
      <c r="AF522" s="13">
        <v>1.6470588235294117</v>
      </c>
      <c r="AG522" s="13">
        <v>2.7647058823529411</v>
      </c>
      <c r="AH522" s="13">
        <v>-1.1176470588235294</v>
      </c>
      <c r="AI522" s="13">
        <v>3</v>
      </c>
      <c r="AJ522" s="13">
        <v>0</v>
      </c>
      <c r="AK522" s="13">
        <v>46</v>
      </c>
      <c r="AL522" s="13">
        <v>42</v>
      </c>
      <c r="AM522" s="13">
        <v>1.393939393939394</v>
      </c>
      <c r="AN522" s="13">
        <v>1.2</v>
      </c>
      <c r="AO522">
        <v>521</v>
      </c>
    </row>
    <row r="523" spans="1:41" x14ac:dyDescent="0.3">
      <c r="A523" t="s">
        <v>47</v>
      </c>
      <c r="B523" s="21">
        <v>43680</v>
      </c>
      <c r="C523">
        <v>2019</v>
      </c>
      <c r="D523">
        <v>7</v>
      </c>
      <c r="E523" t="s">
        <v>43</v>
      </c>
      <c r="F523" s="15">
        <v>0.70833333333333337</v>
      </c>
      <c r="H523">
        <v>7</v>
      </c>
      <c r="J523" t="s">
        <v>80</v>
      </c>
      <c r="K523" t="s">
        <v>0</v>
      </c>
      <c r="L523">
        <v>0</v>
      </c>
      <c r="M523">
        <v>3</v>
      </c>
      <c r="N523" t="s">
        <v>31</v>
      </c>
      <c r="O523" t="s">
        <v>32</v>
      </c>
      <c r="P523" s="13">
        <v>-3</v>
      </c>
      <c r="Q523">
        <v>1.5135135135135136</v>
      </c>
      <c r="R523">
        <v>0.67567567567567566</v>
      </c>
      <c r="S523" s="13">
        <v>0.83783783783783794</v>
      </c>
      <c r="T523" s="13">
        <v>2.1428571428571428</v>
      </c>
      <c r="U523" s="13">
        <v>0.83333333333333337</v>
      </c>
      <c r="V523" s="13">
        <v>1.3095238095238093</v>
      </c>
      <c r="W523" s="13">
        <v>2</v>
      </c>
      <c r="X523" s="13">
        <v>1.3888888888888888</v>
      </c>
      <c r="Y523" s="13">
        <v>0.61111111111111116</v>
      </c>
      <c r="Z523" s="13">
        <v>1.0526315789473684</v>
      </c>
      <c r="AA523" s="13">
        <v>1.5263157894736843</v>
      </c>
      <c r="AB523" s="13">
        <v>-0.47368421052631593</v>
      </c>
      <c r="AC523" s="13">
        <v>2.1904761904761907</v>
      </c>
      <c r="AD523" s="13">
        <v>0.8571428571428571</v>
      </c>
      <c r="AE523" s="13">
        <v>1.3333333333333335</v>
      </c>
      <c r="AF523" s="13">
        <v>2.0952380952380953</v>
      </c>
      <c r="AG523" s="13">
        <v>0.80952380952380953</v>
      </c>
      <c r="AH523" s="13">
        <v>1.2857142857142858</v>
      </c>
      <c r="AI523" s="13">
        <v>0</v>
      </c>
      <c r="AJ523" s="13">
        <v>3</v>
      </c>
      <c r="AK523" s="13">
        <v>51</v>
      </c>
      <c r="AL523" s="13">
        <v>88</v>
      </c>
      <c r="AM523" s="13">
        <v>1.3783783783783783</v>
      </c>
      <c r="AN523" s="13">
        <v>2.0952380952380953</v>
      </c>
      <c r="AO523">
        <v>522</v>
      </c>
    </row>
    <row r="524" spans="1:41" x14ac:dyDescent="0.3">
      <c r="A524" t="s">
        <v>47</v>
      </c>
      <c r="B524" s="21">
        <v>43680</v>
      </c>
      <c r="C524" t="s">
        <v>267</v>
      </c>
      <c r="D524">
        <v>7</v>
      </c>
      <c r="E524" t="s">
        <v>43</v>
      </c>
      <c r="F524" s="11">
        <v>0.70833333333333337</v>
      </c>
      <c r="H524">
        <v>6</v>
      </c>
      <c r="J524" t="s">
        <v>58</v>
      </c>
      <c r="K524" t="s">
        <v>373</v>
      </c>
      <c r="L524">
        <v>3</v>
      </c>
      <c r="M524">
        <v>2</v>
      </c>
      <c r="N524" t="s">
        <v>32</v>
      </c>
      <c r="O524" t="s">
        <v>31</v>
      </c>
      <c r="P524">
        <v>1</v>
      </c>
      <c r="Q524">
        <v>1.5142857142857142</v>
      </c>
      <c r="R524">
        <v>0.91428571428571426</v>
      </c>
      <c r="S524">
        <v>0.6</v>
      </c>
      <c r="T524">
        <v>1.5</v>
      </c>
      <c r="U524">
        <v>2</v>
      </c>
      <c r="V524">
        <v>-0.5</v>
      </c>
      <c r="W524">
        <v>1.588235294117647</v>
      </c>
      <c r="X524">
        <v>1.8823529411764706</v>
      </c>
      <c r="Y524">
        <v>-0.29411764705882359</v>
      </c>
      <c r="Z524">
        <v>1.4444444444444444</v>
      </c>
      <c r="AA524">
        <v>1</v>
      </c>
      <c r="AB524">
        <v>0.44444444444444442</v>
      </c>
      <c r="AC524">
        <v>3</v>
      </c>
      <c r="AD524">
        <v>1</v>
      </c>
      <c r="AE524">
        <v>2</v>
      </c>
      <c r="AF524">
        <v>0</v>
      </c>
      <c r="AG524">
        <v>3</v>
      </c>
      <c r="AH524">
        <v>-3</v>
      </c>
      <c r="AI524">
        <v>3</v>
      </c>
      <c r="AJ524">
        <v>0</v>
      </c>
      <c r="AK524">
        <v>42</v>
      </c>
      <c r="AL524">
        <v>3</v>
      </c>
      <c r="AM524">
        <v>1.2</v>
      </c>
      <c r="AN524">
        <v>1.5</v>
      </c>
      <c r="AO524">
        <v>523</v>
      </c>
    </row>
    <row r="525" spans="1:41" x14ac:dyDescent="0.3">
      <c r="A525" t="s">
        <v>47</v>
      </c>
      <c r="B525" s="21">
        <v>43680</v>
      </c>
      <c r="C525" t="s">
        <v>267</v>
      </c>
      <c r="D525">
        <v>7</v>
      </c>
      <c r="E525" t="s">
        <v>43</v>
      </c>
      <c r="F525" s="11">
        <v>0.70833333333333337</v>
      </c>
      <c r="H525">
        <v>6</v>
      </c>
      <c r="J525" t="s">
        <v>216</v>
      </c>
      <c r="K525" t="s">
        <v>56</v>
      </c>
      <c r="L525">
        <v>4</v>
      </c>
      <c r="M525">
        <v>1</v>
      </c>
      <c r="N525" t="s">
        <v>32</v>
      </c>
      <c r="O525" t="s">
        <v>31</v>
      </c>
      <c r="P525">
        <v>3</v>
      </c>
      <c r="Q525">
        <v>1.6111111111111112</v>
      </c>
      <c r="R525">
        <v>0.72222222222222221</v>
      </c>
      <c r="S525">
        <v>0.88888888888888895</v>
      </c>
      <c r="T525">
        <v>1.1714285714285715</v>
      </c>
      <c r="U525">
        <v>2.0285714285714285</v>
      </c>
      <c r="V525">
        <v>-0.85714285714285698</v>
      </c>
      <c r="W525">
        <v>1.6111111111111112</v>
      </c>
      <c r="X525">
        <v>1.4444444444444444</v>
      </c>
      <c r="Y525">
        <v>0.16666666666666674</v>
      </c>
      <c r="Z525">
        <v>1.6111111111111112</v>
      </c>
      <c r="AA525">
        <v>2.7222222222222223</v>
      </c>
      <c r="AB525">
        <v>-1.1111111111111112</v>
      </c>
      <c r="AC525">
        <v>1.3529411764705883</v>
      </c>
      <c r="AD525">
        <v>2.0588235294117645</v>
      </c>
      <c r="AE525">
        <v>-0.70588235294117618</v>
      </c>
      <c r="AF525">
        <v>1</v>
      </c>
      <c r="AG525">
        <v>2</v>
      </c>
      <c r="AH525">
        <v>-1</v>
      </c>
      <c r="AI525">
        <v>3</v>
      </c>
      <c r="AJ525">
        <v>0</v>
      </c>
      <c r="AK525">
        <v>42</v>
      </c>
      <c r="AL525">
        <v>30</v>
      </c>
      <c r="AM525">
        <v>1.1666666666666667</v>
      </c>
      <c r="AN525">
        <v>0.8571428571428571</v>
      </c>
      <c r="AO525">
        <v>524</v>
      </c>
    </row>
    <row r="526" spans="1:41" x14ac:dyDescent="0.3">
      <c r="A526" t="s">
        <v>47</v>
      </c>
      <c r="B526" s="21">
        <v>43681</v>
      </c>
      <c r="C526">
        <v>2020</v>
      </c>
      <c r="D526">
        <v>7</v>
      </c>
      <c r="E526" t="s">
        <v>64</v>
      </c>
      <c r="F526" s="11">
        <v>0.70833333333333337</v>
      </c>
      <c r="H526">
        <v>9</v>
      </c>
      <c r="J526" t="s">
        <v>40</v>
      </c>
      <c r="K526" t="s">
        <v>76</v>
      </c>
      <c r="L526">
        <v>4</v>
      </c>
      <c r="M526">
        <v>1</v>
      </c>
      <c r="N526" t="s">
        <v>32</v>
      </c>
      <c r="O526" t="s">
        <v>31</v>
      </c>
      <c r="P526">
        <v>3</v>
      </c>
      <c r="Q526">
        <v>2.5471698113207548</v>
      </c>
      <c r="R526">
        <v>0.26415094339622641</v>
      </c>
      <c r="S526">
        <v>2.2830188679245285</v>
      </c>
      <c r="T526">
        <v>1.3823529411764706</v>
      </c>
      <c r="U526">
        <v>1.5</v>
      </c>
      <c r="V526">
        <v>-0.11764705882352944</v>
      </c>
      <c r="W526">
        <v>2.7083333333333335</v>
      </c>
      <c r="X526">
        <v>0.58333333333333337</v>
      </c>
      <c r="Y526">
        <v>2.125</v>
      </c>
      <c r="Z526">
        <v>2.4137931034482758</v>
      </c>
      <c r="AA526">
        <v>0.96551724137931039</v>
      </c>
      <c r="AB526">
        <v>1.4482758620689653</v>
      </c>
      <c r="AC526">
        <v>1.4705882352941178</v>
      </c>
      <c r="AD526">
        <v>1.411764705882353</v>
      </c>
      <c r="AE526">
        <v>5.8823529411764719E-2</v>
      </c>
      <c r="AF526">
        <v>1.2941176470588236</v>
      </c>
      <c r="AG526">
        <v>1.588235294117647</v>
      </c>
      <c r="AH526">
        <v>-0.29411764705882337</v>
      </c>
      <c r="AI526">
        <v>3</v>
      </c>
      <c r="AJ526">
        <v>0</v>
      </c>
      <c r="AK526">
        <v>133</v>
      </c>
      <c r="AL526">
        <v>49</v>
      </c>
      <c r="AM526">
        <v>2.5094339622641511</v>
      </c>
      <c r="AN526">
        <v>1.4411764705882353</v>
      </c>
      <c r="AO526">
        <v>525</v>
      </c>
    </row>
    <row r="527" spans="1:41" x14ac:dyDescent="0.3">
      <c r="A527" t="s">
        <v>47</v>
      </c>
      <c r="B527" s="21">
        <v>43681</v>
      </c>
      <c r="C527" t="s">
        <v>267</v>
      </c>
      <c r="D527">
        <v>7</v>
      </c>
      <c r="E527" t="s">
        <v>64</v>
      </c>
      <c r="F527" s="11">
        <v>0.70833333333333337</v>
      </c>
      <c r="H527">
        <v>8</v>
      </c>
      <c r="J527" t="s">
        <v>49</v>
      </c>
      <c r="K527" t="s">
        <v>68</v>
      </c>
      <c r="L527">
        <v>0</v>
      </c>
      <c r="M527">
        <v>1</v>
      </c>
      <c r="N527" t="s">
        <v>31</v>
      </c>
      <c r="O527" t="s">
        <v>32</v>
      </c>
      <c r="P527">
        <v>-1</v>
      </c>
      <c r="Q527">
        <v>1.5555555555555556</v>
      </c>
      <c r="R527">
        <v>0.69444444444444442</v>
      </c>
      <c r="S527">
        <v>0.86111111111111116</v>
      </c>
      <c r="T527">
        <v>1.1025641025641026</v>
      </c>
      <c r="U527">
        <v>1.3846153846153846</v>
      </c>
      <c r="V527">
        <v>-0.28205128205128194</v>
      </c>
      <c r="W527">
        <v>1.7222222222222223</v>
      </c>
      <c r="X527">
        <v>1.3888888888888888</v>
      </c>
      <c r="Y527">
        <v>0.33333333333333348</v>
      </c>
      <c r="Z527">
        <v>1.3888888888888888</v>
      </c>
      <c r="AA527">
        <v>1.4444444444444444</v>
      </c>
      <c r="AB527">
        <v>-5.555555555555558E-2</v>
      </c>
      <c r="AC527">
        <v>1.263157894736842</v>
      </c>
      <c r="AD527">
        <v>1.4736842105263157</v>
      </c>
      <c r="AE527">
        <v>-0.21052631578947367</v>
      </c>
      <c r="AF527">
        <v>0.95</v>
      </c>
      <c r="AG527">
        <v>1.3</v>
      </c>
      <c r="AH527">
        <v>-0.35000000000000009</v>
      </c>
      <c r="AI527">
        <v>0</v>
      </c>
      <c r="AJ527">
        <v>3</v>
      </c>
      <c r="AK527">
        <v>55</v>
      </c>
      <c r="AL527">
        <v>46</v>
      </c>
      <c r="AM527">
        <v>1.5277777777777777</v>
      </c>
      <c r="AN527">
        <v>1.1794871794871795</v>
      </c>
      <c r="AO527">
        <v>526</v>
      </c>
    </row>
    <row r="528" spans="1:41" x14ac:dyDescent="0.3">
      <c r="A528" t="s">
        <v>47</v>
      </c>
      <c r="B528" s="21">
        <v>43681</v>
      </c>
      <c r="C528" t="s">
        <v>267</v>
      </c>
      <c r="D528">
        <v>7</v>
      </c>
      <c r="E528" t="s">
        <v>64</v>
      </c>
      <c r="F528" s="11">
        <v>0.70833333333333337</v>
      </c>
      <c r="H528">
        <v>7</v>
      </c>
      <c r="J528" t="s">
        <v>65</v>
      </c>
      <c r="K528" t="s">
        <v>71</v>
      </c>
      <c r="L528">
        <v>2</v>
      </c>
      <c r="M528">
        <v>2</v>
      </c>
      <c r="N528" t="s">
        <v>30</v>
      </c>
      <c r="O528" t="s">
        <v>30</v>
      </c>
      <c r="P528">
        <v>0</v>
      </c>
      <c r="Q528">
        <v>1.2432432432432432</v>
      </c>
      <c r="R528">
        <v>0.59459459459459463</v>
      </c>
      <c r="S528">
        <v>0.64864864864864857</v>
      </c>
      <c r="T528">
        <v>1.56</v>
      </c>
      <c r="U528">
        <v>1.34</v>
      </c>
      <c r="V528">
        <v>0.21999999999999997</v>
      </c>
      <c r="W528">
        <v>1.1875</v>
      </c>
      <c r="X528">
        <v>1.375</v>
      </c>
      <c r="Y528">
        <v>-0.1875</v>
      </c>
      <c r="Z528">
        <v>1.2857142857142858</v>
      </c>
      <c r="AA528">
        <v>1.8571428571428572</v>
      </c>
      <c r="AB528">
        <v>-0.5714285714285714</v>
      </c>
      <c r="AC528">
        <v>1.4583333333333333</v>
      </c>
      <c r="AD528">
        <v>0.875</v>
      </c>
      <c r="AE528">
        <v>0.58333333333333326</v>
      </c>
      <c r="AF528">
        <v>1.6538461538461537</v>
      </c>
      <c r="AG528">
        <v>1.7692307692307692</v>
      </c>
      <c r="AH528">
        <v>-0.11538461538461542</v>
      </c>
      <c r="AI528">
        <v>1</v>
      </c>
      <c r="AJ528">
        <v>1</v>
      </c>
      <c r="AK528">
        <v>45</v>
      </c>
      <c r="AL528">
        <v>73</v>
      </c>
      <c r="AM528">
        <v>1.2162162162162162</v>
      </c>
      <c r="AN528">
        <v>1.46</v>
      </c>
      <c r="AO528">
        <v>527</v>
      </c>
    </row>
    <row r="529" spans="1:41" x14ac:dyDescent="0.3">
      <c r="A529" t="s">
        <v>227</v>
      </c>
      <c r="B529" t="s">
        <v>228</v>
      </c>
      <c r="C529" t="s">
        <v>229</v>
      </c>
      <c r="D529" t="s">
        <v>230</v>
      </c>
      <c r="E529" t="s">
        <v>231</v>
      </c>
      <c r="F529" s="11" t="s">
        <v>232</v>
      </c>
      <c r="G529" t="s">
        <v>235</v>
      </c>
      <c r="H529" t="s">
        <v>233</v>
      </c>
      <c r="J529" t="s">
        <v>1</v>
      </c>
      <c r="K529" t="s">
        <v>2</v>
      </c>
      <c r="L529" t="s">
        <v>5</v>
      </c>
      <c r="M529" t="s">
        <v>6</v>
      </c>
      <c r="N529" t="s">
        <v>3</v>
      </c>
      <c r="O529" t="s">
        <v>4</v>
      </c>
      <c r="P529" t="s">
        <v>7</v>
      </c>
      <c r="Q529" t="s">
        <v>8</v>
      </c>
      <c r="R529" t="s">
        <v>9</v>
      </c>
      <c r="S529" t="s">
        <v>10</v>
      </c>
      <c r="T529" t="s">
        <v>11</v>
      </c>
      <c r="U529" t="s">
        <v>12</v>
      </c>
      <c r="V529" t="s">
        <v>13</v>
      </c>
      <c r="W529" t="s">
        <v>15</v>
      </c>
      <c r="X529" t="s">
        <v>16</v>
      </c>
      <c r="Y529" t="s">
        <v>17</v>
      </c>
      <c r="Z529" t="s">
        <v>23</v>
      </c>
      <c r="AA529" t="s">
        <v>24</v>
      </c>
      <c r="AB529" t="s">
        <v>25</v>
      </c>
      <c r="AC529" t="s">
        <v>18</v>
      </c>
      <c r="AD529" t="s">
        <v>14</v>
      </c>
      <c r="AE529" t="s">
        <v>19</v>
      </c>
      <c r="AF529" t="s">
        <v>20</v>
      </c>
      <c r="AG529" t="s">
        <v>21</v>
      </c>
      <c r="AH529" t="s">
        <v>22</v>
      </c>
      <c r="AI529" t="s">
        <v>28</v>
      </c>
      <c r="AJ529" t="s">
        <v>29</v>
      </c>
      <c r="AK529" t="s">
        <v>26</v>
      </c>
      <c r="AL529" t="s">
        <v>27</v>
      </c>
      <c r="AM529" t="s">
        <v>225</v>
      </c>
      <c r="AN529" t="s">
        <v>226</v>
      </c>
      <c r="AO529" t="s">
        <v>372</v>
      </c>
    </row>
    <row r="530" spans="1:41" x14ac:dyDescent="0.3">
      <c r="A530" t="s">
        <v>47</v>
      </c>
      <c r="B530" s="21">
        <v>43687</v>
      </c>
      <c r="C530" t="s">
        <v>267</v>
      </c>
      <c r="D530">
        <v>8</v>
      </c>
      <c r="E530" t="s">
        <v>43</v>
      </c>
      <c r="F530" s="11">
        <v>0.70833333333333337</v>
      </c>
      <c r="H530" s="1">
        <v>6</v>
      </c>
      <c r="I530" s="1"/>
      <c r="J530" s="1" t="s">
        <v>71</v>
      </c>
      <c r="K530" s="1" t="s">
        <v>58</v>
      </c>
      <c r="Q530">
        <v>1.5686274509803921</v>
      </c>
      <c r="R530">
        <v>0.41176470588235292</v>
      </c>
      <c r="S530">
        <v>1.1568627450980391</v>
      </c>
      <c r="T530">
        <v>1.5555555555555556</v>
      </c>
      <c r="U530">
        <v>1.4444444444444444</v>
      </c>
      <c r="V530">
        <v>0.11111111111111116</v>
      </c>
      <c r="W530">
        <v>1.4583333333333333</v>
      </c>
      <c r="X530">
        <v>0.875</v>
      </c>
      <c r="Y530">
        <v>0.58333333333333326</v>
      </c>
      <c r="Z530">
        <v>1.6666666666666667</v>
      </c>
      <c r="AA530">
        <v>1.7777777777777777</v>
      </c>
      <c r="AB530">
        <v>-0.11111111111111094</v>
      </c>
      <c r="AC530">
        <v>1.6666666666666667</v>
      </c>
      <c r="AD530">
        <v>1.8888888888888888</v>
      </c>
      <c r="AE530">
        <v>-0.2222222222222221</v>
      </c>
      <c r="AF530">
        <v>1.4444444444444444</v>
      </c>
      <c r="AG530">
        <v>1</v>
      </c>
      <c r="AH530">
        <v>0.44444444444444442</v>
      </c>
      <c r="AI530">
        <v>1</v>
      </c>
      <c r="AJ530">
        <v>1</v>
      </c>
      <c r="AK530">
        <v>74</v>
      </c>
      <c r="AL530">
        <v>42</v>
      </c>
      <c r="AM530">
        <v>1.4509803921568627</v>
      </c>
      <c r="AN530">
        <v>1.1666666666666667</v>
      </c>
      <c r="AO530">
        <v>528</v>
      </c>
    </row>
    <row r="531" spans="1:41" x14ac:dyDescent="0.3">
      <c r="A531" t="s">
        <v>47</v>
      </c>
      <c r="B531" s="21">
        <v>43687</v>
      </c>
      <c r="C531">
        <v>2019</v>
      </c>
      <c r="D531">
        <v>8</v>
      </c>
      <c r="E531" t="s">
        <v>43</v>
      </c>
      <c r="F531" s="11">
        <v>0.70833333333333337</v>
      </c>
      <c r="H531" s="1">
        <v>7</v>
      </c>
      <c r="I531" s="1"/>
      <c r="J531" s="1" t="s">
        <v>56</v>
      </c>
      <c r="K531" s="1" t="s">
        <v>0</v>
      </c>
      <c r="Q531">
        <v>1.1666666666666667</v>
      </c>
      <c r="R531">
        <v>0.97222222222222221</v>
      </c>
      <c r="S531">
        <v>0.19444444444444453</v>
      </c>
      <c r="T531">
        <v>2.1627906976744184</v>
      </c>
      <c r="U531">
        <v>0.81395348837209303</v>
      </c>
      <c r="V531">
        <v>1.3488372093023253</v>
      </c>
      <c r="W531">
        <v>1.3529411764705883</v>
      </c>
      <c r="X531">
        <v>2.0588235294117645</v>
      </c>
      <c r="Y531">
        <v>-0.70588235294117618</v>
      </c>
      <c r="Z531">
        <v>1</v>
      </c>
      <c r="AA531">
        <v>2.1052631578947367</v>
      </c>
      <c r="AB531">
        <v>-1.1052631578947367</v>
      </c>
      <c r="AC531">
        <v>2.1904761904761907</v>
      </c>
      <c r="AD531">
        <v>0.8571428571428571</v>
      </c>
      <c r="AE531">
        <v>1.3333333333333335</v>
      </c>
      <c r="AF531">
        <v>2.1363636363636362</v>
      </c>
      <c r="AG531">
        <v>0.77272727272727271</v>
      </c>
      <c r="AH531">
        <v>1.3636363636363635</v>
      </c>
      <c r="AI531">
        <v>1</v>
      </c>
      <c r="AJ531">
        <v>1</v>
      </c>
      <c r="AK531">
        <v>30</v>
      </c>
      <c r="AL531">
        <v>88</v>
      </c>
      <c r="AM531">
        <v>0.83333333333333337</v>
      </c>
      <c r="AN531">
        <v>2.0465116279069768</v>
      </c>
      <c r="AO531">
        <v>529</v>
      </c>
    </row>
    <row r="532" spans="1:41" x14ac:dyDescent="0.3">
      <c r="A532" t="s">
        <v>47</v>
      </c>
      <c r="B532" s="21">
        <v>43687</v>
      </c>
      <c r="C532">
        <v>2019</v>
      </c>
      <c r="D532">
        <v>8</v>
      </c>
      <c r="E532" t="s">
        <v>43</v>
      </c>
      <c r="F532" s="11">
        <v>0.70833333333333337</v>
      </c>
      <c r="H532" s="1">
        <v>6</v>
      </c>
      <c r="I532" s="1"/>
      <c r="J532" s="1" t="s">
        <v>40</v>
      </c>
      <c r="K532" s="1" t="s">
        <v>49</v>
      </c>
      <c r="Q532">
        <v>2.574074074074074</v>
      </c>
      <c r="R532">
        <v>0.27777777777777779</v>
      </c>
      <c r="S532">
        <v>2.2962962962962963</v>
      </c>
      <c r="T532">
        <v>1.5135135135135136</v>
      </c>
      <c r="U532">
        <v>1.4054054054054055</v>
      </c>
      <c r="V532">
        <v>0.10810810810810811</v>
      </c>
      <c r="W532">
        <v>2.76</v>
      </c>
      <c r="X532">
        <v>0.6</v>
      </c>
      <c r="Y532">
        <v>2.1599999999999997</v>
      </c>
      <c r="Z532">
        <v>2.4137931034482758</v>
      </c>
      <c r="AA532">
        <v>0.96551724137931039</v>
      </c>
      <c r="AB532">
        <v>1.4482758620689653</v>
      </c>
      <c r="AC532">
        <v>1.631578947368421</v>
      </c>
      <c r="AD532">
        <v>1.368421052631579</v>
      </c>
      <c r="AE532">
        <v>0.26315789473684204</v>
      </c>
      <c r="AF532">
        <v>1.3888888888888888</v>
      </c>
      <c r="AG532">
        <v>1.4444444444444444</v>
      </c>
      <c r="AH532">
        <v>-5.555555555555558E-2</v>
      </c>
      <c r="AI532">
        <v>1</v>
      </c>
      <c r="AJ532">
        <v>1</v>
      </c>
      <c r="AK532">
        <v>136</v>
      </c>
      <c r="AL532">
        <v>55</v>
      </c>
      <c r="AM532">
        <v>2.5185185185185186</v>
      </c>
      <c r="AN532">
        <v>1.4864864864864864</v>
      </c>
      <c r="AO532">
        <v>530</v>
      </c>
    </row>
    <row r="533" spans="1:41" x14ac:dyDescent="0.3">
      <c r="A533" t="s">
        <v>47</v>
      </c>
      <c r="B533" s="21">
        <v>43688</v>
      </c>
      <c r="C533">
        <v>2019</v>
      </c>
      <c r="D533">
        <v>8</v>
      </c>
      <c r="E533" t="s">
        <v>64</v>
      </c>
      <c r="F533" s="11">
        <v>0.70833333333333337</v>
      </c>
      <c r="H533" s="1">
        <v>8</v>
      </c>
      <c r="I533" s="1"/>
      <c r="J533" s="1" t="s">
        <v>216</v>
      </c>
      <c r="K533" s="1" t="s">
        <v>68</v>
      </c>
      <c r="Q533">
        <v>1.6756756756756757</v>
      </c>
      <c r="R533">
        <v>0.72972972972972971</v>
      </c>
      <c r="S533">
        <v>0.94594594594594594</v>
      </c>
      <c r="T533">
        <v>1.1000000000000001</v>
      </c>
      <c r="U533">
        <v>1.35</v>
      </c>
      <c r="V533">
        <v>-0.25</v>
      </c>
      <c r="W533">
        <v>1.736842105263158</v>
      </c>
      <c r="X533">
        <v>1.4210526315789473</v>
      </c>
      <c r="Y533">
        <v>0.31578947368421062</v>
      </c>
      <c r="Z533">
        <v>1.6111111111111112</v>
      </c>
      <c r="AA533">
        <v>2.7222222222222223</v>
      </c>
      <c r="AB533">
        <v>-1.1111111111111112</v>
      </c>
      <c r="AC533">
        <v>1.263157894736842</v>
      </c>
      <c r="AD533">
        <v>1.4736842105263157</v>
      </c>
      <c r="AE533">
        <v>-0.21052631578947367</v>
      </c>
      <c r="AF533">
        <v>0.95238095238095233</v>
      </c>
      <c r="AG533">
        <v>1.2380952380952381</v>
      </c>
      <c r="AH533">
        <v>-0.28571428571428581</v>
      </c>
      <c r="AI533">
        <v>1</v>
      </c>
      <c r="AJ533">
        <v>1</v>
      </c>
      <c r="AK533">
        <v>45</v>
      </c>
      <c r="AL533">
        <v>46</v>
      </c>
      <c r="AM533">
        <v>1.2162162162162162</v>
      </c>
      <c r="AN533">
        <v>1.1499999999999999</v>
      </c>
      <c r="AO533">
        <v>531</v>
      </c>
    </row>
    <row r="534" spans="1:41" x14ac:dyDescent="0.3">
      <c r="A534" t="s">
        <v>47</v>
      </c>
      <c r="B534" s="21">
        <v>43688</v>
      </c>
      <c r="C534">
        <v>2019</v>
      </c>
      <c r="D534">
        <v>8</v>
      </c>
      <c r="E534" t="s">
        <v>64</v>
      </c>
      <c r="F534" s="11">
        <v>0.70833333333333337</v>
      </c>
      <c r="H534" s="1">
        <v>8</v>
      </c>
      <c r="I534" s="1"/>
      <c r="J534" s="1" t="s">
        <v>373</v>
      </c>
      <c r="K534" s="1" t="s">
        <v>65</v>
      </c>
      <c r="Q534">
        <v>1.6666666666666667</v>
      </c>
      <c r="R534">
        <v>0.33333333333333331</v>
      </c>
      <c r="S534">
        <v>1.3333333333333335</v>
      </c>
      <c r="T534">
        <v>1.263157894736842</v>
      </c>
      <c r="U534">
        <v>1.6578947368421053</v>
      </c>
      <c r="V534">
        <v>-0.39473684210526327</v>
      </c>
      <c r="W534">
        <v>3</v>
      </c>
      <c r="X534">
        <v>1</v>
      </c>
      <c r="Y534">
        <v>2</v>
      </c>
      <c r="Z534">
        <v>1</v>
      </c>
      <c r="AA534">
        <v>3</v>
      </c>
      <c r="AB534">
        <v>-2</v>
      </c>
      <c r="AC534">
        <v>1.2352941176470589</v>
      </c>
      <c r="AD534">
        <v>1.411764705882353</v>
      </c>
      <c r="AE534">
        <v>-0.17647058823529416</v>
      </c>
      <c r="AF534">
        <v>1.2857142857142858</v>
      </c>
      <c r="AG534">
        <v>1.8571428571428572</v>
      </c>
      <c r="AH534">
        <v>-0.5714285714285714</v>
      </c>
      <c r="AI534">
        <v>1</v>
      </c>
      <c r="AJ534">
        <v>1</v>
      </c>
      <c r="AK534">
        <v>3</v>
      </c>
      <c r="AL534">
        <v>45</v>
      </c>
      <c r="AM534">
        <v>1</v>
      </c>
      <c r="AN534">
        <v>1.1842105263157894</v>
      </c>
      <c r="AO534">
        <v>532</v>
      </c>
    </row>
    <row r="535" spans="1:41" x14ac:dyDescent="0.3">
      <c r="A535" t="s">
        <v>47</v>
      </c>
      <c r="B535" s="21">
        <v>43688</v>
      </c>
      <c r="C535">
        <v>2019</v>
      </c>
      <c r="D535">
        <v>8</v>
      </c>
      <c r="E535" t="s">
        <v>64</v>
      </c>
      <c r="F535" s="11">
        <v>0.70833333333333337</v>
      </c>
      <c r="H535" s="1">
        <v>7</v>
      </c>
      <c r="I535" s="1"/>
      <c r="J535" s="1" t="s">
        <v>76</v>
      </c>
      <c r="K535" s="1" t="s">
        <v>80</v>
      </c>
      <c r="Q535">
        <v>1.3714285714285714</v>
      </c>
      <c r="R535">
        <v>0.68571428571428572</v>
      </c>
      <c r="S535">
        <v>0.68571428571428572</v>
      </c>
      <c r="T535">
        <v>1.4736842105263157</v>
      </c>
      <c r="U535">
        <v>1.5</v>
      </c>
      <c r="V535">
        <v>-2.6315789473684292E-2</v>
      </c>
      <c r="W535">
        <v>1.4705882352941178</v>
      </c>
      <c r="X535">
        <v>1.411764705882353</v>
      </c>
      <c r="Y535">
        <v>5.8823529411764719E-2</v>
      </c>
      <c r="Z535">
        <v>1.2777777777777777</v>
      </c>
      <c r="AA535">
        <v>1.7222222222222223</v>
      </c>
      <c r="AB535">
        <v>-0.44444444444444464</v>
      </c>
      <c r="AC535">
        <v>1.8947368421052631</v>
      </c>
      <c r="AD535">
        <v>1.4736842105263157</v>
      </c>
      <c r="AE535">
        <v>0.42105263157894735</v>
      </c>
      <c r="AF535">
        <v>1.0526315789473684</v>
      </c>
      <c r="AG535">
        <v>1.5263157894736843</v>
      </c>
      <c r="AH535">
        <v>-0.47368421052631593</v>
      </c>
      <c r="AI535">
        <v>1</v>
      </c>
      <c r="AJ535">
        <v>1</v>
      </c>
      <c r="AK535">
        <v>49</v>
      </c>
      <c r="AL535">
        <v>51</v>
      </c>
      <c r="AM535">
        <v>1.4</v>
      </c>
      <c r="AN535">
        <v>1.3421052631578947</v>
      </c>
      <c r="AO535">
        <v>533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C20E-1BB9-4DC7-BAF7-B0577A626FB3}">
  <dimension ref="A1:AO535"/>
  <sheetViews>
    <sheetView tabSelected="1" zoomScale="70" zoomScaleNormal="70" workbookViewId="0"/>
  </sheetViews>
  <sheetFormatPr baseColWidth="10" defaultRowHeight="14.4" x14ac:dyDescent="0.3"/>
  <cols>
    <col min="2" max="2" width="0" hidden="1" customWidth="1"/>
    <col min="9" max="9" width="0" hidden="1" customWidth="1"/>
    <col min="12" max="13" width="0" hidden="1" customWidth="1"/>
    <col min="14" max="14" width="15.88671875" hidden="1" customWidth="1"/>
    <col min="15" max="15" width="15.5546875" hidden="1" customWidth="1"/>
    <col min="16" max="16" width="12.44140625" bestFit="1" customWidth="1"/>
    <col min="17" max="17" width="19.33203125" hidden="1" customWidth="1"/>
    <col min="18" max="18" width="22" hidden="1" customWidth="1"/>
    <col min="19" max="19" width="16.77734375" bestFit="1" customWidth="1"/>
    <col min="20" max="20" width="19" hidden="1" customWidth="1"/>
    <col min="21" max="21" width="21.6640625" hidden="1" customWidth="1"/>
    <col min="22" max="22" width="16.44140625" bestFit="1" customWidth="1"/>
    <col min="23" max="23" width="26.5546875" hidden="1" customWidth="1"/>
    <col min="24" max="24" width="29.109375" hidden="1" customWidth="1"/>
    <col min="25" max="25" width="24.6640625" bestFit="1" customWidth="1"/>
    <col min="26" max="26" width="24.21875" hidden="1" customWidth="1"/>
    <col min="27" max="27" width="26.88671875" hidden="1" customWidth="1"/>
    <col min="28" max="28" width="22.44140625" bestFit="1" customWidth="1"/>
    <col min="29" max="29" width="26.109375" hidden="1" customWidth="1"/>
    <col min="30" max="30" width="28.77734375" hidden="1" customWidth="1"/>
    <col min="31" max="31" width="24.33203125" bestFit="1" customWidth="1"/>
    <col min="32" max="32" width="23.88671875" hidden="1" customWidth="1"/>
    <col min="33" max="33" width="26.5546875" hidden="1" customWidth="1"/>
    <col min="34" max="34" width="22.109375" bestFit="1" customWidth="1"/>
    <col min="35" max="35" width="20.109375" hidden="1" customWidth="1"/>
    <col min="36" max="36" width="19.77734375" hidden="1" customWidth="1"/>
    <col min="37" max="37" width="19.5546875" hidden="1" customWidth="1"/>
    <col min="38" max="38" width="19.21875" hidden="1" customWidth="1"/>
    <col min="39" max="39" width="13.5546875" bestFit="1" customWidth="1"/>
    <col min="40" max="40" width="13.21875" bestFit="1" customWidth="1"/>
  </cols>
  <sheetData>
    <row r="1" spans="1:41" x14ac:dyDescent="0.3">
      <c r="A1" t="str">
        <f>games1805!A1</f>
        <v>contest</v>
      </c>
      <c r="B1" t="str">
        <f>games1805!B1</f>
        <v>date</v>
      </c>
      <c r="C1" t="str">
        <f>games1805!C1</f>
        <v>year</v>
      </c>
      <c r="D1" t="str">
        <f>games1805!D1</f>
        <v>month</v>
      </c>
      <c r="E1" t="str">
        <f>games1805!E1</f>
        <v>day</v>
      </c>
      <c r="F1" t="str">
        <f>games1805!F1</f>
        <v>time</v>
      </c>
      <c r="G1" t="str">
        <f>games1805!G1</f>
        <v>viewers</v>
      </c>
      <c r="H1" t="str">
        <f>games1805!H1</f>
        <v>break</v>
      </c>
      <c r="I1">
        <f>games1805!I1</f>
        <v>0</v>
      </c>
      <c r="J1" t="str">
        <f>games1805!J1</f>
        <v>hoamTeam</v>
      </c>
      <c r="K1" t="str">
        <f>games1805!K1</f>
        <v>guestTeam</v>
      </c>
      <c r="L1" t="str">
        <f>games1805!L1</f>
        <v>homeGoals</v>
      </c>
      <c r="M1" t="str">
        <f>games1805!M1</f>
        <v>guestGoals</v>
      </c>
      <c r="N1" t="str">
        <f>games1805!N1</f>
        <v>hoamResultFactor</v>
      </c>
      <c r="O1" t="str">
        <f>games1805!O1</f>
        <v>guestResultFactor</v>
      </c>
      <c r="P1" t="str">
        <f>games1805!P1</f>
        <v>resultNumeric</v>
      </c>
      <c r="Q1" t="str">
        <f>games1805!Q1</f>
        <v>homeTotalGoalsShoot</v>
      </c>
      <c r="R1" t="str">
        <f>games1805!R1</f>
        <v>homeTotalGoalsReceived</v>
      </c>
      <c r="S1" t="str">
        <f>games1805!S1</f>
        <v>homeTotalGoalDiff</v>
      </c>
      <c r="T1" t="str">
        <f>games1805!T1</f>
        <v>guestTotalGoalsShoot</v>
      </c>
      <c r="U1" t="str">
        <f>games1805!U1</f>
        <v>guestTotalGoalsReceived</v>
      </c>
      <c r="V1" t="str">
        <f>games1805!V1</f>
        <v>guestTotalGoalDiff</v>
      </c>
      <c r="W1" t="str">
        <f>games1805!W1</f>
        <v>homeTeamGoalsShootAtHome</v>
      </c>
      <c r="X1" t="str">
        <f>games1805!X1</f>
        <v>homeTeamGoalsReceivedAtHome</v>
      </c>
      <c r="Y1" t="str">
        <f>games1805!Y1</f>
        <v>homeTeamGoalsDiffAtHome</v>
      </c>
      <c r="Z1" t="str">
        <f>games1805!Z1</f>
        <v>homeTeamGoalsShootAway</v>
      </c>
      <c r="AA1" t="str">
        <f>games1805!AA1</f>
        <v>homeTeamGoalsReceivedAway</v>
      </c>
      <c r="AB1" t="str">
        <f>games1805!AB1</f>
        <v>homeTeamGoalsDiffAway</v>
      </c>
      <c r="AC1" t="str">
        <f>games1805!AC1</f>
        <v>guestTeamGoalsShootAtHome</v>
      </c>
      <c r="AD1" t="str">
        <f>games1805!AD1</f>
        <v>guestTeamGoalsReceivedAtHome</v>
      </c>
      <c r="AE1" t="str">
        <f>games1805!AE1</f>
        <v>guestTeamGoalsDiffAtHome</v>
      </c>
      <c r="AF1" t="str">
        <f>games1805!AF1</f>
        <v>guestTeamGoalsShootAway</v>
      </c>
      <c r="AG1" t="str">
        <f>games1805!AG1</f>
        <v>guestTeamGoalsReceivedAway</v>
      </c>
      <c r="AH1" t="str">
        <f>games1805!AH1</f>
        <v>guestTeamGoalsDiffAway</v>
      </c>
      <c r="AI1" t="str">
        <f>games1805!AI1</f>
        <v>homeTeamPointsGame</v>
      </c>
      <c r="AJ1" t="str">
        <f>games1805!AJ1</f>
        <v>guestTeamPointsGame</v>
      </c>
      <c r="AK1" t="str">
        <f>games1805!AK1</f>
        <v>homeTeamPointsTotal</v>
      </c>
      <c r="AL1" t="str">
        <f>games1805!AL1</f>
        <v>guestTeamPointsTotal</v>
      </c>
      <c r="AM1" t="str">
        <f>games1805!AM1</f>
        <v>hoamAvgPoints</v>
      </c>
      <c r="AN1" t="str">
        <f>games1805!AN1</f>
        <v>guestAvgpoints</v>
      </c>
      <c r="AO1" t="str">
        <f>games1805!AO1</f>
        <v>fortlfd</v>
      </c>
    </row>
    <row r="2" spans="1:41" x14ac:dyDescent="0.3">
      <c r="A2" t="str">
        <f>games1805!A2</f>
        <v>UEFA CL-Qualifikation  UEFA Champions League-Qualifikation</v>
      </c>
      <c r="B2" t="str">
        <f>games1805!B2</f>
        <v>11.07.2017</v>
      </c>
      <c r="C2" t="str">
        <f>games1805!C2</f>
        <v>2017</v>
      </c>
      <c r="D2" t="str">
        <f>games1805!D2</f>
        <v>07</v>
      </c>
      <c r="E2" t="str">
        <f>games1805!E2</f>
        <v>Di</v>
      </c>
      <c r="F2">
        <f>games1805!F2</f>
        <v>0.85416666666666663</v>
      </c>
      <c r="G2">
        <f>games1805!G2</f>
        <v>4450</v>
      </c>
      <c r="H2" t="str">
        <f>games1805!H2</f>
        <v>45</v>
      </c>
      <c r="I2">
        <f>games1805!I2</f>
        <v>0</v>
      </c>
      <c r="J2" t="str">
        <f>games1805!J2</f>
        <v>Hibernians FC</v>
      </c>
      <c r="K2" t="str">
        <f>games1805!K2</f>
        <v>Red Bull Salzburg</v>
      </c>
      <c r="L2">
        <f>games1805!L2</f>
        <v>0</v>
      </c>
      <c r="M2">
        <f>games1805!M2</f>
        <v>3</v>
      </c>
      <c r="N2" t="str">
        <f>games1805!N2</f>
        <v>N</v>
      </c>
      <c r="O2" t="str">
        <f>games1805!O2</f>
        <v>S</v>
      </c>
      <c r="P2">
        <f>games1805!P2</f>
        <v>-3</v>
      </c>
      <c r="Q2">
        <f>games1805!Q2</f>
        <v>0</v>
      </c>
      <c r="R2">
        <f>games1805!R2</f>
        <v>0</v>
      </c>
      <c r="S2">
        <f>games1805!S2</f>
        <v>0</v>
      </c>
      <c r="T2">
        <f>games1805!T2</f>
        <v>0</v>
      </c>
      <c r="U2">
        <f>games1805!U2</f>
        <v>0</v>
      </c>
      <c r="V2">
        <f>games1805!V2</f>
        <v>0</v>
      </c>
      <c r="W2">
        <f>games1805!W2</f>
        <v>0</v>
      </c>
      <c r="X2">
        <f>games1805!X2</f>
        <v>0</v>
      </c>
      <c r="Y2">
        <f>games1805!Y2</f>
        <v>0</v>
      </c>
      <c r="Z2">
        <f>games1805!Z2</f>
        <v>0</v>
      </c>
      <c r="AA2">
        <f>games1805!AA2</f>
        <v>0</v>
      </c>
      <c r="AB2">
        <f>games1805!AB2</f>
        <v>0</v>
      </c>
      <c r="AC2">
        <f>games1805!AC2</f>
        <v>0</v>
      </c>
      <c r="AD2">
        <f>games1805!AD2</f>
        <v>0</v>
      </c>
      <c r="AE2">
        <f>games1805!AE2</f>
        <v>0</v>
      </c>
      <c r="AF2">
        <f>games1805!AF2</f>
        <v>0</v>
      </c>
      <c r="AG2">
        <f>games1805!AG2</f>
        <v>0</v>
      </c>
      <c r="AH2">
        <f>games1805!AH2</f>
        <v>0</v>
      </c>
      <c r="AI2">
        <f>games1805!AI2</f>
        <v>0</v>
      </c>
      <c r="AJ2">
        <f>games1805!AJ2</f>
        <v>3</v>
      </c>
      <c r="AK2">
        <f>games1805!AK2</f>
        <v>0</v>
      </c>
      <c r="AL2">
        <f>games1805!AL2</f>
        <v>0</v>
      </c>
      <c r="AM2">
        <f>games1805!AM2</f>
        <v>0</v>
      </c>
      <c r="AN2">
        <f>games1805!AN2</f>
        <v>0</v>
      </c>
      <c r="AO2">
        <f>games1805!AO2</f>
        <v>1</v>
      </c>
    </row>
    <row r="3" spans="1:41" x14ac:dyDescent="0.3">
      <c r="A3" t="str">
        <f>games1805!A3</f>
        <v>ÖFB-Cup  ÖFB-Cup</v>
      </c>
      <c r="B3" t="str">
        <f>games1805!B3</f>
        <v>15.07.2017</v>
      </c>
      <c r="C3" t="str">
        <f>games1805!C3</f>
        <v>2017</v>
      </c>
      <c r="D3" t="str">
        <f>games1805!D3</f>
        <v>07</v>
      </c>
      <c r="E3" t="str">
        <f>games1805!E3</f>
        <v>Sa</v>
      </c>
      <c r="F3">
        <f>games1805!F3</f>
        <v>0.70833333333333337</v>
      </c>
      <c r="G3">
        <f>games1805!G3</f>
        <v>2000</v>
      </c>
      <c r="H3">
        <f>games1805!H3</f>
        <v>4</v>
      </c>
      <c r="I3">
        <f>games1805!I3</f>
        <v>0</v>
      </c>
      <c r="J3" t="str">
        <f>games1805!J3</f>
        <v>Deutschlandsberger SC</v>
      </c>
      <c r="K3" t="str">
        <f>games1805!K3</f>
        <v>Red Bull Salzburg</v>
      </c>
      <c r="L3">
        <f>games1805!L3</f>
        <v>0</v>
      </c>
      <c r="M3">
        <f>games1805!M3</f>
        <v>7</v>
      </c>
      <c r="N3" t="str">
        <f>games1805!N3</f>
        <v>N</v>
      </c>
      <c r="O3" t="str">
        <f>games1805!O3</f>
        <v>S</v>
      </c>
      <c r="P3">
        <f>games1805!P3</f>
        <v>-7</v>
      </c>
      <c r="Q3">
        <f>games1805!Q3</f>
        <v>0</v>
      </c>
      <c r="R3">
        <f>games1805!R3</f>
        <v>0</v>
      </c>
      <c r="S3">
        <f>games1805!S3</f>
        <v>0</v>
      </c>
      <c r="T3">
        <f>games1805!T3</f>
        <v>3</v>
      </c>
      <c r="U3">
        <f>games1805!U3</f>
        <v>0</v>
      </c>
      <c r="V3">
        <f>games1805!V3</f>
        <v>3</v>
      </c>
      <c r="W3">
        <f>games1805!W3</f>
        <v>0</v>
      </c>
      <c r="X3">
        <f>games1805!X3</f>
        <v>0</v>
      </c>
      <c r="Y3">
        <f>games1805!Y3</f>
        <v>0</v>
      </c>
      <c r="Z3">
        <f>games1805!Z3</f>
        <v>0</v>
      </c>
      <c r="AA3">
        <f>games1805!AA3</f>
        <v>0</v>
      </c>
      <c r="AB3">
        <f>games1805!AB3</f>
        <v>0</v>
      </c>
      <c r="AC3">
        <f>games1805!AC3</f>
        <v>0</v>
      </c>
      <c r="AD3">
        <f>games1805!AD3</f>
        <v>0</v>
      </c>
      <c r="AE3">
        <f>games1805!AE3</f>
        <v>0</v>
      </c>
      <c r="AF3">
        <f>games1805!AF3</f>
        <v>3</v>
      </c>
      <c r="AG3">
        <f>games1805!AG3</f>
        <v>0</v>
      </c>
      <c r="AH3">
        <f>games1805!AH3</f>
        <v>3</v>
      </c>
      <c r="AI3">
        <f>games1805!AI3</f>
        <v>0</v>
      </c>
      <c r="AJ3">
        <f>games1805!AJ3</f>
        <v>3</v>
      </c>
      <c r="AK3">
        <f>games1805!AK3</f>
        <v>0</v>
      </c>
      <c r="AL3">
        <f>games1805!AL3</f>
        <v>3</v>
      </c>
      <c r="AM3">
        <f>games1805!AM3</f>
        <v>0</v>
      </c>
      <c r="AN3">
        <f>games1805!AN3</f>
        <v>3</v>
      </c>
      <c r="AO3">
        <f>games1805!AO3</f>
        <v>2</v>
      </c>
    </row>
    <row r="4" spans="1:41" x14ac:dyDescent="0.3">
      <c r="A4" t="str">
        <f>games1805!A4</f>
        <v>UEFA CL-Qualifikation  UEFA Champions League-Qualifikation</v>
      </c>
      <c r="B4" t="str">
        <f>games1805!B4</f>
        <v>19.07.2017</v>
      </c>
      <c r="C4" t="str">
        <f>games1805!C4</f>
        <v>2017</v>
      </c>
      <c r="D4" t="str">
        <f>games1805!D4</f>
        <v>07</v>
      </c>
      <c r="E4" t="str">
        <f>games1805!E4</f>
        <v>Mi</v>
      </c>
      <c r="F4">
        <f>games1805!F4</f>
        <v>0.85416666666666663</v>
      </c>
      <c r="G4">
        <f>games1805!G4</f>
        <v>5511</v>
      </c>
      <c r="H4">
        <f>games1805!H4</f>
        <v>4</v>
      </c>
      <c r="I4">
        <f>games1805!I4</f>
        <v>0</v>
      </c>
      <c r="J4" t="str">
        <f>games1805!J4</f>
        <v>Red Bull Salzburg</v>
      </c>
      <c r="K4" t="str">
        <f>games1805!K4</f>
        <v>Hibernians FC</v>
      </c>
      <c r="L4">
        <f>games1805!L4</f>
        <v>3</v>
      </c>
      <c r="M4">
        <f>games1805!M4</f>
        <v>0</v>
      </c>
      <c r="N4" t="str">
        <f>games1805!N4</f>
        <v>S</v>
      </c>
      <c r="O4" t="str">
        <f>games1805!O4</f>
        <v>N</v>
      </c>
      <c r="P4">
        <f>games1805!P4</f>
        <v>3</v>
      </c>
      <c r="Q4">
        <f>games1805!Q4</f>
        <v>5</v>
      </c>
      <c r="R4">
        <f>games1805!R4</f>
        <v>0</v>
      </c>
      <c r="S4">
        <f>games1805!S4</f>
        <v>5</v>
      </c>
      <c r="T4">
        <f>games1805!T4</f>
        <v>0</v>
      </c>
      <c r="U4">
        <f>games1805!U4</f>
        <v>3</v>
      </c>
      <c r="V4">
        <f>games1805!V4</f>
        <v>-3</v>
      </c>
      <c r="W4">
        <f>games1805!W4</f>
        <v>0</v>
      </c>
      <c r="X4">
        <f>games1805!X4</f>
        <v>0</v>
      </c>
      <c r="Y4">
        <f>games1805!Y4</f>
        <v>0</v>
      </c>
      <c r="Z4">
        <f>games1805!Z4</f>
        <v>5</v>
      </c>
      <c r="AA4">
        <f>games1805!AA4</f>
        <v>0</v>
      </c>
      <c r="AB4">
        <f>games1805!AB4</f>
        <v>5</v>
      </c>
      <c r="AC4">
        <f>games1805!AC4</f>
        <v>0</v>
      </c>
      <c r="AD4">
        <f>games1805!AD4</f>
        <v>3</v>
      </c>
      <c r="AE4">
        <f>games1805!AE4</f>
        <v>-3</v>
      </c>
      <c r="AF4">
        <f>games1805!AF4</f>
        <v>0</v>
      </c>
      <c r="AG4">
        <f>games1805!AG4</f>
        <v>0</v>
      </c>
      <c r="AH4">
        <f>games1805!AH4</f>
        <v>0</v>
      </c>
      <c r="AI4">
        <f>games1805!AI4</f>
        <v>3</v>
      </c>
      <c r="AJ4">
        <f>games1805!AJ4</f>
        <v>0</v>
      </c>
      <c r="AK4">
        <f>games1805!AK4</f>
        <v>6</v>
      </c>
      <c r="AL4">
        <f>games1805!AL4</f>
        <v>0</v>
      </c>
      <c r="AM4">
        <f>games1805!AM4</f>
        <v>3</v>
      </c>
      <c r="AN4">
        <f>games1805!AN4</f>
        <v>0</v>
      </c>
      <c r="AO4">
        <f>games1805!AO4</f>
        <v>3</v>
      </c>
    </row>
    <row r="5" spans="1:41" x14ac:dyDescent="0.3">
      <c r="A5" t="str">
        <f>games1805!A5</f>
        <v>Bundesliga  Bundesliga</v>
      </c>
      <c r="B5" t="str">
        <f>games1805!B5</f>
        <v>22.07.2017</v>
      </c>
      <c r="C5" t="str">
        <f>games1805!C5</f>
        <v>2017</v>
      </c>
      <c r="D5" t="str">
        <f>games1805!D5</f>
        <v>07</v>
      </c>
      <c r="E5" t="str">
        <f>games1805!E5</f>
        <v>Sa</v>
      </c>
      <c r="F5">
        <f>games1805!F5</f>
        <v>0.77083333333333337</v>
      </c>
      <c r="G5">
        <f>games1805!G5</f>
        <v>4005</v>
      </c>
      <c r="H5">
        <f>games1805!H5</f>
        <v>3</v>
      </c>
      <c r="I5">
        <f>games1805!I5</f>
        <v>0</v>
      </c>
      <c r="J5" t="str">
        <f>games1805!J5</f>
        <v>Wolfsberger AC</v>
      </c>
      <c r="K5" t="str">
        <f>games1805!K5</f>
        <v>Red Bull Salzburg</v>
      </c>
      <c r="L5">
        <f>games1805!L5</f>
        <v>0</v>
      </c>
      <c r="M5">
        <f>games1805!M5</f>
        <v>2</v>
      </c>
      <c r="N5" t="str">
        <f>games1805!N5</f>
        <v>N</v>
      </c>
      <c r="O5" t="str">
        <f>games1805!O5</f>
        <v>S</v>
      </c>
      <c r="P5">
        <f>games1805!P5</f>
        <v>-2</v>
      </c>
      <c r="Q5">
        <f>games1805!Q5</f>
        <v>0</v>
      </c>
      <c r="R5">
        <f>games1805!R5</f>
        <v>0</v>
      </c>
      <c r="S5">
        <f>games1805!S5</f>
        <v>0</v>
      </c>
      <c r="T5">
        <f>games1805!T5</f>
        <v>4.333333333333333</v>
      </c>
      <c r="U5">
        <f>games1805!U5</f>
        <v>0</v>
      </c>
      <c r="V5">
        <f>games1805!V5</f>
        <v>4.333333333333333</v>
      </c>
      <c r="W5">
        <f>games1805!W5</f>
        <v>0</v>
      </c>
      <c r="X5">
        <f>games1805!X5</f>
        <v>0</v>
      </c>
      <c r="Y5">
        <f>games1805!Y5</f>
        <v>0</v>
      </c>
      <c r="Z5">
        <f>games1805!Z5</f>
        <v>0</v>
      </c>
      <c r="AA5">
        <f>games1805!AA5</f>
        <v>0</v>
      </c>
      <c r="AB5">
        <f>games1805!AB5</f>
        <v>0</v>
      </c>
      <c r="AC5">
        <f>games1805!AC5</f>
        <v>3</v>
      </c>
      <c r="AD5">
        <f>games1805!AD5</f>
        <v>0</v>
      </c>
      <c r="AE5">
        <f>games1805!AE5</f>
        <v>3</v>
      </c>
      <c r="AF5">
        <f>games1805!AF5</f>
        <v>5</v>
      </c>
      <c r="AG5">
        <f>games1805!AG5</f>
        <v>0</v>
      </c>
      <c r="AH5">
        <f>games1805!AH5</f>
        <v>5</v>
      </c>
      <c r="AI5">
        <f>games1805!AI5</f>
        <v>0</v>
      </c>
      <c r="AJ5">
        <f>games1805!AJ5</f>
        <v>3</v>
      </c>
      <c r="AK5">
        <f>games1805!AK5</f>
        <v>0</v>
      </c>
      <c r="AL5">
        <f>games1805!AL5</f>
        <v>9</v>
      </c>
      <c r="AM5">
        <f>games1805!AM5</f>
        <v>0</v>
      </c>
      <c r="AN5">
        <f>games1805!AN5</f>
        <v>3</v>
      </c>
      <c r="AO5">
        <f>games1805!AO5</f>
        <v>4</v>
      </c>
    </row>
    <row r="6" spans="1:41" x14ac:dyDescent="0.3">
      <c r="A6" t="str">
        <f>games1805!A6</f>
        <v>UEFA CL-Qualifikation  UEFA Champions League-Qualifikation</v>
      </c>
      <c r="B6" t="str">
        <f>games1805!B6</f>
        <v>26.07.2017</v>
      </c>
      <c r="C6" t="str">
        <f>games1805!C6</f>
        <v>2017</v>
      </c>
      <c r="D6" t="str">
        <f>games1805!D6</f>
        <v>07</v>
      </c>
      <c r="E6" t="str">
        <f>games1805!E6</f>
        <v>Mi</v>
      </c>
      <c r="F6">
        <f>games1805!F6</f>
        <v>0.78125</v>
      </c>
      <c r="G6">
        <f>games1805!G6</f>
        <v>12714</v>
      </c>
      <c r="H6">
        <f>games1805!H6</f>
        <v>4</v>
      </c>
      <c r="I6">
        <f>games1805!I6</f>
        <v>0</v>
      </c>
      <c r="J6" t="str">
        <f>games1805!J6</f>
        <v>Red Bull Salzburg</v>
      </c>
      <c r="K6" t="str">
        <f>games1805!K6</f>
        <v>HNK Rijeka</v>
      </c>
      <c r="L6">
        <f>games1805!L6</f>
        <v>1</v>
      </c>
      <c r="M6">
        <f>games1805!M6</f>
        <v>1</v>
      </c>
      <c r="N6" t="str">
        <f>games1805!N6</f>
        <v>U</v>
      </c>
      <c r="O6" t="str">
        <f>games1805!O6</f>
        <v>U</v>
      </c>
      <c r="P6">
        <f>games1805!P6</f>
        <v>0</v>
      </c>
      <c r="Q6">
        <f>games1805!Q6</f>
        <v>3.75</v>
      </c>
      <c r="R6">
        <f>games1805!R6</f>
        <v>0</v>
      </c>
      <c r="S6">
        <f>games1805!S6</f>
        <v>3.75</v>
      </c>
      <c r="T6">
        <f>games1805!T6</f>
        <v>0</v>
      </c>
      <c r="U6">
        <f>games1805!U6</f>
        <v>0</v>
      </c>
      <c r="V6">
        <f>games1805!V6</f>
        <v>0</v>
      </c>
      <c r="W6">
        <f>games1805!W6</f>
        <v>3</v>
      </c>
      <c r="X6">
        <f>games1805!X6</f>
        <v>0</v>
      </c>
      <c r="Y6">
        <f>games1805!Y6</f>
        <v>3</v>
      </c>
      <c r="Z6">
        <f>games1805!Z6</f>
        <v>4</v>
      </c>
      <c r="AA6">
        <f>games1805!AA6</f>
        <v>0</v>
      </c>
      <c r="AB6">
        <f>games1805!AB6</f>
        <v>4</v>
      </c>
      <c r="AC6">
        <f>games1805!AC6</f>
        <v>0</v>
      </c>
      <c r="AD6">
        <f>games1805!AD6</f>
        <v>0</v>
      </c>
      <c r="AE6">
        <f>games1805!AE6</f>
        <v>0</v>
      </c>
      <c r="AF6">
        <f>games1805!AF6</f>
        <v>0</v>
      </c>
      <c r="AG6">
        <f>games1805!AG6</f>
        <v>0</v>
      </c>
      <c r="AH6">
        <f>games1805!AH6</f>
        <v>0</v>
      </c>
      <c r="AI6">
        <f>games1805!AI6</f>
        <v>1</v>
      </c>
      <c r="AJ6">
        <f>games1805!AJ6</f>
        <v>1</v>
      </c>
      <c r="AK6">
        <f>games1805!AK6</f>
        <v>12</v>
      </c>
      <c r="AL6">
        <f>games1805!AL6</f>
        <v>0</v>
      </c>
      <c r="AM6">
        <f>games1805!AM6</f>
        <v>3</v>
      </c>
      <c r="AN6">
        <f>games1805!AN6</f>
        <v>0</v>
      </c>
      <c r="AO6">
        <f>games1805!AO6</f>
        <v>5</v>
      </c>
    </row>
    <row r="7" spans="1:41" x14ac:dyDescent="0.3">
      <c r="A7" t="str">
        <f>games1805!A7</f>
        <v>Bundesliga  Bundesliga</v>
      </c>
      <c r="B7" t="str">
        <f>games1805!B7</f>
        <v>29.07.2017</v>
      </c>
      <c r="C7" t="str">
        <f>games1805!C7</f>
        <v>2017</v>
      </c>
      <c r="D7" t="str">
        <f>games1805!D7</f>
        <v>07</v>
      </c>
      <c r="E7" t="str">
        <f>games1805!E7</f>
        <v>Sa</v>
      </c>
      <c r="F7">
        <f>games1805!F7</f>
        <v>0.66666666666666663</v>
      </c>
      <c r="G7">
        <f>games1805!G7</f>
        <v>10127</v>
      </c>
      <c r="H7">
        <f>games1805!H7</f>
        <v>3</v>
      </c>
      <c r="I7">
        <f>games1805!I7</f>
        <v>0</v>
      </c>
      <c r="J7" t="str">
        <f>games1805!J7</f>
        <v>Red Bull Salzburg</v>
      </c>
      <c r="K7" t="str">
        <f>games1805!K7</f>
        <v>LASK</v>
      </c>
      <c r="L7">
        <f>games1805!L7</f>
        <v>1</v>
      </c>
      <c r="M7">
        <f>games1805!M7</f>
        <v>1</v>
      </c>
      <c r="N7" t="str">
        <f>games1805!N7</f>
        <v>U</v>
      </c>
      <c r="O7" t="str">
        <f>games1805!O7</f>
        <v>U</v>
      </c>
      <c r="P7">
        <f>games1805!P7</f>
        <v>0</v>
      </c>
      <c r="Q7">
        <f>games1805!Q7</f>
        <v>3.2</v>
      </c>
      <c r="R7">
        <f>games1805!R7</f>
        <v>0.2</v>
      </c>
      <c r="S7">
        <f>games1805!S7</f>
        <v>3</v>
      </c>
      <c r="T7">
        <f>games1805!T7</f>
        <v>0</v>
      </c>
      <c r="U7">
        <f>games1805!U7</f>
        <v>0</v>
      </c>
      <c r="V7">
        <f>games1805!V7</f>
        <v>0</v>
      </c>
      <c r="W7">
        <f>games1805!W7</f>
        <v>2</v>
      </c>
      <c r="X7">
        <f>games1805!X7</f>
        <v>0.5</v>
      </c>
      <c r="Y7">
        <f>games1805!Y7</f>
        <v>1.5</v>
      </c>
      <c r="Z7">
        <f>games1805!Z7</f>
        <v>4</v>
      </c>
      <c r="AA7">
        <f>games1805!AA7</f>
        <v>0</v>
      </c>
      <c r="AB7">
        <f>games1805!AB7</f>
        <v>4</v>
      </c>
      <c r="AC7">
        <f>games1805!AC7</f>
        <v>0</v>
      </c>
      <c r="AD7">
        <f>games1805!AD7</f>
        <v>0</v>
      </c>
      <c r="AE7">
        <f>games1805!AE7</f>
        <v>0</v>
      </c>
      <c r="AF7">
        <f>games1805!AF7</f>
        <v>0</v>
      </c>
      <c r="AG7">
        <f>games1805!AG7</f>
        <v>0</v>
      </c>
      <c r="AH7">
        <f>games1805!AH7</f>
        <v>0</v>
      </c>
      <c r="AI7">
        <f>games1805!AI7</f>
        <v>1</v>
      </c>
      <c r="AJ7">
        <f>games1805!AJ7</f>
        <v>1</v>
      </c>
      <c r="AK7">
        <f>games1805!AK7</f>
        <v>13</v>
      </c>
      <c r="AL7">
        <f>games1805!AL7</f>
        <v>0</v>
      </c>
      <c r="AM7">
        <f>games1805!AM7</f>
        <v>2.6</v>
      </c>
      <c r="AN7">
        <f>games1805!AN7</f>
        <v>0</v>
      </c>
      <c r="AO7">
        <f>games1805!AO7</f>
        <v>6</v>
      </c>
    </row>
    <row r="8" spans="1:41" x14ac:dyDescent="0.3">
      <c r="A8" t="str">
        <f>games1805!A8</f>
        <v>UEFA CL-Qualifikation  UEFA Champions League-Qualifikation</v>
      </c>
      <c r="B8" t="str">
        <f>games1805!B8</f>
        <v>02.08.2017</v>
      </c>
      <c r="C8" t="str">
        <f>games1805!C8</f>
        <v>2017</v>
      </c>
      <c r="D8" t="str">
        <f>games1805!D8</f>
        <v>08</v>
      </c>
      <c r="E8" t="str">
        <f>games1805!E8</f>
        <v>Mi</v>
      </c>
      <c r="F8">
        <f>games1805!F8</f>
        <v>0.86458333333333337</v>
      </c>
      <c r="G8">
        <f>games1805!G8</f>
        <v>8118</v>
      </c>
      <c r="H8">
        <f>games1805!H8</f>
        <v>4</v>
      </c>
      <c r="I8">
        <f>games1805!I8</f>
        <v>0</v>
      </c>
      <c r="J8" t="str">
        <f>games1805!J8</f>
        <v>HNK Rijeka</v>
      </c>
      <c r="K8" t="str">
        <f>games1805!K8</f>
        <v>Red Bull Salzburg</v>
      </c>
      <c r="L8">
        <f>games1805!L8</f>
        <v>0</v>
      </c>
      <c r="M8">
        <f>games1805!M8</f>
        <v>0</v>
      </c>
      <c r="N8" t="str">
        <f>games1805!N8</f>
        <v>U</v>
      </c>
      <c r="O8" t="str">
        <f>games1805!O8</f>
        <v>U</v>
      </c>
      <c r="P8">
        <f>games1805!P8</f>
        <v>0</v>
      </c>
      <c r="Q8">
        <f>games1805!Q8</f>
        <v>1</v>
      </c>
      <c r="R8">
        <f>games1805!R8</f>
        <v>0</v>
      </c>
      <c r="S8">
        <f>games1805!S8</f>
        <v>1</v>
      </c>
      <c r="T8">
        <f>games1805!T8</f>
        <v>2.8333333333333335</v>
      </c>
      <c r="U8">
        <f>games1805!U8</f>
        <v>0.33333333333333331</v>
      </c>
      <c r="V8">
        <f>games1805!V8</f>
        <v>2.5</v>
      </c>
      <c r="W8">
        <f>games1805!W8</f>
        <v>0</v>
      </c>
      <c r="X8">
        <f>games1805!X8</f>
        <v>0</v>
      </c>
      <c r="Y8">
        <f>games1805!Y8</f>
        <v>0</v>
      </c>
      <c r="Z8">
        <f>games1805!Z8</f>
        <v>1</v>
      </c>
      <c r="AA8">
        <f>games1805!AA8</f>
        <v>1</v>
      </c>
      <c r="AB8">
        <f>games1805!AB8</f>
        <v>0</v>
      </c>
      <c r="AC8">
        <f>games1805!AC8</f>
        <v>1.6666666666666667</v>
      </c>
      <c r="AD8">
        <f>games1805!AD8</f>
        <v>0.66666666666666663</v>
      </c>
      <c r="AE8">
        <f>games1805!AE8</f>
        <v>1</v>
      </c>
      <c r="AF8">
        <f>games1805!AF8</f>
        <v>4</v>
      </c>
      <c r="AG8">
        <f>games1805!AG8</f>
        <v>0</v>
      </c>
      <c r="AH8">
        <f>games1805!AH8</f>
        <v>4</v>
      </c>
      <c r="AI8">
        <f>games1805!AI8</f>
        <v>1</v>
      </c>
      <c r="AJ8">
        <f>games1805!AJ8</f>
        <v>1</v>
      </c>
      <c r="AK8">
        <f>games1805!AK8</f>
        <v>1</v>
      </c>
      <c r="AL8">
        <f>games1805!AL8</f>
        <v>14</v>
      </c>
      <c r="AM8">
        <f>games1805!AM8</f>
        <v>1</v>
      </c>
      <c r="AN8">
        <f>games1805!AN8</f>
        <v>2.3333333333333335</v>
      </c>
      <c r="AO8">
        <f>games1805!AO8</f>
        <v>7</v>
      </c>
    </row>
    <row r="9" spans="1:41" x14ac:dyDescent="0.3">
      <c r="A9" t="str">
        <f>games1805!A9</f>
        <v>Bundesliga  Bundesliga</v>
      </c>
      <c r="B9" t="str">
        <f>games1805!B9</f>
        <v>05.08.2017</v>
      </c>
      <c r="C9" t="str">
        <f>games1805!C9</f>
        <v>2017</v>
      </c>
      <c r="D9" t="str">
        <f>games1805!D9</f>
        <v>08</v>
      </c>
      <c r="E9" t="str">
        <f>games1805!E9</f>
        <v>Sa</v>
      </c>
      <c r="F9">
        <f>games1805!F9</f>
        <v>0.77083333333333337</v>
      </c>
      <c r="G9">
        <f>games1805!G9</f>
        <v>5032</v>
      </c>
      <c r="H9">
        <f>games1805!H9</f>
        <v>3</v>
      </c>
      <c r="I9">
        <f>games1805!I9</f>
        <v>0</v>
      </c>
      <c r="J9" t="str">
        <f>games1805!J9</f>
        <v>Red Bull Salzburg</v>
      </c>
      <c r="K9" t="str">
        <f>games1805!K9</f>
        <v>FC Admira Wacker Mödling</v>
      </c>
      <c r="L9">
        <f>games1805!L9</f>
        <v>5</v>
      </c>
      <c r="M9">
        <f>games1805!M9</f>
        <v>1</v>
      </c>
      <c r="N9" t="str">
        <f>games1805!N9</f>
        <v>S</v>
      </c>
      <c r="O9" t="str">
        <f>games1805!O9</f>
        <v>N</v>
      </c>
      <c r="P9">
        <f>games1805!P9</f>
        <v>4</v>
      </c>
      <c r="Q9">
        <f>games1805!Q9</f>
        <v>2.4285714285714284</v>
      </c>
      <c r="R9">
        <f>games1805!R9</f>
        <v>0.2857142857142857</v>
      </c>
      <c r="S9">
        <f>games1805!S9</f>
        <v>2.1428571428571428</v>
      </c>
      <c r="T9">
        <f>games1805!T9</f>
        <v>0</v>
      </c>
      <c r="U9">
        <f>games1805!U9</f>
        <v>0</v>
      </c>
      <c r="V9">
        <f>games1805!V9</f>
        <v>0</v>
      </c>
      <c r="W9">
        <f>games1805!W9</f>
        <v>1.6666666666666667</v>
      </c>
      <c r="X9">
        <f>games1805!X9</f>
        <v>0.66666666666666663</v>
      </c>
      <c r="Y9">
        <f>games1805!Y9</f>
        <v>1</v>
      </c>
      <c r="Z9">
        <f>games1805!Z9</f>
        <v>3</v>
      </c>
      <c r="AA9">
        <f>games1805!AA9</f>
        <v>0</v>
      </c>
      <c r="AB9">
        <f>games1805!AB9</f>
        <v>3</v>
      </c>
      <c r="AC9">
        <f>games1805!AC9</f>
        <v>0</v>
      </c>
      <c r="AD9">
        <f>games1805!AD9</f>
        <v>0</v>
      </c>
      <c r="AE9">
        <f>games1805!AE9</f>
        <v>0</v>
      </c>
      <c r="AF9">
        <f>games1805!AF9</f>
        <v>0</v>
      </c>
      <c r="AG9">
        <f>games1805!AG9</f>
        <v>0</v>
      </c>
      <c r="AH9">
        <f>games1805!AH9</f>
        <v>0</v>
      </c>
      <c r="AI9">
        <f>games1805!AI9</f>
        <v>3</v>
      </c>
      <c r="AJ9">
        <f>games1805!AJ9</f>
        <v>0</v>
      </c>
      <c r="AK9">
        <f>games1805!AK9</f>
        <v>15</v>
      </c>
      <c r="AL9">
        <f>games1805!AL9</f>
        <v>0</v>
      </c>
      <c r="AM9">
        <f>games1805!AM9</f>
        <v>2.1428571428571428</v>
      </c>
      <c r="AN9">
        <f>games1805!AN9</f>
        <v>0</v>
      </c>
      <c r="AO9">
        <f>games1805!AO9</f>
        <v>8</v>
      </c>
    </row>
    <row r="10" spans="1:41" x14ac:dyDescent="0.3">
      <c r="A10" t="str">
        <f>games1805!A10</f>
        <v>Bundesliga  Bundesliga</v>
      </c>
      <c r="B10" t="str">
        <f>games1805!B10</f>
        <v>12.08.2017</v>
      </c>
      <c r="C10" t="str">
        <f>games1805!C10</f>
        <v>2017</v>
      </c>
      <c r="D10" t="str">
        <f>games1805!D10</f>
        <v>08</v>
      </c>
      <c r="E10" t="str">
        <f>games1805!E10</f>
        <v>Sa</v>
      </c>
      <c r="F10">
        <f>games1805!F10</f>
        <v>0.66666666666666663</v>
      </c>
      <c r="G10">
        <f>games1805!G10</f>
        <v>5013</v>
      </c>
      <c r="H10">
        <f>games1805!H10</f>
        <v>7</v>
      </c>
      <c r="I10">
        <f>games1805!I10</f>
        <v>0</v>
      </c>
      <c r="J10" t="str">
        <f>games1805!J10</f>
        <v>SC Rheindorf Altach</v>
      </c>
      <c r="K10" t="str">
        <f>games1805!K10</f>
        <v>Red Bull Salzburg</v>
      </c>
      <c r="L10">
        <f>games1805!L10</f>
        <v>0</v>
      </c>
      <c r="M10">
        <f>games1805!M10</f>
        <v>1</v>
      </c>
      <c r="N10" t="str">
        <f>games1805!N10</f>
        <v>N</v>
      </c>
      <c r="O10" t="str">
        <f>games1805!O10</f>
        <v>S</v>
      </c>
      <c r="P10">
        <f>games1805!P10</f>
        <v>-1</v>
      </c>
      <c r="Q10">
        <f>games1805!Q10</f>
        <v>0</v>
      </c>
      <c r="R10">
        <f>games1805!R10</f>
        <v>0</v>
      </c>
      <c r="S10">
        <f>games1805!S10</f>
        <v>0</v>
      </c>
      <c r="T10">
        <f>games1805!T10</f>
        <v>2.75</v>
      </c>
      <c r="U10">
        <f>games1805!U10</f>
        <v>0.375</v>
      </c>
      <c r="V10">
        <f>games1805!V10</f>
        <v>2.375</v>
      </c>
      <c r="W10">
        <f>games1805!W10</f>
        <v>0</v>
      </c>
      <c r="X10">
        <f>games1805!X10</f>
        <v>0</v>
      </c>
      <c r="Y10">
        <f>games1805!Y10</f>
        <v>0</v>
      </c>
      <c r="Z10">
        <f>games1805!Z10</f>
        <v>0</v>
      </c>
      <c r="AA10">
        <f>games1805!AA10</f>
        <v>0</v>
      </c>
      <c r="AB10">
        <f>games1805!AB10</f>
        <v>0</v>
      </c>
      <c r="AC10">
        <f>games1805!AC10</f>
        <v>2.5</v>
      </c>
      <c r="AD10">
        <f>games1805!AD10</f>
        <v>0.75</v>
      </c>
      <c r="AE10">
        <f>games1805!AE10</f>
        <v>1.75</v>
      </c>
      <c r="AF10">
        <f>games1805!AF10</f>
        <v>3</v>
      </c>
      <c r="AG10">
        <f>games1805!AG10</f>
        <v>0</v>
      </c>
      <c r="AH10">
        <f>games1805!AH10</f>
        <v>3</v>
      </c>
      <c r="AI10">
        <f>games1805!AI10</f>
        <v>0</v>
      </c>
      <c r="AJ10">
        <f>games1805!AJ10</f>
        <v>3</v>
      </c>
      <c r="AK10">
        <f>games1805!AK10</f>
        <v>0</v>
      </c>
      <c r="AL10">
        <f>games1805!AL10</f>
        <v>18</v>
      </c>
      <c r="AM10">
        <f>games1805!AM10</f>
        <v>0</v>
      </c>
      <c r="AN10">
        <f>games1805!AN10</f>
        <v>2.25</v>
      </c>
      <c r="AO10">
        <f>games1805!AO10</f>
        <v>9</v>
      </c>
    </row>
    <row r="11" spans="1:41" x14ac:dyDescent="0.3">
      <c r="A11" t="str">
        <f>games1805!A11</f>
        <v>Europa League Qualifikation  Europa League Qualifikation</v>
      </c>
      <c r="B11" t="str">
        <f>games1805!B11</f>
        <v>17.08.2017</v>
      </c>
      <c r="C11" t="str">
        <f>games1805!C11</f>
        <v>2017</v>
      </c>
      <c r="D11" t="str">
        <f>games1805!D11</f>
        <v>08</v>
      </c>
      <c r="E11" t="str">
        <f>games1805!E11</f>
        <v>Do</v>
      </c>
      <c r="F11">
        <f>games1805!F11</f>
        <v>0.86458333333333337</v>
      </c>
      <c r="G11">
        <f>games1805!G11</f>
        <v>3338</v>
      </c>
      <c r="H11">
        <f>games1805!H11</f>
        <v>5</v>
      </c>
      <c r="I11">
        <f>games1805!I11</f>
        <v>0</v>
      </c>
      <c r="J11" t="str">
        <f>games1805!J11</f>
        <v>FC Viitorul</v>
      </c>
      <c r="K11" t="str">
        <f>games1805!K11</f>
        <v>Red Bull Salzburg</v>
      </c>
      <c r="L11">
        <f>games1805!L11</f>
        <v>1</v>
      </c>
      <c r="M11">
        <f>games1805!M11</f>
        <v>3</v>
      </c>
      <c r="N11" t="str">
        <f>games1805!N11</f>
        <v>N</v>
      </c>
      <c r="O11" t="str">
        <f>games1805!O11</f>
        <v>S</v>
      </c>
      <c r="P11">
        <f>games1805!P11</f>
        <v>-2</v>
      </c>
      <c r="Q11">
        <f>games1805!Q11</f>
        <v>0</v>
      </c>
      <c r="R11">
        <f>games1805!R11</f>
        <v>0</v>
      </c>
      <c r="S11">
        <f>games1805!S11</f>
        <v>0</v>
      </c>
      <c r="T11">
        <f>games1805!T11</f>
        <v>2.5555555555555554</v>
      </c>
      <c r="U11">
        <f>games1805!U11</f>
        <v>0.33333333333333331</v>
      </c>
      <c r="V11">
        <f>games1805!V11</f>
        <v>2.2222222222222219</v>
      </c>
      <c r="W11">
        <f>games1805!W11</f>
        <v>0</v>
      </c>
      <c r="X11">
        <f>games1805!X11</f>
        <v>0</v>
      </c>
      <c r="Y11">
        <f>games1805!Y11</f>
        <v>0</v>
      </c>
      <c r="Z11">
        <f>games1805!Z11</f>
        <v>0</v>
      </c>
      <c r="AA11">
        <f>games1805!AA11</f>
        <v>0</v>
      </c>
      <c r="AB11">
        <f>games1805!AB11</f>
        <v>0</v>
      </c>
      <c r="AC11">
        <f>games1805!AC11</f>
        <v>2.5</v>
      </c>
      <c r="AD11">
        <f>games1805!AD11</f>
        <v>0.75</v>
      </c>
      <c r="AE11">
        <f>games1805!AE11</f>
        <v>1.75</v>
      </c>
      <c r="AF11">
        <f>games1805!AF11</f>
        <v>2.6</v>
      </c>
      <c r="AG11">
        <f>games1805!AG11</f>
        <v>0</v>
      </c>
      <c r="AH11">
        <f>games1805!AH11</f>
        <v>2.6</v>
      </c>
      <c r="AI11">
        <f>games1805!AI11</f>
        <v>0</v>
      </c>
      <c r="AJ11">
        <f>games1805!AJ11</f>
        <v>3</v>
      </c>
      <c r="AK11">
        <f>games1805!AK11</f>
        <v>0</v>
      </c>
      <c r="AL11">
        <f>games1805!AL11</f>
        <v>21</v>
      </c>
      <c r="AM11">
        <f>games1805!AM11</f>
        <v>0</v>
      </c>
      <c r="AN11">
        <f>games1805!AN11</f>
        <v>2.3333333333333335</v>
      </c>
      <c r="AO11">
        <f>games1805!AO11</f>
        <v>10</v>
      </c>
    </row>
    <row r="12" spans="1:41" x14ac:dyDescent="0.3">
      <c r="A12" t="str">
        <f>games1805!A12</f>
        <v>Bundesliga  Bundesliga</v>
      </c>
      <c r="B12" t="str">
        <f>games1805!B12</f>
        <v>20.08.2017</v>
      </c>
      <c r="C12" t="str">
        <f>games1805!C12</f>
        <v>2017</v>
      </c>
      <c r="D12" t="str">
        <f>games1805!D12</f>
        <v>08</v>
      </c>
      <c r="E12" t="str">
        <f>games1805!E12</f>
        <v>So</v>
      </c>
      <c r="F12">
        <f>games1805!F12</f>
        <v>0.6875</v>
      </c>
      <c r="G12">
        <f>games1805!G12</f>
        <v>6170</v>
      </c>
      <c r="H12">
        <f>games1805!H12</f>
        <v>3</v>
      </c>
      <c r="I12">
        <f>games1805!I12</f>
        <v>0</v>
      </c>
      <c r="J12" t="str">
        <f>games1805!J12</f>
        <v>Red Bull Salzburg</v>
      </c>
      <c r="K12" t="str">
        <f>games1805!K12</f>
        <v>SKN St. Pölten</v>
      </c>
      <c r="L12">
        <f>games1805!L12</f>
        <v>5</v>
      </c>
      <c r="M12">
        <f>games1805!M12</f>
        <v>1</v>
      </c>
      <c r="N12" t="str">
        <f>games1805!N12</f>
        <v>S</v>
      </c>
      <c r="O12" t="str">
        <f>games1805!O12</f>
        <v>N</v>
      </c>
      <c r="P12">
        <f>games1805!P12</f>
        <v>4</v>
      </c>
      <c r="Q12">
        <f>games1805!Q12</f>
        <v>2.6</v>
      </c>
      <c r="R12">
        <f>games1805!R12</f>
        <v>0.3</v>
      </c>
      <c r="S12">
        <f>games1805!S12</f>
        <v>2.3000000000000003</v>
      </c>
      <c r="T12">
        <f>games1805!T12</f>
        <v>0</v>
      </c>
      <c r="U12">
        <f>games1805!U12</f>
        <v>0</v>
      </c>
      <c r="V12">
        <f>games1805!V12</f>
        <v>0</v>
      </c>
      <c r="W12">
        <f>games1805!W12</f>
        <v>2.5</v>
      </c>
      <c r="X12">
        <f>games1805!X12</f>
        <v>0.75</v>
      </c>
      <c r="Y12">
        <f>games1805!Y12</f>
        <v>1.75</v>
      </c>
      <c r="Z12">
        <f>games1805!Z12</f>
        <v>2.6666666666666665</v>
      </c>
      <c r="AA12">
        <f>games1805!AA12</f>
        <v>0.16666666666666666</v>
      </c>
      <c r="AB12">
        <f>games1805!AB12</f>
        <v>2.5</v>
      </c>
      <c r="AC12">
        <f>games1805!AC12</f>
        <v>0</v>
      </c>
      <c r="AD12">
        <f>games1805!AD12</f>
        <v>0</v>
      </c>
      <c r="AE12">
        <f>games1805!AE12</f>
        <v>0</v>
      </c>
      <c r="AF12">
        <f>games1805!AF12</f>
        <v>0</v>
      </c>
      <c r="AG12">
        <f>games1805!AG12</f>
        <v>0</v>
      </c>
      <c r="AH12">
        <f>games1805!AH12</f>
        <v>0</v>
      </c>
      <c r="AI12">
        <f>games1805!AI12</f>
        <v>3</v>
      </c>
      <c r="AJ12">
        <f>games1805!AJ12</f>
        <v>0</v>
      </c>
      <c r="AK12">
        <f>games1805!AK12</f>
        <v>24</v>
      </c>
      <c r="AL12">
        <f>games1805!AL12</f>
        <v>0</v>
      </c>
      <c r="AM12">
        <f>games1805!AM12</f>
        <v>2.4</v>
      </c>
      <c r="AN12">
        <f>games1805!AN12</f>
        <v>0</v>
      </c>
      <c r="AO12">
        <f>games1805!AO12</f>
        <v>11</v>
      </c>
    </row>
    <row r="13" spans="1:41" x14ac:dyDescent="0.3">
      <c r="A13" t="str">
        <f>games1805!A13</f>
        <v>Europa League Qualifikation  Europa League Qualifikation</v>
      </c>
      <c r="B13" t="str">
        <f>games1805!B13</f>
        <v>24.08.2017</v>
      </c>
      <c r="C13" t="str">
        <f>games1805!C13</f>
        <v>2017</v>
      </c>
      <c r="D13" t="str">
        <f>games1805!D13</f>
        <v>08</v>
      </c>
      <c r="E13" t="str">
        <f>games1805!E13</f>
        <v>Do</v>
      </c>
      <c r="F13">
        <f>games1805!F13</f>
        <v>0.79166666666666663</v>
      </c>
      <c r="G13">
        <f>games1805!G13</f>
        <v>6606</v>
      </c>
      <c r="H13">
        <f>games1805!H13</f>
        <v>4</v>
      </c>
      <c r="I13">
        <f>games1805!I13</f>
        <v>0</v>
      </c>
      <c r="J13" t="str">
        <f>games1805!J13</f>
        <v>Red Bull Salzburg</v>
      </c>
      <c r="K13" t="str">
        <f>games1805!K13</f>
        <v>FC Viitorul</v>
      </c>
      <c r="L13">
        <f>games1805!L13</f>
        <v>4</v>
      </c>
      <c r="M13">
        <f>games1805!M13</f>
        <v>0</v>
      </c>
      <c r="N13" t="str">
        <f>games1805!N13</f>
        <v>S</v>
      </c>
      <c r="O13" t="str">
        <f>games1805!O13</f>
        <v>N</v>
      </c>
      <c r="P13">
        <f>games1805!P13</f>
        <v>4</v>
      </c>
      <c r="Q13">
        <f>games1805!Q13</f>
        <v>2.8181818181818183</v>
      </c>
      <c r="R13">
        <f>games1805!R13</f>
        <v>0.36363636363636365</v>
      </c>
      <c r="S13">
        <f>games1805!S13</f>
        <v>2.4545454545454546</v>
      </c>
      <c r="T13">
        <f>games1805!T13</f>
        <v>1</v>
      </c>
      <c r="U13">
        <f>games1805!U13</f>
        <v>3</v>
      </c>
      <c r="V13">
        <f>games1805!V13</f>
        <v>-2</v>
      </c>
      <c r="W13">
        <f>games1805!W13</f>
        <v>3</v>
      </c>
      <c r="X13">
        <f>games1805!X13</f>
        <v>0.8</v>
      </c>
      <c r="Y13">
        <f>games1805!Y13</f>
        <v>2.2000000000000002</v>
      </c>
      <c r="Z13">
        <f>games1805!Z13</f>
        <v>2.6666666666666665</v>
      </c>
      <c r="AA13">
        <f>games1805!AA13</f>
        <v>0.16666666666666666</v>
      </c>
      <c r="AB13">
        <f>games1805!AB13</f>
        <v>2.5</v>
      </c>
      <c r="AC13">
        <f>games1805!AC13</f>
        <v>1</v>
      </c>
      <c r="AD13">
        <f>games1805!AD13</f>
        <v>3</v>
      </c>
      <c r="AE13">
        <f>games1805!AE13</f>
        <v>-2</v>
      </c>
      <c r="AF13">
        <f>games1805!AF13</f>
        <v>0</v>
      </c>
      <c r="AG13">
        <f>games1805!AG13</f>
        <v>0</v>
      </c>
      <c r="AH13">
        <f>games1805!AH13</f>
        <v>0</v>
      </c>
      <c r="AI13">
        <f>games1805!AI13</f>
        <v>3</v>
      </c>
      <c r="AJ13">
        <f>games1805!AJ13</f>
        <v>0</v>
      </c>
      <c r="AK13">
        <f>games1805!AK13</f>
        <v>27</v>
      </c>
      <c r="AL13">
        <f>games1805!AL13</f>
        <v>0</v>
      </c>
      <c r="AM13">
        <f>games1805!AM13</f>
        <v>2.4545454545454546</v>
      </c>
      <c r="AN13">
        <f>games1805!AN13</f>
        <v>0</v>
      </c>
      <c r="AO13">
        <f>games1805!AO13</f>
        <v>12</v>
      </c>
    </row>
    <row r="14" spans="1:41" x14ac:dyDescent="0.3">
      <c r="A14" t="str">
        <f>games1805!A14</f>
        <v>Bundesliga  Bundesliga</v>
      </c>
      <c r="B14" t="str">
        <f>games1805!B14</f>
        <v>27.08.2017</v>
      </c>
      <c r="C14" t="str">
        <f>games1805!C14</f>
        <v>2017</v>
      </c>
      <c r="D14" t="str">
        <f>games1805!D14</f>
        <v>08</v>
      </c>
      <c r="E14" t="str">
        <f>games1805!E14</f>
        <v>So</v>
      </c>
      <c r="F14">
        <f>games1805!F14</f>
        <v>0.6875</v>
      </c>
      <c r="G14">
        <f>games1805!G14</f>
        <v>15124</v>
      </c>
      <c r="H14">
        <f>games1805!H14</f>
        <v>3</v>
      </c>
      <c r="I14">
        <f>games1805!I14</f>
        <v>0</v>
      </c>
      <c r="J14" t="str">
        <f>games1805!J14</f>
        <v>SK Sturm Graz</v>
      </c>
      <c r="K14" t="str">
        <f>games1805!K14</f>
        <v>Red Bull Salzburg</v>
      </c>
      <c r="L14">
        <f>games1805!L14</f>
        <v>1</v>
      </c>
      <c r="M14">
        <f>games1805!M14</f>
        <v>0</v>
      </c>
      <c r="N14" t="str">
        <f>games1805!N14</f>
        <v>S</v>
      </c>
      <c r="O14" t="str">
        <f>games1805!O14</f>
        <v>N</v>
      </c>
      <c r="P14">
        <f>games1805!P14</f>
        <v>1</v>
      </c>
      <c r="Q14">
        <f>games1805!Q14</f>
        <v>0</v>
      </c>
      <c r="R14">
        <f>games1805!R14</f>
        <v>0</v>
      </c>
      <c r="S14">
        <f>games1805!S14</f>
        <v>0</v>
      </c>
      <c r="T14">
        <f>games1805!T14</f>
        <v>2.9166666666666665</v>
      </c>
      <c r="U14">
        <f>games1805!U14</f>
        <v>0.41666666666666669</v>
      </c>
      <c r="V14">
        <f>games1805!V14</f>
        <v>2.5</v>
      </c>
      <c r="W14">
        <f>games1805!W14</f>
        <v>0</v>
      </c>
      <c r="X14">
        <f>games1805!X14</f>
        <v>0</v>
      </c>
      <c r="Y14">
        <f>games1805!Y14</f>
        <v>0</v>
      </c>
      <c r="Z14">
        <f>games1805!Z14</f>
        <v>0</v>
      </c>
      <c r="AA14">
        <f>games1805!AA14</f>
        <v>0</v>
      </c>
      <c r="AB14">
        <f>games1805!AB14</f>
        <v>0</v>
      </c>
      <c r="AC14">
        <f>games1805!AC14</f>
        <v>3.1666666666666665</v>
      </c>
      <c r="AD14">
        <f>games1805!AD14</f>
        <v>0.66666666666666663</v>
      </c>
      <c r="AE14">
        <f>games1805!AE14</f>
        <v>2.5</v>
      </c>
      <c r="AF14">
        <f>games1805!AF14</f>
        <v>2.6666666666666665</v>
      </c>
      <c r="AG14">
        <f>games1805!AG14</f>
        <v>0.16666666666666666</v>
      </c>
      <c r="AH14">
        <f>games1805!AH14</f>
        <v>2.5</v>
      </c>
      <c r="AI14">
        <f>games1805!AI14</f>
        <v>3</v>
      </c>
      <c r="AJ14">
        <f>games1805!AJ14</f>
        <v>0</v>
      </c>
      <c r="AK14">
        <f>games1805!AK14</f>
        <v>0</v>
      </c>
      <c r="AL14">
        <f>games1805!AL14</f>
        <v>30</v>
      </c>
      <c r="AM14">
        <f>games1805!AM14</f>
        <v>0</v>
      </c>
      <c r="AN14">
        <f>games1805!AN14</f>
        <v>2.5</v>
      </c>
      <c r="AO14">
        <f>games1805!AO14</f>
        <v>13</v>
      </c>
    </row>
    <row r="15" spans="1:41" x14ac:dyDescent="0.3">
      <c r="A15" t="str">
        <f>games1805!A15</f>
        <v>Bundesliga  Bundesliga</v>
      </c>
      <c r="B15" t="str">
        <f>games1805!B15</f>
        <v>10.09.2017</v>
      </c>
      <c r="C15" t="str">
        <f>games1805!C15</f>
        <v>2017</v>
      </c>
      <c r="D15" t="str">
        <f>games1805!D15</f>
        <v>09</v>
      </c>
      <c r="E15" t="str">
        <f>games1805!E15</f>
        <v>So</v>
      </c>
      <c r="F15">
        <f>games1805!F15</f>
        <v>0.6875</v>
      </c>
      <c r="G15">
        <f>games1805!G15</f>
        <v>12249</v>
      </c>
      <c r="H15">
        <f>games1805!H15</f>
        <v>14</v>
      </c>
      <c r="I15">
        <f>games1805!I15</f>
        <v>0</v>
      </c>
      <c r="J15" t="str">
        <f>games1805!J15</f>
        <v>Red Bull Salzburg</v>
      </c>
      <c r="K15" t="str">
        <f>games1805!K15</f>
        <v>SK Rapid Wien</v>
      </c>
      <c r="L15">
        <f>games1805!L15</f>
        <v>2</v>
      </c>
      <c r="M15">
        <f>games1805!M15</f>
        <v>2</v>
      </c>
      <c r="N15" t="str">
        <f>games1805!N15</f>
        <v>U</v>
      </c>
      <c r="O15" t="str">
        <f>games1805!O15</f>
        <v>U</v>
      </c>
      <c r="P15">
        <f>games1805!P15</f>
        <v>0</v>
      </c>
      <c r="Q15">
        <f>games1805!Q15</f>
        <v>2.6923076923076925</v>
      </c>
      <c r="R15">
        <f>games1805!R15</f>
        <v>0.30769230769230771</v>
      </c>
      <c r="S15">
        <f>games1805!S15</f>
        <v>2.384615384615385</v>
      </c>
      <c r="T15">
        <f>games1805!T15</f>
        <v>0</v>
      </c>
      <c r="U15">
        <f>games1805!U15</f>
        <v>0</v>
      </c>
      <c r="V15">
        <f>games1805!V15</f>
        <v>0</v>
      </c>
      <c r="W15">
        <f>games1805!W15</f>
        <v>3.1666666666666665</v>
      </c>
      <c r="X15">
        <f>games1805!X15</f>
        <v>0.66666666666666663</v>
      </c>
      <c r="Y15">
        <f>games1805!Y15</f>
        <v>2.5</v>
      </c>
      <c r="Z15">
        <f>games1805!Z15</f>
        <v>2.2857142857142856</v>
      </c>
      <c r="AA15">
        <f>games1805!AA15</f>
        <v>0.2857142857142857</v>
      </c>
      <c r="AB15">
        <f>games1805!AB15</f>
        <v>2</v>
      </c>
      <c r="AC15">
        <f>games1805!AC15</f>
        <v>0</v>
      </c>
      <c r="AD15">
        <f>games1805!AD15</f>
        <v>0</v>
      </c>
      <c r="AE15">
        <f>games1805!AE15</f>
        <v>0</v>
      </c>
      <c r="AF15">
        <f>games1805!AF15</f>
        <v>0</v>
      </c>
      <c r="AG15">
        <f>games1805!AG15</f>
        <v>0</v>
      </c>
      <c r="AH15">
        <f>games1805!AH15</f>
        <v>0</v>
      </c>
      <c r="AI15">
        <f>games1805!AI15</f>
        <v>1</v>
      </c>
      <c r="AJ15">
        <f>games1805!AJ15</f>
        <v>1</v>
      </c>
      <c r="AK15">
        <f>games1805!AK15</f>
        <v>30</v>
      </c>
      <c r="AL15">
        <f>games1805!AL15</f>
        <v>0</v>
      </c>
      <c r="AM15">
        <f>games1805!AM15</f>
        <v>2.3076923076923075</v>
      </c>
      <c r="AN15">
        <f>games1805!AN15</f>
        <v>0</v>
      </c>
      <c r="AO15">
        <f>games1805!AO15</f>
        <v>14</v>
      </c>
    </row>
    <row r="16" spans="1:41" x14ac:dyDescent="0.3">
      <c r="A16" t="str">
        <f>games1805!A16</f>
        <v>Europa League  Europa League</v>
      </c>
      <c r="B16" t="str">
        <f>games1805!B16</f>
        <v>14.09.2017</v>
      </c>
      <c r="C16" t="str">
        <f>games1805!C16</f>
        <v>2017</v>
      </c>
      <c r="D16" t="str">
        <f>games1805!D16</f>
        <v>09</v>
      </c>
      <c r="E16" t="str">
        <f>games1805!E16</f>
        <v>Do</v>
      </c>
      <c r="F16">
        <f>games1805!F16</f>
        <v>0.87847222222222221</v>
      </c>
      <c r="G16">
        <f>games1805!G16</f>
        <v>13972</v>
      </c>
      <c r="H16">
        <f>games1805!H16</f>
        <v>4</v>
      </c>
      <c r="I16">
        <f>games1805!I16</f>
        <v>0</v>
      </c>
      <c r="J16" t="str">
        <f>games1805!J16</f>
        <v>Vitória Guimarães SC</v>
      </c>
      <c r="K16" t="str">
        <f>games1805!K16</f>
        <v>Red Bull Salzburg</v>
      </c>
      <c r="L16">
        <f>games1805!L16</f>
        <v>1</v>
      </c>
      <c r="M16">
        <f>games1805!M16</f>
        <v>1</v>
      </c>
      <c r="N16" t="str">
        <f>games1805!N16</f>
        <v>U</v>
      </c>
      <c r="O16" t="str">
        <f>games1805!O16</f>
        <v>U</v>
      </c>
      <c r="P16">
        <f>games1805!P16</f>
        <v>0</v>
      </c>
      <c r="Q16">
        <f>games1805!Q16</f>
        <v>0</v>
      </c>
      <c r="R16">
        <f>games1805!R16</f>
        <v>0</v>
      </c>
      <c r="S16">
        <f>games1805!S16</f>
        <v>0</v>
      </c>
      <c r="T16">
        <f>games1805!T16</f>
        <v>2.6428571428571428</v>
      </c>
      <c r="U16">
        <f>games1805!U16</f>
        <v>0.5714285714285714</v>
      </c>
      <c r="V16">
        <f>games1805!V16</f>
        <v>2.0714285714285712</v>
      </c>
      <c r="W16">
        <f>games1805!W16</f>
        <v>0</v>
      </c>
      <c r="X16">
        <f>games1805!X16</f>
        <v>0</v>
      </c>
      <c r="Y16">
        <f>games1805!Y16</f>
        <v>0</v>
      </c>
      <c r="Z16">
        <f>games1805!Z16</f>
        <v>0</v>
      </c>
      <c r="AA16">
        <f>games1805!AA16</f>
        <v>0</v>
      </c>
      <c r="AB16">
        <f>games1805!AB16</f>
        <v>0</v>
      </c>
      <c r="AC16">
        <f>games1805!AC16</f>
        <v>3</v>
      </c>
      <c r="AD16">
        <f>games1805!AD16</f>
        <v>0.8571428571428571</v>
      </c>
      <c r="AE16">
        <f>games1805!AE16</f>
        <v>2.1428571428571428</v>
      </c>
      <c r="AF16">
        <f>games1805!AF16</f>
        <v>2.2857142857142856</v>
      </c>
      <c r="AG16">
        <f>games1805!AG16</f>
        <v>0.2857142857142857</v>
      </c>
      <c r="AH16">
        <f>games1805!AH16</f>
        <v>2</v>
      </c>
      <c r="AI16">
        <f>games1805!AI16</f>
        <v>1</v>
      </c>
      <c r="AJ16">
        <f>games1805!AJ16</f>
        <v>1</v>
      </c>
      <c r="AK16">
        <f>games1805!AK16</f>
        <v>0</v>
      </c>
      <c r="AL16">
        <f>games1805!AL16</f>
        <v>31</v>
      </c>
      <c r="AM16">
        <f>games1805!AM16</f>
        <v>0</v>
      </c>
      <c r="AN16">
        <f>games1805!AN16</f>
        <v>2.2142857142857144</v>
      </c>
      <c r="AO16">
        <f>games1805!AO16</f>
        <v>15</v>
      </c>
    </row>
    <row r="17" spans="1:41" x14ac:dyDescent="0.3">
      <c r="A17" t="str">
        <f>games1805!A17</f>
        <v>Bundesliga  Bundesliga</v>
      </c>
      <c r="B17" t="str">
        <f>games1805!B17</f>
        <v>17.09.2017</v>
      </c>
      <c r="C17" t="str">
        <f>games1805!C17</f>
        <v>2017</v>
      </c>
      <c r="D17" t="str">
        <f>games1805!D17</f>
        <v>09</v>
      </c>
      <c r="E17" t="str">
        <f>games1805!E17</f>
        <v>So</v>
      </c>
      <c r="F17">
        <f>games1805!F17</f>
        <v>0.6875</v>
      </c>
      <c r="G17">
        <f>games1805!G17</f>
        <v>2214</v>
      </c>
      <c r="H17">
        <f>games1805!H17</f>
        <v>3</v>
      </c>
      <c r="I17">
        <f>games1805!I17</f>
        <v>0</v>
      </c>
      <c r="J17" t="str">
        <f>games1805!J17</f>
        <v>SV Mattersburg</v>
      </c>
      <c r="K17" t="str">
        <f>games1805!K17</f>
        <v>Red Bull Salzburg</v>
      </c>
      <c r="L17">
        <f>games1805!L17</f>
        <v>1</v>
      </c>
      <c r="M17">
        <f>games1805!M17</f>
        <v>2</v>
      </c>
      <c r="N17" t="str">
        <f>games1805!N17</f>
        <v>N</v>
      </c>
      <c r="O17" t="str">
        <f>games1805!O17</f>
        <v>S</v>
      </c>
      <c r="P17">
        <f>games1805!P17</f>
        <v>-1</v>
      </c>
      <c r="Q17">
        <f>games1805!Q17</f>
        <v>0</v>
      </c>
      <c r="R17">
        <f>games1805!R17</f>
        <v>0</v>
      </c>
      <c r="S17">
        <f>games1805!S17</f>
        <v>0</v>
      </c>
      <c r="T17">
        <f>games1805!T17</f>
        <v>2.5333333333333332</v>
      </c>
      <c r="U17">
        <f>games1805!U17</f>
        <v>0.6</v>
      </c>
      <c r="V17">
        <f>games1805!V17</f>
        <v>1.9333333333333331</v>
      </c>
      <c r="W17">
        <f>games1805!W17</f>
        <v>0</v>
      </c>
      <c r="X17">
        <f>games1805!X17</f>
        <v>0</v>
      </c>
      <c r="Y17">
        <f>games1805!Y17</f>
        <v>0</v>
      </c>
      <c r="Z17">
        <f>games1805!Z17</f>
        <v>0</v>
      </c>
      <c r="AA17">
        <f>games1805!AA17</f>
        <v>0</v>
      </c>
      <c r="AB17">
        <f>games1805!AB17</f>
        <v>0</v>
      </c>
      <c r="AC17">
        <f>games1805!AC17</f>
        <v>3</v>
      </c>
      <c r="AD17">
        <f>games1805!AD17</f>
        <v>0.8571428571428571</v>
      </c>
      <c r="AE17">
        <f>games1805!AE17</f>
        <v>2.1428571428571428</v>
      </c>
      <c r="AF17">
        <f>games1805!AF17</f>
        <v>2.125</v>
      </c>
      <c r="AG17">
        <f>games1805!AG17</f>
        <v>0.375</v>
      </c>
      <c r="AH17">
        <f>games1805!AH17</f>
        <v>1.75</v>
      </c>
      <c r="AI17">
        <f>games1805!AI17</f>
        <v>0</v>
      </c>
      <c r="AJ17">
        <f>games1805!AJ17</f>
        <v>3</v>
      </c>
      <c r="AK17">
        <f>games1805!AK17</f>
        <v>0</v>
      </c>
      <c r="AL17">
        <f>games1805!AL17</f>
        <v>32</v>
      </c>
      <c r="AM17">
        <f>games1805!AM17</f>
        <v>0</v>
      </c>
      <c r="AN17">
        <f>games1805!AN17</f>
        <v>2.1333333333333333</v>
      </c>
      <c r="AO17">
        <f>games1805!AO17</f>
        <v>16</v>
      </c>
    </row>
    <row r="18" spans="1:41" x14ac:dyDescent="0.3">
      <c r="A18" t="str">
        <f>games1805!A18</f>
        <v>ÖFB-Cup  ÖFB-Cup</v>
      </c>
      <c r="B18" t="str">
        <f>games1805!B18</f>
        <v>21.09.2017</v>
      </c>
      <c r="C18" t="str">
        <f>games1805!C18</f>
        <v>2017</v>
      </c>
      <c r="D18" t="str">
        <f>games1805!D18</f>
        <v>09</v>
      </c>
      <c r="E18" t="str">
        <f>games1805!E18</f>
        <v>Do</v>
      </c>
      <c r="F18">
        <f>games1805!F18</f>
        <v>0.79166666666666663</v>
      </c>
      <c r="G18">
        <f>games1805!G18</f>
        <v>1800</v>
      </c>
      <c r="H18">
        <f>games1805!H18</f>
        <v>4</v>
      </c>
      <c r="I18">
        <f>games1805!I18</f>
        <v>0</v>
      </c>
      <c r="J18" t="str">
        <f>games1805!J18</f>
        <v>ASK-BSC Bruck/Leitha</v>
      </c>
      <c r="K18" t="str">
        <f>games1805!K18</f>
        <v>Red Bull Salzburg</v>
      </c>
      <c r="L18">
        <f>games1805!L18</f>
        <v>1</v>
      </c>
      <c r="M18">
        <f>games1805!M18</f>
        <v>1</v>
      </c>
      <c r="N18" t="str">
        <f>games1805!N18</f>
        <v>U</v>
      </c>
      <c r="O18" t="str">
        <f>games1805!O18</f>
        <v>U</v>
      </c>
      <c r="P18">
        <f>games1805!P18</f>
        <v>0</v>
      </c>
      <c r="Q18">
        <f>games1805!Q18</f>
        <v>0</v>
      </c>
      <c r="R18">
        <f>games1805!R18</f>
        <v>0</v>
      </c>
      <c r="S18">
        <f>games1805!S18</f>
        <v>0</v>
      </c>
      <c r="T18">
        <f>games1805!T18</f>
        <v>2.5</v>
      </c>
      <c r="U18">
        <f>games1805!U18</f>
        <v>0.625</v>
      </c>
      <c r="V18">
        <f>games1805!V18</f>
        <v>1.875</v>
      </c>
      <c r="W18">
        <f>games1805!W18</f>
        <v>0</v>
      </c>
      <c r="X18">
        <f>games1805!X18</f>
        <v>0</v>
      </c>
      <c r="Y18">
        <f>games1805!Y18</f>
        <v>0</v>
      </c>
      <c r="Z18">
        <f>games1805!Z18</f>
        <v>0</v>
      </c>
      <c r="AA18">
        <f>games1805!AA18</f>
        <v>0</v>
      </c>
      <c r="AB18">
        <f>games1805!AB18</f>
        <v>0</v>
      </c>
      <c r="AC18">
        <f>games1805!AC18</f>
        <v>3</v>
      </c>
      <c r="AD18">
        <f>games1805!AD18</f>
        <v>0.8571428571428571</v>
      </c>
      <c r="AE18">
        <f>games1805!AE18</f>
        <v>2.1428571428571428</v>
      </c>
      <c r="AF18">
        <f>games1805!AF18</f>
        <v>2.1111111111111112</v>
      </c>
      <c r="AG18">
        <f>games1805!AG18</f>
        <v>0.44444444444444442</v>
      </c>
      <c r="AH18">
        <f>games1805!AH18</f>
        <v>1.6666666666666667</v>
      </c>
      <c r="AI18">
        <f>games1805!AI18</f>
        <v>1</v>
      </c>
      <c r="AJ18">
        <f>games1805!AJ18</f>
        <v>1</v>
      </c>
      <c r="AK18">
        <f>games1805!AK18</f>
        <v>0</v>
      </c>
      <c r="AL18">
        <f>games1805!AL18</f>
        <v>35</v>
      </c>
      <c r="AM18">
        <f>games1805!AM18</f>
        <v>0</v>
      </c>
      <c r="AN18">
        <f>games1805!AN18</f>
        <v>2.1875</v>
      </c>
      <c r="AO18">
        <f>games1805!AO18</f>
        <v>17</v>
      </c>
    </row>
    <row r="19" spans="1:41" x14ac:dyDescent="0.3">
      <c r="A19" t="str">
        <f>games1805!A19</f>
        <v>Bundesliga  Bundesliga</v>
      </c>
      <c r="B19" t="str">
        <f>games1805!B19</f>
        <v>24.09.2017</v>
      </c>
      <c r="C19" t="str">
        <f>games1805!C19</f>
        <v>2017</v>
      </c>
      <c r="D19" t="str">
        <f>games1805!D19</f>
        <v>09</v>
      </c>
      <c r="E19" t="str">
        <f>games1805!E19</f>
        <v>So</v>
      </c>
      <c r="F19">
        <f>games1805!F19</f>
        <v>0.6875</v>
      </c>
      <c r="G19">
        <f>games1805!G19</f>
        <v>8107</v>
      </c>
      <c r="H19">
        <f>games1805!H19</f>
        <v>3</v>
      </c>
      <c r="I19">
        <f>games1805!I19</f>
        <v>0</v>
      </c>
      <c r="J19" t="str">
        <f>games1805!J19</f>
        <v>Red Bull Salzburg</v>
      </c>
      <c r="K19" t="str">
        <f>games1805!K19</f>
        <v>FK Austria Wien</v>
      </c>
      <c r="L19">
        <f>games1805!L19</f>
        <v>0</v>
      </c>
      <c r="M19">
        <f>games1805!M19</f>
        <v>0</v>
      </c>
      <c r="N19" t="str">
        <f>games1805!N19</f>
        <v>U</v>
      </c>
      <c r="O19" t="str">
        <f>games1805!O19</f>
        <v>U</v>
      </c>
      <c r="P19">
        <f>games1805!P19</f>
        <v>0</v>
      </c>
      <c r="Q19">
        <f>games1805!Q19</f>
        <v>2.4117647058823528</v>
      </c>
      <c r="R19">
        <f>games1805!R19</f>
        <v>0.35294117647058826</v>
      </c>
      <c r="S19">
        <f>games1805!S19</f>
        <v>2.0588235294117645</v>
      </c>
      <c r="T19">
        <f>games1805!T19</f>
        <v>0</v>
      </c>
      <c r="U19">
        <f>games1805!U19</f>
        <v>0</v>
      </c>
      <c r="V19">
        <f>games1805!V19</f>
        <v>0</v>
      </c>
      <c r="W19">
        <f>games1805!W19</f>
        <v>3</v>
      </c>
      <c r="X19">
        <f>games1805!X19</f>
        <v>0.8571428571428571</v>
      </c>
      <c r="Y19">
        <f>games1805!Y19</f>
        <v>2.1428571428571428</v>
      </c>
      <c r="Z19">
        <f>games1805!Z19</f>
        <v>2</v>
      </c>
      <c r="AA19">
        <f>games1805!AA19</f>
        <v>0.5</v>
      </c>
      <c r="AB19">
        <f>games1805!AB19</f>
        <v>1.5</v>
      </c>
      <c r="AC19">
        <f>games1805!AC19</f>
        <v>0</v>
      </c>
      <c r="AD19">
        <f>games1805!AD19</f>
        <v>0</v>
      </c>
      <c r="AE19">
        <f>games1805!AE19</f>
        <v>0</v>
      </c>
      <c r="AF19">
        <f>games1805!AF19</f>
        <v>0</v>
      </c>
      <c r="AG19">
        <f>games1805!AG19</f>
        <v>0</v>
      </c>
      <c r="AH19">
        <f>games1805!AH19</f>
        <v>0</v>
      </c>
      <c r="AI19">
        <f>games1805!AI19</f>
        <v>1</v>
      </c>
      <c r="AJ19">
        <f>games1805!AJ19</f>
        <v>1</v>
      </c>
      <c r="AK19">
        <f>games1805!AK19</f>
        <v>36</v>
      </c>
      <c r="AL19">
        <f>games1805!AL19</f>
        <v>0</v>
      </c>
      <c r="AM19">
        <f>games1805!AM19</f>
        <v>2.1176470588235294</v>
      </c>
      <c r="AN19">
        <f>games1805!AN19</f>
        <v>0</v>
      </c>
      <c r="AO19">
        <f>games1805!AO19</f>
        <v>18</v>
      </c>
    </row>
    <row r="20" spans="1:41" x14ac:dyDescent="0.3">
      <c r="A20" t="str">
        <f>games1805!A20</f>
        <v>Europa League  Europa League</v>
      </c>
      <c r="B20" t="str">
        <f>games1805!B20</f>
        <v>28.09.2017</v>
      </c>
      <c r="C20" t="str">
        <f>games1805!C20</f>
        <v>2017</v>
      </c>
      <c r="D20" t="str">
        <f>games1805!D20</f>
        <v>09</v>
      </c>
      <c r="E20" t="str">
        <f>games1805!E20</f>
        <v>Do</v>
      </c>
      <c r="F20">
        <f>games1805!F20</f>
        <v>0.79166666666666663</v>
      </c>
      <c r="G20">
        <f>games1805!G20</f>
        <v>11832</v>
      </c>
      <c r="H20">
        <f>games1805!H20</f>
        <v>4</v>
      </c>
      <c r="I20">
        <f>games1805!I20</f>
        <v>0</v>
      </c>
      <c r="J20" t="str">
        <f>games1805!J20</f>
        <v>Red Bull Salzburg</v>
      </c>
      <c r="K20" t="str">
        <f>games1805!K20</f>
        <v>Olympique Marseille</v>
      </c>
      <c r="L20">
        <f>games1805!L20</f>
        <v>1</v>
      </c>
      <c r="M20">
        <f>games1805!M20</f>
        <v>0</v>
      </c>
      <c r="N20" t="str">
        <f>games1805!N20</f>
        <v>S</v>
      </c>
      <c r="O20" t="str">
        <f>games1805!O20</f>
        <v>N</v>
      </c>
      <c r="P20">
        <f>games1805!P20</f>
        <v>1</v>
      </c>
      <c r="Q20">
        <f>games1805!Q20</f>
        <v>2.2777777777777777</v>
      </c>
      <c r="R20">
        <f>games1805!R20</f>
        <v>0.33333333333333331</v>
      </c>
      <c r="S20">
        <f>games1805!S20</f>
        <v>1.9444444444444444</v>
      </c>
      <c r="T20">
        <f>games1805!T20</f>
        <v>0</v>
      </c>
      <c r="U20">
        <f>games1805!U20</f>
        <v>0</v>
      </c>
      <c r="V20">
        <f>games1805!V20</f>
        <v>0</v>
      </c>
      <c r="W20">
        <f>games1805!W20</f>
        <v>2.625</v>
      </c>
      <c r="X20">
        <f>games1805!X20</f>
        <v>0.75</v>
      </c>
      <c r="Y20">
        <f>games1805!Y20</f>
        <v>1.875</v>
      </c>
      <c r="Z20">
        <f>games1805!Z20</f>
        <v>2</v>
      </c>
      <c r="AA20">
        <f>games1805!AA20</f>
        <v>0.5</v>
      </c>
      <c r="AB20">
        <f>games1805!AB20</f>
        <v>1.5</v>
      </c>
      <c r="AC20">
        <f>games1805!AC20</f>
        <v>0</v>
      </c>
      <c r="AD20">
        <f>games1805!AD20</f>
        <v>0</v>
      </c>
      <c r="AE20">
        <f>games1805!AE20</f>
        <v>0</v>
      </c>
      <c r="AF20">
        <f>games1805!AF20</f>
        <v>0</v>
      </c>
      <c r="AG20">
        <f>games1805!AG20</f>
        <v>0</v>
      </c>
      <c r="AH20">
        <f>games1805!AH20</f>
        <v>0</v>
      </c>
      <c r="AI20">
        <f>games1805!AI20</f>
        <v>3</v>
      </c>
      <c r="AJ20">
        <f>games1805!AJ20</f>
        <v>0</v>
      </c>
      <c r="AK20">
        <f>games1805!AK20</f>
        <v>37</v>
      </c>
      <c r="AL20">
        <f>games1805!AL20</f>
        <v>0</v>
      </c>
      <c r="AM20">
        <f>games1805!AM20</f>
        <v>2.0555555555555554</v>
      </c>
      <c r="AN20">
        <f>games1805!AN20</f>
        <v>0</v>
      </c>
      <c r="AO20">
        <f>games1805!AO20</f>
        <v>19</v>
      </c>
    </row>
    <row r="21" spans="1:41" x14ac:dyDescent="0.3">
      <c r="A21" t="str">
        <f>games1805!A21</f>
        <v>Bundesliga  Bundesliga</v>
      </c>
      <c r="B21" t="str">
        <f>games1805!B21</f>
        <v>01.10.2017</v>
      </c>
      <c r="C21" t="str">
        <f>games1805!C21</f>
        <v>2017</v>
      </c>
      <c r="D21" t="str">
        <f>games1805!D21</f>
        <v>10</v>
      </c>
      <c r="E21" t="str">
        <f>games1805!E21</f>
        <v>So</v>
      </c>
      <c r="F21">
        <f>games1805!F21</f>
        <v>0.79166666666666663</v>
      </c>
      <c r="G21">
        <f>games1805!G21</f>
        <v>4712</v>
      </c>
      <c r="H21">
        <f>games1805!H21</f>
        <v>3</v>
      </c>
      <c r="I21">
        <f>games1805!I21</f>
        <v>0</v>
      </c>
      <c r="J21" t="str">
        <f>games1805!J21</f>
        <v>Red Bull Salzburg</v>
      </c>
      <c r="K21" t="str">
        <f>games1805!K21</f>
        <v>Wolfsberger AC</v>
      </c>
      <c r="L21">
        <f>games1805!L21</f>
        <v>2</v>
      </c>
      <c r="M21">
        <f>games1805!M21</f>
        <v>1</v>
      </c>
      <c r="N21" t="str">
        <f>games1805!N21</f>
        <v>S</v>
      </c>
      <c r="O21" t="str">
        <f>games1805!O21</f>
        <v>N</v>
      </c>
      <c r="P21">
        <f>games1805!P21</f>
        <v>1</v>
      </c>
      <c r="Q21">
        <f>games1805!Q21</f>
        <v>2.2105263157894739</v>
      </c>
      <c r="R21">
        <f>games1805!R21</f>
        <v>0.31578947368421051</v>
      </c>
      <c r="S21">
        <f>games1805!S21</f>
        <v>1.8947368421052633</v>
      </c>
      <c r="T21">
        <f>games1805!T21</f>
        <v>0</v>
      </c>
      <c r="U21">
        <f>games1805!U21</f>
        <v>2</v>
      </c>
      <c r="V21">
        <f>games1805!V21</f>
        <v>-2</v>
      </c>
      <c r="W21">
        <f>games1805!W21</f>
        <v>2.4444444444444446</v>
      </c>
      <c r="X21">
        <f>games1805!X21</f>
        <v>0.66666666666666663</v>
      </c>
      <c r="Y21">
        <f>games1805!Y21</f>
        <v>1.7777777777777781</v>
      </c>
      <c r="Z21">
        <f>games1805!Z21</f>
        <v>2</v>
      </c>
      <c r="AA21">
        <f>games1805!AA21</f>
        <v>0.5</v>
      </c>
      <c r="AB21">
        <f>games1805!AB21</f>
        <v>1.5</v>
      </c>
      <c r="AC21">
        <f>games1805!AC21</f>
        <v>0</v>
      </c>
      <c r="AD21">
        <f>games1805!AD21</f>
        <v>2</v>
      </c>
      <c r="AE21">
        <f>games1805!AE21</f>
        <v>-2</v>
      </c>
      <c r="AF21">
        <f>games1805!AF21</f>
        <v>0</v>
      </c>
      <c r="AG21">
        <f>games1805!AG21</f>
        <v>0</v>
      </c>
      <c r="AH21">
        <f>games1805!AH21</f>
        <v>0</v>
      </c>
      <c r="AI21">
        <f>games1805!AI21</f>
        <v>3</v>
      </c>
      <c r="AJ21">
        <f>games1805!AJ21</f>
        <v>0</v>
      </c>
      <c r="AK21">
        <f>games1805!AK21</f>
        <v>40</v>
      </c>
      <c r="AL21">
        <f>games1805!AL21</f>
        <v>0</v>
      </c>
      <c r="AM21">
        <f>games1805!AM21</f>
        <v>2.1052631578947367</v>
      </c>
      <c r="AN21">
        <f>games1805!AN21</f>
        <v>0</v>
      </c>
      <c r="AO21">
        <f>games1805!AO21</f>
        <v>20</v>
      </c>
    </row>
    <row r="22" spans="1:41" x14ac:dyDescent="0.3">
      <c r="A22" t="str">
        <f>games1805!A22</f>
        <v>Bundesliga  Bundesliga</v>
      </c>
      <c r="B22" t="str">
        <f>games1805!B22</f>
        <v>14.10.2017</v>
      </c>
      <c r="C22" t="str">
        <f>games1805!C22</f>
        <v>2017</v>
      </c>
      <c r="D22" t="str">
        <f>games1805!D22</f>
        <v>10</v>
      </c>
      <c r="E22" t="str">
        <f>games1805!E22</f>
        <v>Sa</v>
      </c>
      <c r="F22">
        <f>games1805!F22</f>
        <v>0.66666666666666663</v>
      </c>
      <c r="G22">
        <f>games1805!G22</f>
        <v>5659</v>
      </c>
      <c r="H22">
        <f>games1805!H22</f>
        <v>13</v>
      </c>
      <c r="I22">
        <f>games1805!I22</f>
        <v>0</v>
      </c>
      <c r="J22" t="str">
        <f>games1805!J22</f>
        <v>LASK</v>
      </c>
      <c r="K22" t="str">
        <f>games1805!K22</f>
        <v>Red Bull Salzburg</v>
      </c>
      <c r="L22">
        <f>games1805!L22</f>
        <v>1</v>
      </c>
      <c r="M22">
        <f>games1805!M22</f>
        <v>3</v>
      </c>
      <c r="N22" t="str">
        <f>games1805!N22</f>
        <v>N</v>
      </c>
      <c r="O22" t="str">
        <f>games1805!O22</f>
        <v>S</v>
      </c>
      <c r="P22">
        <f>games1805!P22</f>
        <v>-2</v>
      </c>
      <c r="Q22">
        <f>games1805!Q22</f>
        <v>1</v>
      </c>
      <c r="R22">
        <f>games1805!R22</f>
        <v>0</v>
      </c>
      <c r="S22">
        <f>games1805!S22</f>
        <v>1</v>
      </c>
      <c r="T22">
        <f>games1805!T22</f>
        <v>2.2000000000000002</v>
      </c>
      <c r="U22">
        <f>games1805!U22</f>
        <v>0.6</v>
      </c>
      <c r="V22">
        <f>games1805!V22</f>
        <v>1.6</v>
      </c>
      <c r="W22">
        <f>games1805!W22</f>
        <v>0</v>
      </c>
      <c r="X22">
        <f>games1805!X22</f>
        <v>0</v>
      </c>
      <c r="Y22">
        <f>games1805!Y22</f>
        <v>0</v>
      </c>
      <c r="Z22">
        <f>games1805!Z22</f>
        <v>1</v>
      </c>
      <c r="AA22">
        <f>games1805!AA22</f>
        <v>1</v>
      </c>
      <c r="AB22">
        <f>games1805!AB22</f>
        <v>0</v>
      </c>
      <c r="AC22">
        <f>games1805!AC22</f>
        <v>2.4</v>
      </c>
      <c r="AD22">
        <f>games1805!AD22</f>
        <v>0.7</v>
      </c>
      <c r="AE22">
        <f>games1805!AE22</f>
        <v>1.7</v>
      </c>
      <c r="AF22">
        <f>games1805!AF22</f>
        <v>2</v>
      </c>
      <c r="AG22">
        <f>games1805!AG22</f>
        <v>0.5</v>
      </c>
      <c r="AH22">
        <f>games1805!AH22</f>
        <v>1.5</v>
      </c>
      <c r="AI22">
        <f>games1805!AI22</f>
        <v>0</v>
      </c>
      <c r="AJ22">
        <f>games1805!AJ22</f>
        <v>3</v>
      </c>
      <c r="AK22">
        <f>games1805!AK22</f>
        <v>1</v>
      </c>
      <c r="AL22">
        <f>games1805!AL22</f>
        <v>43</v>
      </c>
      <c r="AM22">
        <f>games1805!AM22</f>
        <v>1</v>
      </c>
      <c r="AN22">
        <f>games1805!AN22</f>
        <v>2.15</v>
      </c>
      <c r="AO22">
        <f>games1805!AO22</f>
        <v>21</v>
      </c>
    </row>
    <row r="23" spans="1:41" x14ac:dyDescent="0.3">
      <c r="A23" t="str">
        <f>games1805!A23</f>
        <v>Europa League  Europa League</v>
      </c>
      <c r="B23" t="str">
        <f>games1805!B23</f>
        <v>19.10.2017</v>
      </c>
      <c r="C23" t="str">
        <f>games1805!C23</f>
        <v>2017</v>
      </c>
      <c r="D23" t="str">
        <f>games1805!D23</f>
        <v>10</v>
      </c>
      <c r="E23" t="str">
        <f>games1805!E23</f>
        <v>Do</v>
      </c>
      <c r="F23">
        <f>games1805!F23</f>
        <v>0.79166666666666663</v>
      </c>
      <c r="G23">
        <f>games1805!G23</f>
        <v>23354</v>
      </c>
      <c r="H23">
        <f>games1805!H23</f>
        <v>5</v>
      </c>
      <c r="I23">
        <f>games1805!I23</f>
        <v>0</v>
      </c>
      <c r="J23" t="str">
        <f>games1805!J23</f>
        <v>Konyaspor</v>
      </c>
      <c r="K23" t="str">
        <f>games1805!K23</f>
        <v>Red Bull Salzburg</v>
      </c>
      <c r="L23">
        <f>games1805!L23</f>
        <v>0</v>
      </c>
      <c r="M23">
        <f>games1805!M23</f>
        <v>2</v>
      </c>
      <c r="N23" t="str">
        <f>games1805!N23</f>
        <v>N</v>
      </c>
      <c r="O23" t="str">
        <f>games1805!O23</f>
        <v>S</v>
      </c>
      <c r="P23">
        <f>games1805!P23</f>
        <v>-2</v>
      </c>
      <c r="Q23">
        <f>games1805!Q23</f>
        <v>0</v>
      </c>
      <c r="R23">
        <f>games1805!R23</f>
        <v>0</v>
      </c>
      <c r="S23">
        <f>games1805!S23</f>
        <v>0</v>
      </c>
      <c r="T23">
        <f>games1805!T23</f>
        <v>2.2380952380952381</v>
      </c>
      <c r="U23">
        <f>games1805!U23</f>
        <v>0.61904761904761907</v>
      </c>
      <c r="V23">
        <f>games1805!V23</f>
        <v>1.6190476190476191</v>
      </c>
      <c r="W23">
        <f>games1805!W23</f>
        <v>0</v>
      </c>
      <c r="X23">
        <f>games1805!X23</f>
        <v>0</v>
      </c>
      <c r="Y23">
        <f>games1805!Y23</f>
        <v>0</v>
      </c>
      <c r="Z23">
        <f>games1805!Z23</f>
        <v>0</v>
      </c>
      <c r="AA23">
        <f>games1805!AA23</f>
        <v>0</v>
      </c>
      <c r="AB23">
        <f>games1805!AB23</f>
        <v>0</v>
      </c>
      <c r="AC23">
        <f>games1805!AC23</f>
        <v>2.4</v>
      </c>
      <c r="AD23">
        <f>games1805!AD23</f>
        <v>0.7</v>
      </c>
      <c r="AE23">
        <f>games1805!AE23</f>
        <v>1.7</v>
      </c>
      <c r="AF23">
        <f>games1805!AF23</f>
        <v>2.0909090909090908</v>
      </c>
      <c r="AG23">
        <f>games1805!AG23</f>
        <v>0.54545454545454541</v>
      </c>
      <c r="AH23">
        <f>games1805!AH23</f>
        <v>1.5454545454545454</v>
      </c>
      <c r="AI23">
        <f>games1805!AI23</f>
        <v>0</v>
      </c>
      <c r="AJ23">
        <f>games1805!AJ23</f>
        <v>3</v>
      </c>
      <c r="AK23">
        <f>games1805!AK23</f>
        <v>0</v>
      </c>
      <c r="AL23">
        <f>games1805!AL23</f>
        <v>46</v>
      </c>
      <c r="AM23">
        <f>games1805!AM23</f>
        <v>0</v>
      </c>
      <c r="AN23">
        <f>games1805!AN23</f>
        <v>2.1904761904761907</v>
      </c>
      <c r="AO23">
        <f>games1805!AO23</f>
        <v>22</v>
      </c>
    </row>
    <row r="24" spans="1:41" x14ac:dyDescent="0.3">
      <c r="A24" t="str">
        <f>games1805!A24</f>
        <v>Bundesliga  Bundesliga</v>
      </c>
      <c r="B24" t="str">
        <f>games1805!B24</f>
        <v>22.10.2017</v>
      </c>
      <c r="C24" t="str">
        <f>games1805!C24</f>
        <v>2017</v>
      </c>
      <c r="D24" t="str">
        <f>games1805!D24</f>
        <v>10</v>
      </c>
      <c r="E24" t="str">
        <f>games1805!E24</f>
        <v>So</v>
      </c>
      <c r="F24">
        <f>games1805!F24</f>
        <v>0.58333333333333337</v>
      </c>
      <c r="G24">
        <f>games1805!G24</f>
        <v>2302</v>
      </c>
      <c r="H24">
        <f>games1805!H24</f>
        <v>3</v>
      </c>
      <c r="I24">
        <f>games1805!I24</f>
        <v>0</v>
      </c>
      <c r="J24" t="str">
        <f>games1805!J24</f>
        <v>FC Admira Wacker Mödling</v>
      </c>
      <c r="K24" t="str">
        <f>games1805!K24</f>
        <v>Red Bull Salzburg</v>
      </c>
      <c r="L24">
        <f>games1805!L24</f>
        <v>1</v>
      </c>
      <c r="M24">
        <f>games1805!M24</f>
        <v>1</v>
      </c>
      <c r="N24" t="str">
        <f>games1805!N24</f>
        <v>U</v>
      </c>
      <c r="O24" t="str">
        <f>games1805!O24</f>
        <v>U</v>
      </c>
      <c r="P24">
        <f>games1805!P24</f>
        <v>0</v>
      </c>
      <c r="Q24">
        <f>games1805!Q24</f>
        <v>1</v>
      </c>
      <c r="R24">
        <f>games1805!R24</f>
        <v>0</v>
      </c>
      <c r="S24">
        <f>games1805!S24</f>
        <v>1</v>
      </c>
      <c r="T24">
        <f>games1805!T24</f>
        <v>2.2272727272727271</v>
      </c>
      <c r="U24">
        <f>games1805!U24</f>
        <v>0.59090909090909094</v>
      </c>
      <c r="V24">
        <f>games1805!V24</f>
        <v>1.6363636363636362</v>
      </c>
      <c r="W24">
        <f>games1805!W24</f>
        <v>0</v>
      </c>
      <c r="X24">
        <f>games1805!X24</f>
        <v>0</v>
      </c>
      <c r="Y24">
        <f>games1805!Y24</f>
        <v>0</v>
      </c>
      <c r="Z24">
        <f>games1805!Z24</f>
        <v>1</v>
      </c>
      <c r="AA24">
        <f>games1805!AA24</f>
        <v>5</v>
      </c>
      <c r="AB24">
        <f>games1805!AB24</f>
        <v>-4</v>
      </c>
      <c r="AC24">
        <f>games1805!AC24</f>
        <v>2.4</v>
      </c>
      <c r="AD24">
        <f>games1805!AD24</f>
        <v>0.7</v>
      </c>
      <c r="AE24">
        <f>games1805!AE24</f>
        <v>1.7</v>
      </c>
      <c r="AF24">
        <f>games1805!AF24</f>
        <v>2.0833333333333335</v>
      </c>
      <c r="AG24">
        <f>games1805!AG24</f>
        <v>0.5</v>
      </c>
      <c r="AH24">
        <f>games1805!AH24</f>
        <v>1.5833333333333335</v>
      </c>
      <c r="AI24">
        <f>games1805!AI24</f>
        <v>1</v>
      </c>
      <c r="AJ24">
        <f>games1805!AJ24</f>
        <v>1</v>
      </c>
      <c r="AK24">
        <f>games1805!AK24</f>
        <v>0</v>
      </c>
      <c r="AL24">
        <f>games1805!AL24</f>
        <v>49</v>
      </c>
      <c r="AM24">
        <f>games1805!AM24</f>
        <v>0</v>
      </c>
      <c r="AN24">
        <f>games1805!AN24</f>
        <v>2.2272727272727271</v>
      </c>
      <c r="AO24">
        <f>games1805!AO24</f>
        <v>23</v>
      </c>
    </row>
    <row r="25" spans="1:41" x14ac:dyDescent="0.3">
      <c r="A25" t="str">
        <f>games1805!A25</f>
        <v>ÖFB-Cup  ÖFB-Cup</v>
      </c>
      <c r="B25" t="str">
        <f>games1805!B25</f>
        <v>25.10.2017</v>
      </c>
      <c r="C25" t="str">
        <f>games1805!C25</f>
        <v>2017</v>
      </c>
      <c r="D25" t="str">
        <f>games1805!D25</f>
        <v>10</v>
      </c>
      <c r="E25" t="str">
        <f>games1805!E25</f>
        <v>Mi</v>
      </c>
      <c r="F25">
        <f>games1805!F25</f>
        <v>0.79166666666666663</v>
      </c>
      <c r="G25">
        <f>games1805!G25</f>
        <v>4100</v>
      </c>
      <c r="H25">
        <f>games1805!H25</f>
        <v>3</v>
      </c>
      <c r="I25">
        <f>games1805!I25</f>
        <v>0</v>
      </c>
      <c r="J25" t="str">
        <f>games1805!J25</f>
        <v>TuS Bad Gleichenberg</v>
      </c>
      <c r="K25" t="str">
        <f>games1805!K25</f>
        <v>Red Bull Salzburg</v>
      </c>
      <c r="L25">
        <f>games1805!L25</f>
        <v>0</v>
      </c>
      <c r="M25">
        <f>games1805!M25</f>
        <v>3</v>
      </c>
      <c r="N25" t="str">
        <f>games1805!N25</f>
        <v>N</v>
      </c>
      <c r="O25" t="str">
        <f>games1805!O25</f>
        <v>S</v>
      </c>
      <c r="P25">
        <f>games1805!P25</f>
        <v>-3</v>
      </c>
      <c r="Q25">
        <f>games1805!Q25</f>
        <v>0</v>
      </c>
      <c r="R25">
        <f>games1805!R25</f>
        <v>0</v>
      </c>
      <c r="S25">
        <f>games1805!S25</f>
        <v>0</v>
      </c>
      <c r="T25">
        <f>games1805!T25</f>
        <v>2.1739130434782608</v>
      </c>
      <c r="U25">
        <f>games1805!U25</f>
        <v>0.60869565217391308</v>
      </c>
      <c r="V25">
        <f>games1805!V25</f>
        <v>1.5652173913043477</v>
      </c>
      <c r="W25">
        <f>games1805!W25</f>
        <v>0</v>
      </c>
      <c r="X25">
        <f>games1805!X25</f>
        <v>0</v>
      </c>
      <c r="Y25">
        <f>games1805!Y25</f>
        <v>0</v>
      </c>
      <c r="Z25">
        <f>games1805!Z25</f>
        <v>0</v>
      </c>
      <c r="AA25">
        <f>games1805!AA25</f>
        <v>0</v>
      </c>
      <c r="AB25">
        <f>games1805!AB25</f>
        <v>0</v>
      </c>
      <c r="AC25">
        <f>games1805!AC25</f>
        <v>2.4</v>
      </c>
      <c r="AD25">
        <f>games1805!AD25</f>
        <v>0.7</v>
      </c>
      <c r="AE25">
        <f>games1805!AE25</f>
        <v>1.7</v>
      </c>
      <c r="AF25">
        <f>games1805!AF25</f>
        <v>2</v>
      </c>
      <c r="AG25">
        <f>games1805!AG25</f>
        <v>0.53846153846153844</v>
      </c>
      <c r="AH25">
        <f>games1805!AH25</f>
        <v>1.4615384615384617</v>
      </c>
      <c r="AI25">
        <f>games1805!AI25</f>
        <v>0</v>
      </c>
      <c r="AJ25">
        <f>games1805!AJ25</f>
        <v>3</v>
      </c>
      <c r="AK25">
        <f>games1805!AK25</f>
        <v>0</v>
      </c>
      <c r="AL25">
        <f>games1805!AL25</f>
        <v>50</v>
      </c>
      <c r="AM25">
        <f>games1805!AM25</f>
        <v>0</v>
      </c>
      <c r="AN25">
        <f>games1805!AN25</f>
        <v>2.1739130434782608</v>
      </c>
      <c r="AO25">
        <f>games1805!AO25</f>
        <v>24</v>
      </c>
    </row>
    <row r="26" spans="1:41" x14ac:dyDescent="0.3">
      <c r="A26" t="str">
        <f>games1805!A26</f>
        <v>Bundesliga  Bundesliga</v>
      </c>
      <c r="B26" t="str">
        <f>games1805!B26</f>
        <v>28.10.2017</v>
      </c>
      <c r="C26" t="str">
        <f>games1805!C26</f>
        <v>2017</v>
      </c>
      <c r="D26" t="str">
        <f>games1805!D26</f>
        <v>10</v>
      </c>
      <c r="E26" t="str">
        <f>games1805!E26</f>
        <v>Sa</v>
      </c>
      <c r="F26">
        <f>games1805!F26</f>
        <v>0.77083333333333337</v>
      </c>
      <c r="G26">
        <f>games1805!G26</f>
        <v>6580</v>
      </c>
      <c r="H26">
        <f>games1805!H26</f>
        <v>3</v>
      </c>
      <c r="I26">
        <f>games1805!I26</f>
        <v>0</v>
      </c>
      <c r="J26" t="str">
        <f>games1805!J26</f>
        <v>Red Bull Salzburg</v>
      </c>
      <c r="K26" t="str">
        <f>games1805!K26</f>
        <v>SC Rheindorf Altach</v>
      </c>
      <c r="L26">
        <f>games1805!L26</f>
        <v>2</v>
      </c>
      <c r="M26">
        <f>games1805!M26</f>
        <v>0</v>
      </c>
      <c r="N26" t="str">
        <f>games1805!N26</f>
        <v>S</v>
      </c>
      <c r="O26" t="str">
        <f>games1805!O26</f>
        <v>N</v>
      </c>
      <c r="P26">
        <f>games1805!P26</f>
        <v>2</v>
      </c>
      <c r="Q26">
        <f>games1805!Q26</f>
        <v>2.2083333333333335</v>
      </c>
      <c r="R26">
        <f>games1805!R26</f>
        <v>0.29166666666666669</v>
      </c>
      <c r="S26">
        <f>games1805!S26</f>
        <v>1.9166666666666667</v>
      </c>
      <c r="T26">
        <f>games1805!T26</f>
        <v>0</v>
      </c>
      <c r="U26">
        <f>games1805!U26</f>
        <v>1</v>
      </c>
      <c r="V26">
        <f>games1805!V26</f>
        <v>-1</v>
      </c>
      <c r="W26">
        <f>games1805!W26</f>
        <v>2.4</v>
      </c>
      <c r="X26">
        <f>games1805!X26</f>
        <v>0.7</v>
      </c>
      <c r="Y26">
        <f>games1805!Y26</f>
        <v>1.7</v>
      </c>
      <c r="Z26">
        <f>games1805!Z26</f>
        <v>2.0714285714285716</v>
      </c>
      <c r="AA26">
        <f>games1805!AA26</f>
        <v>0.5</v>
      </c>
      <c r="AB26">
        <f>games1805!AB26</f>
        <v>1.5714285714285716</v>
      </c>
      <c r="AC26">
        <f>games1805!AC26</f>
        <v>0</v>
      </c>
      <c r="AD26">
        <f>games1805!AD26</f>
        <v>1</v>
      </c>
      <c r="AE26">
        <f>games1805!AE26</f>
        <v>-1</v>
      </c>
      <c r="AF26">
        <f>games1805!AF26</f>
        <v>0</v>
      </c>
      <c r="AG26">
        <f>games1805!AG26</f>
        <v>0</v>
      </c>
      <c r="AH26">
        <f>games1805!AH26</f>
        <v>0</v>
      </c>
      <c r="AI26">
        <f>games1805!AI26</f>
        <v>3</v>
      </c>
      <c r="AJ26">
        <f>games1805!AJ26</f>
        <v>0</v>
      </c>
      <c r="AK26">
        <f>games1805!AK26</f>
        <v>53</v>
      </c>
      <c r="AL26">
        <f>games1805!AL26</f>
        <v>0</v>
      </c>
      <c r="AM26">
        <f>games1805!AM26</f>
        <v>2.2083333333333335</v>
      </c>
      <c r="AN26">
        <f>games1805!AN26</f>
        <v>0</v>
      </c>
      <c r="AO26">
        <f>games1805!AO26</f>
        <v>25</v>
      </c>
    </row>
    <row r="27" spans="1:41" x14ac:dyDescent="0.3">
      <c r="A27" t="str">
        <f>games1805!A27</f>
        <v>Europa League  Europa League</v>
      </c>
      <c r="B27" t="str">
        <f>games1805!B27</f>
        <v>02.11.2017</v>
      </c>
      <c r="C27" t="str">
        <f>games1805!C27</f>
        <v>2017</v>
      </c>
      <c r="D27" t="str">
        <f>games1805!D27</f>
        <v>11</v>
      </c>
      <c r="E27" t="str">
        <f>games1805!E27</f>
        <v>Do</v>
      </c>
      <c r="F27">
        <f>games1805!F27</f>
        <v>0.87847222222222221</v>
      </c>
      <c r="G27">
        <f>games1805!G27</f>
        <v>8773</v>
      </c>
      <c r="H27">
        <f>games1805!H27</f>
        <v>5</v>
      </c>
      <c r="I27">
        <f>games1805!I27</f>
        <v>0</v>
      </c>
      <c r="J27" t="str">
        <f>games1805!J27</f>
        <v>Red Bull Salzburg</v>
      </c>
      <c r="K27" t="str">
        <f>games1805!K27</f>
        <v>Konyaspor</v>
      </c>
      <c r="L27">
        <f>games1805!L27</f>
        <v>0</v>
      </c>
      <c r="M27">
        <f>games1805!M27</f>
        <v>0</v>
      </c>
      <c r="N27" t="str">
        <f>games1805!N27</f>
        <v>U</v>
      </c>
      <c r="O27" t="str">
        <f>games1805!O27</f>
        <v>U</v>
      </c>
      <c r="P27">
        <f>games1805!P27</f>
        <v>0</v>
      </c>
      <c r="Q27">
        <f>games1805!Q27</f>
        <v>2.2000000000000002</v>
      </c>
      <c r="R27">
        <f>games1805!R27</f>
        <v>0.28000000000000003</v>
      </c>
      <c r="S27">
        <f>games1805!S27</f>
        <v>1.9200000000000002</v>
      </c>
      <c r="T27">
        <f>games1805!T27</f>
        <v>0</v>
      </c>
      <c r="U27">
        <f>games1805!U27</f>
        <v>2</v>
      </c>
      <c r="V27">
        <f>games1805!V27</f>
        <v>-2</v>
      </c>
      <c r="W27">
        <f>games1805!W27</f>
        <v>2.3636363636363638</v>
      </c>
      <c r="X27">
        <f>games1805!X27</f>
        <v>0.63636363636363635</v>
      </c>
      <c r="Y27">
        <f>games1805!Y27</f>
        <v>1.7272727272727275</v>
      </c>
      <c r="Z27">
        <f>games1805!Z27</f>
        <v>2.0714285714285716</v>
      </c>
      <c r="AA27">
        <f>games1805!AA27</f>
        <v>0.5</v>
      </c>
      <c r="AB27">
        <f>games1805!AB27</f>
        <v>1.5714285714285716</v>
      </c>
      <c r="AC27">
        <f>games1805!AC27</f>
        <v>0</v>
      </c>
      <c r="AD27">
        <f>games1805!AD27</f>
        <v>2</v>
      </c>
      <c r="AE27">
        <f>games1805!AE27</f>
        <v>-2</v>
      </c>
      <c r="AF27">
        <f>games1805!AF27</f>
        <v>0</v>
      </c>
      <c r="AG27">
        <f>games1805!AG27</f>
        <v>0</v>
      </c>
      <c r="AH27">
        <f>games1805!AH27</f>
        <v>0</v>
      </c>
      <c r="AI27">
        <f>games1805!AI27</f>
        <v>1</v>
      </c>
      <c r="AJ27">
        <f>games1805!AJ27</f>
        <v>1</v>
      </c>
      <c r="AK27">
        <f>games1805!AK27</f>
        <v>56</v>
      </c>
      <c r="AL27">
        <f>games1805!AL27</f>
        <v>0</v>
      </c>
      <c r="AM27">
        <f>games1805!AM27</f>
        <v>2.2400000000000002</v>
      </c>
      <c r="AN27">
        <f>games1805!AN27</f>
        <v>0</v>
      </c>
      <c r="AO27">
        <f>games1805!AO27</f>
        <v>26</v>
      </c>
    </row>
    <row r="28" spans="1:41" x14ac:dyDescent="0.3">
      <c r="A28" t="str">
        <f>games1805!A28</f>
        <v>Bundesliga  Bundesliga</v>
      </c>
      <c r="B28" t="str">
        <f>games1805!B28</f>
        <v>05.11.2017</v>
      </c>
      <c r="C28" t="str">
        <f>games1805!C28</f>
        <v>2017</v>
      </c>
      <c r="D28" t="str">
        <f>games1805!D28</f>
        <v>11</v>
      </c>
      <c r="E28" t="str">
        <f>games1805!E28</f>
        <v>So</v>
      </c>
      <c r="F28">
        <f>games1805!F28</f>
        <v>0.6875</v>
      </c>
      <c r="G28">
        <f>games1805!G28</f>
        <v>2760</v>
      </c>
      <c r="H28">
        <f>games1805!H28</f>
        <v>3</v>
      </c>
      <c r="I28">
        <f>games1805!I28</f>
        <v>0</v>
      </c>
      <c r="J28" t="str">
        <f>games1805!J28</f>
        <v>SKN St. Pölten</v>
      </c>
      <c r="K28" t="str">
        <f>games1805!K28</f>
        <v>Red Bull Salzburg</v>
      </c>
      <c r="L28">
        <f>games1805!L28</f>
        <v>1</v>
      </c>
      <c r="M28">
        <f>games1805!M28</f>
        <v>3</v>
      </c>
      <c r="N28" t="str">
        <f>games1805!N28</f>
        <v>N</v>
      </c>
      <c r="O28" t="str">
        <f>games1805!O28</f>
        <v>S</v>
      </c>
      <c r="P28">
        <f>games1805!P28</f>
        <v>-2</v>
      </c>
      <c r="Q28">
        <f>games1805!Q28</f>
        <v>1</v>
      </c>
      <c r="R28">
        <f>games1805!R28</f>
        <v>0</v>
      </c>
      <c r="S28">
        <f>games1805!S28</f>
        <v>1</v>
      </c>
      <c r="T28">
        <f>games1805!T28</f>
        <v>2.1153846153846154</v>
      </c>
      <c r="U28">
        <f>games1805!U28</f>
        <v>0.53846153846153844</v>
      </c>
      <c r="V28">
        <f>games1805!V28</f>
        <v>1.5769230769230771</v>
      </c>
      <c r="W28">
        <f>games1805!W28</f>
        <v>0</v>
      </c>
      <c r="X28">
        <f>games1805!X28</f>
        <v>0</v>
      </c>
      <c r="Y28">
        <f>games1805!Y28</f>
        <v>0</v>
      </c>
      <c r="Z28">
        <f>games1805!Z28</f>
        <v>1</v>
      </c>
      <c r="AA28">
        <f>games1805!AA28</f>
        <v>5</v>
      </c>
      <c r="AB28">
        <f>games1805!AB28</f>
        <v>-4</v>
      </c>
      <c r="AC28">
        <f>games1805!AC28</f>
        <v>2.1666666666666665</v>
      </c>
      <c r="AD28">
        <f>games1805!AD28</f>
        <v>0.58333333333333337</v>
      </c>
      <c r="AE28">
        <f>games1805!AE28</f>
        <v>1.583333333333333</v>
      </c>
      <c r="AF28">
        <f>games1805!AF28</f>
        <v>2.0714285714285716</v>
      </c>
      <c r="AG28">
        <f>games1805!AG28</f>
        <v>0.5</v>
      </c>
      <c r="AH28">
        <f>games1805!AH28</f>
        <v>1.5714285714285716</v>
      </c>
      <c r="AI28">
        <f>games1805!AI28</f>
        <v>0</v>
      </c>
      <c r="AJ28">
        <f>games1805!AJ28</f>
        <v>3</v>
      </c>
      <c r="AK28">
        <f>games1805!AK28</f>
        <v>0</v>
      </c>
      <c r="AL28">
        <f>games1805!AL28</f>
        <v>57</v>
      </c>
      <c r="AM28">
        <f>games1805!AM28</f>
        <v>0</v>
      </c>
      <c r="AN28">
        <f>games1805!AN28</f>
        <v>2.1923076923076925</v>
      </c>
      <c r="AO28">
        <f>games1805!AO28</f>
        <v>27</v>
      </c>
    </row>
    <row r="29" spans="1:41" x14ac:dyDescent="0.3">
      <c r="A29" t="str">
        <f>games1805!A29</f>
        <v>Bundesliga  Bundesliga</v>
      </c>
      <c r="B29" t="str">
        <f>games1805!B29</f>
        <v>19.11.2017</v>
      </c>
      <c r="C29" t="str">
        <f>games1805!C29</f>
        <v>2017</v>
      </c>
      <c r="D29" t="str">
        <f>games1805!D29</f>
        <v>11</v>
      </c>
      <c r="E29" t="str">
        <f>games1805!E29</f>
        <v>So</v>
      </c>
      <c r="F29">
        <f>games1805!F29</f>
        <v>0.6875</v>
      </c>
      <c r="G29">
        <f>games1805!G29</f>
        <v>10241</v>
      </c>
      <c r="H29">
        <f>games1805!H29</f>
        <v>14</v>
      </c>
      <c r="I29">
        <f>games1805!I29</f>
        <v>0</v>
      </c>
      <c r="J29" t="str">
        <f>games1805!J29</f>
        <v>Red Bull Salzburg</v>
      </c>
      <c r="K29" t="str">
        <f>games1805!K29</f>
        <v>SK Sturm Graz</v>
      </c>
      <c r="L29">
        <f>games1805!L29</f>
        <v>5</v>
      </c>
      <c r="M29">
        <f>games1805!M29</f>
        <v>0</v>
      </c>
      <c r="N29" t="str">
        <f>games1805!N29</f>
        <v>S</v>
      </c>
      <c r="O29" t="str">
        <f>games1805!O29</f>
        <v>N</v>
      </c>
      <c r="P29">
        <f>games1805!P29</f>
        <v>5</v>
      </c>
      <c r="Q29">
        <f>games1805!Q29</f>
        <v>2.1481481481481484</v>
      </c>
      <c r="R29">
        <f>games1805!R29</f>
        <v>0.25925925925925924</v>
      </c>
      <c r="S29">
        <f>games1805!S29</f>
        <v>1.8888888888888891</v>
      </c>
      <c r="T29">
        <f>games1805!T29</f>
        <v>1</v>
      </c>
      <c r="U29">
        <f>games1805!U29</f>
        <v>0</v>
      </c>
      <c r="V29">
        <f>games1805!V29</f>
        <v>1</v>
      </c>
      <c r="W29">
        <f>games1805!W29</f>
        <v>2.1666666666666665</v>
      </c>
      <c r="X29">
        <f>games1805!X29</f>
        <v>0.58333333333333337</v>
      </c>
      <c r="Y29">
        <f>games1805!Y29</f>
        <v>1.583333333333333</v>
      </c>
      <c r="Z29">
        <f>games1805!Z29</f>
        <v>2.1333333333333333</v>
      </c>
      <c r="AA29">
        <f>games1805!AA29</f>
        <v>0.53333333333333333</v>
      </c>
      <c r="AB29">
        <f>games1805!AB29</f>
        <v>1.6</v>
      </c>
      <c r="AC29">
        <f>games1805!AC29</f>
        <v>1</v>
      </c>
      <c r="AD29">
        <f>games1805!AD29</f>
        <v>0</v>
      </c>
      <c r="AE29">
        <f>games1805!AE29</f>
        <v>1</v>
      </c>
      <c r="AF29">
        <f>games1805!AF29</f>
        <v>0</v>
      </c>
      <c r="AG29">
        <f>games1805!AG29</f>
        <v>0</v>
      </c>
      <c r="AH29">
        <f>games1805!AH29</f>
        <v>0</v>
      </c>
      <c r="AI29">
        <f>games1805!AI29</f>
        <v>3</v>
      </c>
      <c r="AJ29">
        <f>games1805!AJ29</f>
        <v>0</v>
      </c>
      <c r="AK29">
        <f>games1805!AK29</f>
        <v>60</v>
      </c>
      <c r="AL29">
        <f>games1805!AL29</f>
        <v>3</v>
      </c>
      <c r="AM29">
        <f>games1805!AM29</f>
        <v>2.2222222222222223</v>
      </c>
      <c r="AN29">
        <f>games1805!AN29</f>
        <v>3</v>
      </c>
      <c r="AO29">
        <f>games1805!AO29</f>
        <v>28</v>
      </c>
    </row>
    <row r="30" spans="1:41" x14ac:dyDescent="0.3">
      <c r="A30" t="str">
        <f>games1805!A30</f>
        <v>Europa League  Europa League</v>
      </c>
      <c r="B30" t="str">
        <f>games1805!B30</f>
        <v>23.11.2017</v>
      </c>
      <c r="C30" t="str">
        <f>games1805!C30</f>
        <v>2017</v>
      </c>
      <c r="D30" t="str">
        <f>games1805!D30</f>
        <v>11</v>
      </c>
      <c r="E30" t="str">
        <f>games1805!E30</f>
        <v>Do</v>
      </c>
      <c r="F30">
        <f>games1805!F30</f>
        <v>0.79166666666666663</v>
      </c>
      <c r="G30">
        <f>games1805!G30</f>
        <v>6474</v>
      </c>
      <c r="H30">
        <f>games1805!H30</f>
        <v>4</v>
      </c>
      <c r="I30">
        <f>games1805!I30</f>
        <v>0</v>
      </c>
      <c r="J30" t="str">
        <f>games1805!J30</f>
        <v>Red Bull Salzburg</v>
      </c>
      <c r="K30" t="str">
        <f>games1805!K30</f>
        <v>Vitória Guimarães SC</v>
      </c>
      <c r="L30">
        <f>games1805!L30</f>
        <v>3</v>
      </c>
      <c r="M30">
        <f>games1805!M30</f>
        <v>0</v>
      </c>
      <c r="N30" t="str">
        <f>games1805!N30</f>
        <v>S</v>
      </c>
      <c r="O30" t="str">
        <f>games1805!O30</f>
        <v>N</v>
      </c>
      <c r="P30">
        <f>games1805!P30</f>
        <v>3</v>
      </c>
      <c r="Q30">
        <f>games1805!Q30</f>
        <v>2.25</v>
      </c>
      <c r="R30">
        <f>games1805!R30</f>
        <v>0.25</v>
      </c>
      <c r="S30">
        <f>games1805!S30</f>
        <v>2</v>
      </c>
      <c r="T30">
        <f>games1805!T30</f>
        <v>1</v>
      </c>
      <c r="U30">
        <f>games1805!U30</f>
        <v>1</v>
      </c>
      <c r="V30">
        <f>games1805!V30</f>
        <v>0</v>
      </c>
      <c r="W30">
        <f>games1805!W30</f>
        <v>2.3846153846153846</v>
      </c>
      <c r="X30">
        <f>games1805!X30</f>
        <v>0.53846153846153844</v>
      </c>
      <c r="Y30">
        <f>games1805!Y30</f>
        <v>1.8461538461538463</v>
      </c>
      <c r="Z30">
        <f>games1805!Z30</f>
        <v>2.1333333333333333</v>
      </c>
      <c r="AA30">
        <f>games1805!AA30</f>
        <v>0.53333333333333333</v>
      </c>
      <c r="AB30">
        <f>games1805!AB30</f>
        <v>1.6</v>
      </c>
      <c r="AC30">
        <f>games1805!AC30</f>
        <v>1</v>
      </c>
      <c r="AD30">
        <f>games1805!AD30</f>
        <v>1</v>
      </c>
      <c r="AE30">
        <f>games1805!AE30</f>
        <v>0</v>
      </c>
      <c r="AF30">
        <f>games1805!AF30</f>
        <v>0</v>
      </c>
      <c r="AG30">
        <f>games1805!AG30</f>
        <v>0</v>
      </c>
      <c r="AH30">
        <f>games1805!AH30</f>
        <v>0</v>
      </c>
      <c r="AI30">
        <f>games1805!AI30</f>
        <v>3</v>
      </c>
      <c r="AJ30">
        <f>games1805!AJ30</f>
        <v>0</v>
      </c>
      <c r="AK30">
        <f>games1805!AK30</f>
        <v>63</v>
      </c>
      <c r="AL30">
        <f>games1805!AL30</f>
        <v>1</v>
      </c>
      <c r="AM30">
        <f>games1805!AM30</f>
        <v>2.25</v>
      </c>
      <c r="AN30">
        <f>games1805!AN30</f>
        <v>1</v>
      </c>
      <c r="AO30">
        <f>games1805!AO30</f>
        <v>29</v>
      </c>
    </row>
    <row r="31" spans="1:41" x14ac:dyDescent="0.3">
      <c r="A31" t="str">
        <f>games1805!A31</f>
        <v>Bundesliga  Bundesliga</v>
      </c>
      <c r="B31" t="str">
        <f>games1805!B31</f>
        <v>26.11.2017</v>
      </c>
      <c r="C31" t="str">
        <f>games1805!C31</f>
        <v>2017</v>
      </c>
      <c r="D31" t="str">
        <f>games1805!D31</f>
        <v>11</v>
      </c>
      <c r="E31" t="str">
        <f>games1805!E31</f>
        <v>So</v>
      </c>
      <c r="F31">
        <f>games1805!F31</f>
        <v>0.6875</v>
      </c>
      <c r="G31">
        <f>games1805!G31</f>
        <v>24375</v>
      </c>
      <c r="H31">
        <f>games1805!H31</f>
        <v>3</v>
      </c>
      <c r="I31">
        <f>games1805!I31</f>
        <v>0</v>
      </c>
      <c r="J31" t="str">
        <f>games1805!J31</f>
        <v>SK Rapid Wien</v>
      </c>
      <c r="K31" t="str">
        <f>games1805!K31</f>
        <v>Red Bull Salzburg</v>
      </c>
      <c r="L31">
        <f>games1805!L31</f>
        <v>2</v>
      </c>
      <c r="M31">
        <f>games1805!M31</f>
        <v>3</v>
      </c>
      <c r="N31" t="str">
        <f>games1805!N31</f>
        <v>N</v>
      </c>
      <c r="O31" t="str">
        <f>games1805!O31</f>
        <v>S</v>
      </c>
      <c r="P31">
        <f>games1805!P31</f>
        <v>-1</v>
      </c>
      <c r="Q31">
        <f>games1805!Q31</f>
        <v>2</v>
      </c>
      <c r="R31">
        <f>games1805!R31</f>
        <v>0</v>
      </c>
      <c r="S31">
        <f>games1805!S31</f>
        <v>2</v>
      </c>
      <c r="T31">
        <f>games1805!T31</f>
        <v>2.2758620689655173</v>
      </c>
      <c r="U31">
        <f>games1805!U31</f>
        <v>0.51724137931034486</v>
      </c>
      <c r="V31">
        <f>games1805!V31</f>
        <v>1.7586206896551726</v>
      </c>
      <c r="W31">
        <f>games1805!W31</f>
        <v>0</v>
      </c>
      <c r="X31">
        <f>games1805!X31</f>
        <v>0</v>
      </c>
      <c r="Y31">
        <f>games1805!Y31</f>
        <v>0</v>
      </c>
      <c r="Z31">
        <f>games1805!Z31</f>
        <v>2</v>
      </c>
      <c r="AA31">
        <f>games1805!AA31</f>
        <v>2</v>
      </c>
      <c r="AB31">
        <f>games1805!AB31</f>
        <v>0</v>
      </c>
      <c r="AC31">
        <f>games1805!AC31</f>
        <v>2.4285714285714284</v>
      </c>
      <c r="AD31">
        <f>games1805!AD31</f>
        <v>0.5</v>
      </c>
      <c r="AE31">
        <f>games1805!AE31</f>
        <v>1.9285714285714284</v>
      </c>
      <c r="AF31">
        <f>games1805!AF31</f>
        <v>2.1333333333333333</v>
      </c>
      <c r="AG31">
        <f>games1805!AG31</f>
        <v>0.53333333333333333</v>
      </c>
      <c r="AH31">
        <f>games1805!AH31</f>
        <v>1.6</v>
      </c>
      <c r="AI31">
        <f>games1805!AI31</f>
        <v>0</v>
      </c>
      <c r="AJ31">
        <f>games1805!AJ31</f>
        <v>3</v>
      </c>
      <c r="AK31">
        <f>games1805!AK31</f>
        <v>1</v>
      </c>
      <c r="AL31">
        <f>games1805!AL31</f>
        <v>66</v>
      </c>
      <c r="AM31">
        <f>games1805!AM31</f>
        <v>1</v>
      </c>
      <c r="AN31">
        <f>games1805!AN31</f>
        <v>2.2758620689655173</v>
      </c>
      <c r="AO31">
        <f>games1805!AO31</f>
        <v>30</v>
      </c>
    </row>
    <row r="32" spans="1:41" x14ac:dyDescent="0.3">
      <c r="A32" t="str">
        <f>games1805!A32</f>
        <v>Bundesliga  Bundesliga</v>
      </c>
      <c r="B32" t="str">
        <f>games1805!B32</f>
        <v>29.11.2017</v>
      </c>
      <c r="C32" t="str">
        <f>games1805!C32</f>
        <v>2017</v>
      </c>
      <c r="D32" t="str">
        <f>games1805!D32</f>
        <v>11</v>
      </c>
      <c r="E32" t="str">
        <f>games1805!E32</f>
        <v>Mi</v>
      </c>
      <c r="F32">
        <f>games1805!F32</f>
        <v>0.77083333333333337</v>
      </c>
      <c r="G32">
        <f>games1805!G32</f>
        <v>3922</v>
      </c>
      <c r="H32">
        <f>games1805!H32</f>
        <v>3</v>
      </c>
      <c r="I32">
        <f>games1805!I32</f>
        <v>0</v>
      </c>
      <c r="J32" t="str">
        <f>games1805!J32</f>
        <v>Red Bull Salzburg</v>
      </c>
      <c r="K32" t="str">
        <f>games1805!K32</f>
        <v>SV Mattersburg</v>
      </c>
      <c r="L32">
        <f>games1805!L32</f>
        <v>2</v>
      </c>
      <c r="M32">
        <f>games1805!M32</f>
        <v>0</v>
      </c>
      <c r="N32" t="str">
        <f>games1805!N32</f>
        <v>S</v>
      </c>
      <c r="O32" t="str">
        <f>games1805!O32</f>
        <v>N</v>
      </c>
      <c r="P32">
        <f>games1805!P32</f>
        <v>2</v>
      </c>
      <c r="Q32">
        <f>games1805!Q32</f>
        <v>2.2999999999999998</v>
      </c>
      <c r="R32">
        <f>games1805!R32</f>
        <v>0.23333333333333334</v>
      </c>
      <c r="S32">
        <f>games1805!S32</f>
        <v>2.0666666666666664</v>
      </c>
      <c r="T32">
        <f>games1805!T32</f>
        <v>1</v>
      </c>
      <c r="U32">
        <f>games1805!U32</f>
        <v>2</v>
      </c>
      <c r="V32">
        <f>games1805!V32</f>
        <v>-1</v>
      </c>
      <c r="W32">
        <f>games1805!W32</f>
        <v>2.4285714285714284</v>
      </c>
      <c r="X32">
        <f>games1805!X32</f>
        <v>0.5</v>
      </c>
      <c r="Y32">
        <f>games1805!Y32</f>
        <v>1.9285714285714284</v>
      </c>
      <c r="Z32">
        <f>games1805!Z32</f>
        <v>2.1875</v>
      </c>
      <c r="AA32">
        <f>games1805!AA32</f>
        <v>0.625</v>
      </c>
      <c r="AB32">
        <f>games1805!AB32</f>
        <v>1.5625</v>
      </c>
      <c r="AC32">
        <f>games1805!AC32</f>
        <v>1</v>
      </c>
      <c r="AD32">
        <f>games1805!AD32</f>
        <v>2</v>
      </c>
      <c r="AE32">
        <f>games1805!AE32</f>
        <v>-1</v>
      </c>
      <c r="AF32">
        <f>games1805!AF32</f>
        <v>0</v>
      </c>
      <c r="AG32">
        <f>games1805!AG32</f>
        <v>0</v>
      </c>
      <c r="AH32">
        <f>games1805!AH32</f>
        <v>0</v>
      </c>
      <c r="AI32">
        <f>games1805!AI32</f>
        <v>3</v>
      </c>
      <c r="AJ32">
        <f>games1805!AJ32</f>
        <v>0</v>
      </c>
      <c r="AK32">
        <f>games1805!AK32</f>
        <v>69</v>
      </c>
      <c r="AL32">
        <f>games1805!AL32</f>
        <v>0</v>
      </c>
      <c r="AM32">
        <f>games1805!AM32</f>
        <v>2.2999999999999998</v>
      </c>
      <c r="AN32">
        <f>games1805!AN32</f>
        <v>0</v>
      </c>
      <c r="AO32">
        <f>games1805!AO32</f>
        <v>31</v>
      </c>
    </row>
    <row r="33" spans="1:41" x14ac:dyDescent="0.3">
      <c r="A33" t="str">
        <f>games1805!A33</f>
        <v>Bundesliga  Bundesliga</v>
      </c>
      <c r="B33" t="str">
        <f>games1805!B33</f>
        <v>03.12.2017</v>
      </c>
      <c r="C33" t="str">
        <f>games1805!C33</f>
        <v>2017</v>
      </c>
      <c r="D33" t="str">
        <f>games1805!D33</f>
        <v>12</v>
      </c>
      <c r="E33" t="str">
        <f>games1805!E33</f>
        <v>So</v>
      </c>
      <c r="F33">
        <f>games1805!F33</f>
        <v>0.6875</v>
      </c>
      <c r="G33">
        <f>games1805!G33</f>
        <v>6386</v>
      </c>
      <c r="H33">
        <f>games1805!H33</f>
        <v>4</v>
      </c>
      <c r="I33">
        <f>games1805!I33</f>
        <v>0</v>
      </c>
      <c r="J33" t="str">
        <f>games1805!J33</f>
        <v>FK Austria Wien</v>
      </c>
      <c r="K33" t="str">
        <f>games1805!K33</f>
        <v>Red Bull Salzburg</v>
      </c>
      <c r="L33">
        <f>games1805!L33</f>
        <v>1</v>
      </c>
      <c r="M33">
        <f>games1805!M33</f>
        <v>1</v>
      </c>
      <c r="N33" t="str">
        <f>games1805!N33</f>
        <v>U</v>
      </c>
      <c r="O33" t="str">
        <f>games1805!O33</f>
        <v>U</v>
      </c>
      <c r="P33">
        <f>games1805!P33</f>
        <v>0</v>
      </c>
      <c r="Q33">
        <f>games1805!Q33</f>
        <v>0</v>
      </c>
      <c r="R33">
        <f>games1805!R33</f>
        <v>0</v>
      </c>
      <c r="S33">
        <f>games1805!S33</f>
        <v>0</v>
      </c>
      <c r="T33">
        <f>games1805!T33</f>
        <v>2.2903225806451615</v>
      </c>
      <c r="U33">
        <f>games1805!U33</f>
        <v>0.54838709677419351</v>
      </c>
      <c r="V33">
        <f>games1805!V33</f>
        <v>1.741935483870968</v>
      </c>
      <c r="W33">
        <f>games1805!W33</f>
        <v>0</v>
      </c>
      <c r="X33">
        <f>games1805!X33</f>
        <v>0</v>
      </c>
      <c r="Y33">
        <f>games1805!Y33</f>
        <v>0</v>
      </c>
      <c r="Z33">
        <f>games1805!Z33</f>
        <v>0</v>
      </c>
      <c r="AA33">
        <f>games1805!AA33</f>
        <v>0</v>
      </c>
      <c r="AB33">
        <f>games1805!AB33</f>
        <v>0</v>
      </c>
      <c r="AC33">
        <f>games1805!AC33</f>
        <v>2.4</v>
      </c>
      <c r="AD33">
        <f>games1805!AD33</f>
        <v>0.46666666666666667</v>
      </c>
      <c r="AE33">
        <f>games1805!AE33</f>
        <v>1.9333333333333331</v>
      </c>
      <c r="AF33">
        <f>games1805!AF33</f>
        <v>2.1875</v>
      </c>
      <c r="AG33">
        <f>games1805!AG33</f>
        <v>0.625</v>
      </c>
      <c r="AH33">
        <f>games1805!AH33</f>
        <v>1.5625</v>
      </c>
      <c r="AI33">
        <f>games1805!AI33</f>
        <v>1</v>
      </c>
      <c r="AJ33">
        <f>games1805!AJ33</f>
        <v>1</v>
      </c>
      <c r="AK33">
        <f>games1805!AK33</f>
        <v>1</v>
      </c>
      <c r="AL33">
        <f>games1805!AL33</f>
        <v>72</v>
      </c>
      <c r="AM33">
        <f>games1805!AM33</f>
        <v>1</v>
      </c>
      <c r="AN33">
        <f>games1805!AN33</f>
        <v>2.3225806451612905</v>
      </c>
      <c r="AO33">
        <f>games1805!AO33</f>
        <v>32</v>
      </c>
    </row>
    <row r="34" spans="1:41" x14ac:dyDescent="0.3">
      <c r="A34" t="str">
        <f>games1805!A34</f>
        <v>Europa League  Europa League</v>
      </c>
      <c r="B34" t="str">
        <f>games1805!B34</f>
        <v>07.12.2017</v>
      </c>
      <c r="C34" t="str">
        <f>games1805!C34</f>
        <v>2017</v>
      </c>
      <c r="D34" t="str">
        <f>games1805!D34</f>
        <v>12</v>
      </c>
      <c r="E34" t="str">
        <f>games1805!E34</f>
        <v>Do</v>
      </c>
      <c r="F34">
        <f>games1805!F34</f>
        <v>0.87847222222222221</v>
      </c>
      <c r="G34">
        <f>games1805!G34</f>
        <v>23865</v>
      </c>
      <c r="H34">
        <f>games1805!H34</f>
        <v>4</v>
      </c>
      <c r="I34">
        <f>games1805!I34</f>
        <v>0</v>
      </c>
      <c r="J34" t="str">
        <f>games1805!J34</f>
        <v>Olympique Marseille</v>
      </c>
      <c r="K34" t="str">
        <f>games1805!K34</f>
        <v>Red Bull Salzburg</v>
      </c>
      <c r="L34">
        <f>games1805!L34</f>
        <v>0</v>
      </c>
      <c r="M34">
        <f>games1805!M34</f>
        <v>0</v>
      </c>
      <c r="N34" t="str">
        <f>games1805!N34</f>
        <v>U</v>
      </c>
      <c r="O34" t="str">
        <f>games1805!O34</f>
        <v>U</v>
      </c>
      <c r="P34">
        <f>games1805!P34</f>
        <v>0</v>
      </c>
      <c r="Q34">
        <f>games1805!Q34</f>
        <v>0</v>
      </c>
      <c r="R34">
        <f>games1805!R34</f>
        <v>0</v>
      </c>
      <c r="S34">
        <f>games1805!S34</f>
        <v>0</v>
      </c>
      <c r="T34">
        <f>games1805!T34</f>
        <v>2.25</v>
      </c>
      <c r="U34">
        <f>games1805!U34</f>
        <v>0.5625</v>
      </c>
      <c r="V34">
        <f>games1805!V34</f>
        <v>1.6875</v>
      </c>
      <c r="W34">
        <f>games1805!W34</f>
        <v>0</v>
      </c>
      <c r="X34">
        <f>games1805!X34</f>
        <v>0</v>
      </c>
      <c r="Y34">
        <f>games1805!Y34</f>
        <v>0</v>
      </c>
      <c r="Z34">
        <f>games1805!Z34</f>
        <v>0</v>
      </c>
      <c r="AA34">
        <f>games1805!AA34</f>
        <v>1</v>
      </c>
      <c r="AB34">
        <f>games1805!AB34</f>
        <v>-1</v>
      </c>
      <c r="AC34">
        <f>games1805!AC34</f>
        <v>2.4</v>
      </c>
      <c r="AD34">
        <f>games1805!AD34</f>
        <v>0.46666666666666667</v>
      </c>
      <c r="AE34">
        <f>games1805!AE34</f>
        <v>1.9333333333333331</v>
      </c>
      <c r="AF34">
        <f>games1805!AF34</f>
        <v>2.1176470588235294</v>
      </c>
      <c r="AG34">
        <f>games1805!AG34</f>
        <v>0.6470588235294118</v>
      </c>
      <c r="AH34">
        <f>games1805!AH34</f>
        <v>1.4705882352941178</v>
      </c>
      <c r="AI34">
        <f>games1805!AI34</f>
        <v>1</v>
      </c>
      <c r="AJ34">
        <f>games1805!AJ34</f>
        <v>1</v>
      </c>
      <c r="AK34">
        <f>games1805!AK34</f>
        <v>0</v>
      </c>
      <c r="AL34">
        <f>games1805!AL34</f>
        <v>73</v>
      </c>
      <c r="AM34">
        <f>games1805!AM34</f>
        <v>0</v>
      </c>
      <c r="AN34">
        <f>games1805!AN34</f>
        <v>2.28125</v>
      </c>
      <c r="AO34">
        <f>games1805!AO34</f>
        <v>33</v>
      </c>
    </row>
    <row r="35" spans="1:41" x14ac:dyDescent="0.3">
      <c r="A35" t="str">
        <f>games1805!A35</f>
        <v>Bundesliga  Bundesliga</v>
      </c>
      <c r="B35" t="str">
        <f>games1805!B35</f>
        <v>10.12.2017</v>
      </c>
      <c r="C35" t="str">
        <f>games1805!C35</f>
        <v>2017</v>
      </c>
      <c r="D35" t="str">
        <f>games1805!D35</f>
        <v>12</v>
      </c>
      <c r="E35" t="str">
        <f>games1805!E35</f>
        <v>So</v>
      </c>
      <c r="F35">
        <f>games1805!F35</f>
        <v>0.6875</v>
      </c>
      <c r="G35">
        <f>games1805!G35</f>
        <v>2187</v>
      </c>
      <c r="H35">
        <f>games1805!H35</f>
        <v>3</v>
      </c>
      <c r="I35">
        <f>games1805!I35</f>
        <v>0</v>
      </c>
      <c r="J35" t="str">
        <f>games1805!J35</f>
        <v>Wolfsberger AC</v>
      </c>
      <c r="K35" t="str">
        <f>games1805!K35</f>
        <v>Red Bull Salzburg</v>
      </c>
      <c r="L35">
        <f>games1805!L35</f>
        <v>0</v>
      </c>
      <c r="M35">
        <f>games1805!M35</f>
        <v>0</v>
      </c>
      <c r="N35" t="str">
        <f>games1805!N35</f>
        <v>U</v>
      </c>
      <c r="O35" t="str">
        <f>games1805!O35</f>
        <v>U</v>
      </c>
      <c r="P35">
        <f>games1805!P35</f>
        <v>0</v>
      </c>
      <c r="Q35">
        <f>games1805!Q35</f>
        <v>0.5</v>
      </c>
      <c r="R35">
        <f>games1805!R35</f>
        <v>1</v>
      </c>
      <c r="S35">
        <f>games1805!S35</f>
        <v>-0.5</v>
      </c>
      <c r="T35">
        <f>games1805!T35</f>
        <v>2.1818181818181817</v>
      </c>
      <c r="U35">
        <f>games1805!U35</f>
        <v>0.54545454545454541</v>
      </c>
      <c r="V35">
        <f>games1805!V35</f>
        <v>1.6363636363636362</v>
      </c>
      <c r="W35">
        <f>games1805!W35</f>
        <v>0</v>
      </c>
      <c r="X35">
        <f>games1805!X35</f>
        <v>2</v>
      </c>
      <c r="Y35">
        <f>games1805!Y35</f>
        <v>-2</v>
      </c>
      <c r="Z35">
        <f>games1805!Z35</f>
        <v>1</v>
      </c>
      <c r="AA35">
        <f>games1805!AA35</f>
        <v>2</v>
      </c>
      <c r="AB35">
        <f>games1805!AB35</f>
        <v>-1</v>
      </c>
      <c r="AC35">
        <f>games1805!AC35</f>
        <v>2.4</v>
      </c>
      <c r="AD35">
        <f>games1805!AD35</f>
        <v>0.46666666666666667</v>
      </c>
      <c r="AE35">
        <f>games1805!AE35</f>
        <v>1.9333333333333331</v>
      </c>
      <c r="AF35">
        <f>games1805!AF35</f>
        <v>2</v>
      </c>
      <c r="AG35">
        <f>games1805!AG35</f>
        <v>0.61111111111111116</v>
      </c>
      <c r="AH35">
        <f>games1805!AH35</f>
        <v>1.3888888888888888</v>
      </c>
      <c r="AI35">
        <f>games1805!AI35</f>
        <v>1</v>
      </c>
      <c r="AJ35">
        <f>games1805!AJ35</f>
        <v>1</v>
      </c>
      <c r="AK35">
        <f>games1805!AK35</f>
        <v>0</v>
      </c>
      <c r="AL35">
        <f>games1805!AL35</f>
        <v>74</v>
      </c>
      <c r="AM35">
        <f>games1805!AM35</f>
        <v>0</v>
      </c>
      <c r="AN35">
        <f>games1805!AN35</f>
        <v>2.2424242424242422</v>
      </c>
      <c r="AO35">
        <f>games1805!AO35</f>
        <v>34</v>
      </c>
    </row>
    <row r="36" spans="1:41" x14ac:dyDescent="0.3">
      <c r="A36" t="str">
        <f>games1805!A36</f>
        <v>Bundesliga  Bundesliga</v>
      </c>
      <c r="B36" t="str">
        <f>games1805!B36</f>
        <v>16.12.2017</v>
      </c>
      <c r="C36" t="str">
        <f>games1805!C36</f>
        <v>2017</v>
      </c>
      <c r="D36" t="str">
        <f>games1805!D36</f>
        <v>12</v>
      </c>
      <c r="E36" t="str">
        <f>games1805!E36</f>
        <v>Sa</v>
      </c>
      <c r="F36">
        <f>games1805!F36</f>
        <v>0.66666666666666663</v>
      </c>
      <c r="G36">
        <f>games1805!G36</f>
        <v>5642</v>
      </c>
      <c r="H36">
        <f>games1805!H36</f>
        <v>6</v>
      </c>
      <c r="I36">
        <f>games1805!I36</f>
        <v>0</v>
      </c>
      <c r="J36" t="str">
        <f>games1805!J36</f>
        <v>Red Bull Salzburg</v>
      </c>
      <c r="K36" t="str">
        <f>games1805!K36</f>
        <v>LASK</v>
      </c>
      <c r="L36">
        <f>games1805!L36</f>
        <v>0</v>
      </c>
      <c r="M36">
        <f>games1805!M36</f>
        <v>0</v>
      </c>
      <c r="N36" t="str">
        <f>games1805!N36</f>
        <v>U</v>
      </c>
      <c r="O36" t="str">
        <f>games1805!O36</f>
        <v>U</v>
      </c>
      <c r="P36">
        <f>games1805!P36</f>
        <v>0</v>
      </c>
      <c r="Q36">
        <f>games1805!Q36</f>
        <v>2.1176470588235294</v>
      </c>
      <c r="R36">
        <f>games1805!R36</f>
        <v>0.20588235294117646</v>
      </c>
      <c r="S36">
        <f>games1805!S36</f>
        <v>1.911764705882353</v>
      </c>
      <c r="T36">
        <f>games1805!T36</f>
        <v>1</v>
      </c>
      <c r="U36">
        <f>games1805!U36</f>
        <v>2</v>
      </c>
      <c r="V36">
        <f>games1805!V36</f>
        <v>-1</v>
      </c>
      <c r="W36">
        <f>games1805!W36</f>
        <v>2.4</v>
      </c>
      <c r="X36">
        <f>games1805!X36</f>
        <v>0.46666666666666667</v>
      </c>
      <c r="Y36">
        <f>games1805!Y36</f>
        <v>1.9333333333333331</v>
      </c>
      <c r="Z36">
        <f>games1805!Z36</f>
        <v>1.8947368421052631</v>
      </c>
      <c r="AA36">
        <f>games1805!AA36</f>
        <v>0.57894736842105265</v>
      </c>
      <c r="AB36">
        <f>games1805!AB36</f>
        <v>1.3157894736842104</v>
      </c>
      <c r="AC36">
        <f>games1805!AC36</f>
        <v>1</v>
      </c>
      <c r="AD36">
        <f>games1805!AD36</f>
        <v>3</v>
      </c>
      <c r="AE36">
        <f>games1805!AE36</f>
        <v>-2</v>
      </c>
      <c r="AF36">
        <f>games1805!AF36</f>
        <v>1</v>
      </c>
      <c r="AG36">
        <f>games1805!AG36</f>
        <v>1</v>
      </c>
      <c r="AH36">
        <f>games1805!AH36</f>
        <v>0</v>
      </c>
      <c r="AI36">
        <f>games1805!AI36</f>
        <v>1</v>
      </c>
      <c r="AJ36">
        <f>games1805!AJ36</f>
        <v>1</v>
      </c>
      <c r="AK36">
        <f>games1805!AK36</f>
        <v>75</v>
      </c>
      <c r="AL36">
        <f>games1805!AL36</f>
        <v>1</v>
      </c>
      <c r="AM36">
        <f>games1805!AM36</f>
        <v>2.2058823529411766</v>
      </c>
      <c r="AN36">
        <f>games1805!AN36</f>
        <v>0.5</v>
      </c>
      <c r="AO36">
        <f>games1805!AO36</f>
        <v>35</v>
      </c>
    </row>
    <row r="37" spans="1:41" x14ac:dyDescent="0.3">
      <c r="A37" t="str">
        <f>games1805!A37</f>
        <v>Bundesliga  Bundesliga</v>
      </c>
      <c r="B37" t="str">
        <f>games1805!B37</f>
        <v>03.02.2018</v>
      </c>
      <c r="C37" t="str">
        <f>games1805!C37</f>
        <v>2018</v>
      </c>
      <c r="D37" t="str">
        <f>games1805!D37</f>
        <v>02</v>
      </c>
      <c r="E37" t="str">
        <f>games1805!E37</f>
        <v>Sa</v>
      </c>
      <c r="F37">
        <f>games1805!F37</f>
        <v>0.77083333333333337</v>
      </c>
      <c r="G37">
        <f>games1805!G37</f>
        <v>4095</v>
      </c>
      <c r="H37">
        <f>games1805!H37</f>
        <v>49</v>
      </c>
      <c r="I37">
        <f>games1805!I37</f>
        <v>0</v>
      </c>
      <c r="J37" t="str">
        <f>games1805!J37</f>
        <v>Red Bull Salzburg</v>
      </c>
      <c r="K37" t="str">
        <f>games1805!K37</f>
        <v>FC Admira Wacker Mödling</v>
      </c>
      <c r="L37">
        <f>games1805!L37</f>
        <v>2</v>
      </c>
      <c r="M37">
        <f>games1805!M37</f>
        <v>1</v>
      </c>
      <c r="N37" t="str">
        <f>games1805!N37</f>
        <v>S</v>
      </c>
      <c r="O37" t="str">
        <f>games1805!O37</f>
        <v>N</v>
      </c>
      <c r="P37">
        <f>games1805!P37</f>
        <v>1</v>
      </c>
      <c r="Q37">
        <f>games1805!Q37</f>
        <v>2.0571428571428569</v>
      </c>
      <c r="R37">
        <f>games1805!R37</f>
        <v>0.2</v>
      </c>
      <c r="S37">
        <f>games1805!S37</f>
        <v>1.857142857142857</v>
      </c>
      <c r="T37">
        <f>games1805!T37</f>
        <v>1</v>
      </c>
      <c r="U37">
        <f>games1805!U37</f>
        <v>3</v>
      </c>
      <c r="V37">
        <f>games1805!V37</f>
        <v>-2</v>
      </c>
      <c r="W37">
        <f>games1805!W37</f>
        <v>2.25</v>
      </c>
      <c r="X37">
        <f>games1805!X37</f>
        <v>0.4375</v>
      </c>
      <c r="Y37">
        <f>games1805!Y37</f>
        <v>1.8125</v>
      </c>
      <c r="Z37">
        <f>games1805!Z37</f>
        <v>1.8947368421052631</v>
      </c>
      <c r="AA37">
        <f>games1805!AA37</f>
        <v>0.57894736842105265</v>
      </c>
      <c r="AB37">
        <f>games1805!AB37</f>
        <v>1.3157894736842104</v>
      </c>
      <c r="AC37">
        <f>games1805!AC37</f>
        <v>1</v>
      </c>
      <c r="AD37">
        <f>games1805!AD37</f>
        <v>1</v>
      </c>
      <c r="AE37">
        <f>games1805!AE37</f>
        <v>0</v>
      </c>
      <c r="AF37">
        <f>games1805!AF37</f>
        <v>1</v>
      </c>
      <c r="AG37">
        <f>games1805!AG37</f>
        <v>5</v>
      </c>
      <c r="AH37">
        <f>games1805!AH37</f>
        <v>-4</v>
      </c>
      <c r="AI37">
        <f>games1805!AI37</f>
        <v>3</v>
      </c>
      <c r="AJ37">
        <f>games1805!AJ37</f>
        <v>0</v>
      </c>
      <c r="AK37">
        <f>games1805!AK37</f>
        <v>76</v>
      </c>
      <c r="AL37">
        <f>games1805!AL37</f>
        <v>1</v>
      </c>
      <c r="AM37">
        <f>games1805!AM37</f>
        <v>2.1714285714285713</v>
      </c>
      <c r="AN37">
        <f>games1805!AN37</f>
        <v>0.5</v>
      </c>
      <c r="AO37">
        <f>games1805!AO37</f>
        <v>36</v>
      </c>
    </row>
    <row r="38" spans="1:41" x14ac:dyDescent="0.3">
      <c r="A38" t="str">
        <f>games1805!A38</f>
        <v>Bundesliga  Bundesliga</v>
      </c>
      <c r="B38" t="str">
        <f>games1805!B38</f>
        <v>10.02.2018</v>
      </c>
      <c r="C38" t="str">
        <f>games1805!C38</f>
        <v>2018</v>
      </c>
      <c r="D38" t="str">
        <f>games1805!D38</f>
        <v>02</v>
      </c>
      <c r="E38" t="str">
        <f>games1805!E38</f>
        <v>Sa</v>
      </c>
      <c r="F38">
        <f>games1805!F38</f>
        <v>0.66666666666666663</v>
      </c>
      <c r="G38">
        <f>games1805!G38</f>
        <v>3803</v>
      </c>
      <c r="H38">
        <f>games1805!H38</f>
        <v>7</v>
      </c>
      <c r="I38">
        <f>games1805!I38</f>
        <v>0</v>
      </c>
      <c r="J38" t="str">
        <f>games1805!J38</f>
        <v>SC Rheindorf Altach</v>
      </c>
      <c r="K38" t="str">
        <f>games1805!K38</f>
        <v>Red Bull Salzburg</v>
      </c>
      <c r="L38">
        <f>games1805!L38</f>
        <v>0</v>
      </c>
      <c r="M38">
        <f>games1805!M38</f>
        <v>1</v>
      </c>
      <c r="N38" t="str">
        <f>games1805!N38</f>
        <v>N</v>
      </c>
      <c r="O38" t="str">
        <f>games1805!O38</f>
        <v>S</v>
      </c>
      <c r="P38">
        <f>games1805!P38</f>
        <v>-1</v>
      </c>
      <c r="Q38">
        <f>games1805!Q38</f>
        <v>0</v>
      </c>
      <c r="R38">
        <f>games1805!R38</f>
        <v>0.5</v>
      </c>
      <c r="S38">
        <f>games1805!S38</f>
        <v>-0.5</v>
      </c>
      <c r="T38">
        <f>games1805!T38</f>
        <v>2.0555555555555554</v>
      </c>
      <c r="U38">
        <f>games1805!U38</f>
        <v>0.52777777777777779</v>
      </c>
      <c r="V38">
        <f>games1805!V38</f>
        <v>1.5277777777777777</v>
      </c>
      <c r="W38">
        <f>games1805!W38</f>
        <v>0</v>
      </c>
      <c r="X38">
        <f>games1805!X38</f>
        <v>1</v>
      </c>
      <c r="Y38">
        <f>games1805!Y38</f>
        <v>-1</v>
      </c>
      <c r="Z38">
        <f>games1805!Z38</f>
        <v>0</v>
      </c>
      <c r="AA38">
        <f>games1805!AA38</f>
        <v>2</v>
      </c>
      <c r="AB38">
        <f>games1805!AB38</f>
        <v>-2</v>
      </c>
      <c r="AC38">
        <f>games1805!AC38</f>
        <v>2.2352941176470589</v>
      </c>
      <c r="AD38">
        <f>games1805!AD38</f>
        <v>0.47058823529411764</v>
      </c>
      <c r="AE38">
        <f>games1805!AE38</f>
        <v>1.7647058823529411</v>
      </c>
      <c r="AF38">
        <f>games1805!AF38</f>
        <v>1.8947368421052631</v>
      </c>
      <c r="AG38">
        <f>games1805!AG38</f>
        <v>0.57894736842105265</v>
      </c>
      <c r="AH38">
        <f>games1805!AH38</f>
        <v>1.3157894736842104</v>
      </c>
      <c r="AI38">
        <f>games1805!AI38</f>
        <v>0</v>
      </c>
      <c r="AJ38">
        <f>games1805!AJ38</f>
        <v>3</v>
      </c>
      <c r="AK38">
        <f>games1805!AK38</f>
        <v>0</v>
      </c>
      <c r="AL38">
        <f>games1805!AL38</f>
        <v>79</v>
      </c>
      <c r="AM38">
        <f>games1805!AM38</f>
        <v>0</v>
      </c>
      <c r="AN38">
        <f>games1805!AN38</f>
        <v>2.1944444444444446</v>
      </c>
      <c r="AO38">
        <f>games1805!AO38</f>
        <v>37</v>
      </c>
    </row>
    <row r="39" spans="1:41" x14ac:dyDescent="0.3">
      <c r="A39" t="str">
        <f>games1805!A39</f>
        <v>Europa League  Europa League</v>
      </c>
      <c r="B39" t="str">
        <f>games1805!B39</f>
        <v>15.02.2018</v>
      </c>
      <c r="C39" t="str">
        <f>games1805!C39</f>
        <v>2018</v>
      </c>
      <c r="D39" t="str">
        <f>games1805!D39</f>
        <v>02</v>
      </c>
      <c r="E39" t="str">
        <f>games1805!E39</f>
        <v>Do</v>
      </c>
      <c r="F39">
        <f>games1805!F39</f>
        <v>0.79166666666666663</v>
      </c>
      <c r="G39">
        <f>games1805!G39</f>
        <v>19790</v>
      </c>
      <c r="H39">
        <f>games1805!H39</f>
        <v>5</v>
      </c>
      <c r="I39">
        <f>games1805!I39</f>
        <v>0</v>
      </c>
      <c r="J39" t="str">
        <f>games1805!J39</f>
        <v>Real Sociedad San Sebastián</v>
      </c>
      <c r="K39" t="str">
        <f>games1805!K39</f>
        <v>Red Bull Salzburg</v>
      </c>
      <c r="L39">
        <f>games1805!L39</f>
        <v>2</v>
      </c>
      <c r="M39">
        <f>games1805!M39</f>
        <v>2</v>
      </c>
      <c r="N39" t="str">
        <f>games1805!N39</f>
        <v>U</v>
      </c>
      <c r="O39" t="str">
        <f>games1805!O39</f>
        <v>U</v>
      </c>
      <c r="P39">
        <f>games1805!P39</f>
        <v>0</v>
      </c>
      <c r="Q39">
        <f>games1805!Q39</f>
        <v>0</v>
      </c>
      <c r="R39">
        <f>games1805!R39</f>
        <v>0</v>
      </c>
      <c r="S39">
        <f>games1805!S39</f>
        <v>0</v>
      </c>
      <c r="T39">
        <f>games1805!T39</f>
        <v>2.0270270270270272</v>
      </c>
      <c r="U39">
        <f>games1805!U39</f>
        <v>0.51351351351351349</v>
      </c>
      <c r="V39">
        <f>games1805!V39</f>
        <v>1.5135135135135136</v>
      </c>
      <c r="W39">
        <f>games1805!W39</f>
        <v>0</v>
      </c>
      <c r="X39">
        <f>games1805!X39</f>
        <v>0</v>
      </c>
      <c r="Y39">
        <f>games1805!Y39</f>
        <v>0</v>
      </c>
      <c r="Z39">
        <f>games1805!Z39</f>
        <v>0</v>
      </c>
      <c r="AA39">
        <f>games1805!AA39</f>
        <v>0</v>
      </c>
      <c r="AB39">
        <f>games1805!AB39</f>
        <v>0</v>
      </c>
      <c r="AC39">
        <f>games1805!AC39</f>
        <v>2.2352941176470589</v>
      </c>
      <c r="AD39">
        <f>games1805!AD39</f>
        <v>0.47058823529411764</v>
      </c>
      <c r="AE39">
        <f>games1805!AE39</f>
        <v>1.7647058823529411</v>
      </c>
      <c r="AF39">
        <f>games1805!AF39</f>
        <v>1.85</v>
      </c>
      <c r="AG39">
        <f>games1805!AG39</f>
        <v>0.55000000000000004</v>
      </c>
      <c r="AH39">
        <f>games1805!AH39</f>
        <v>1.3</v>
      </c>
      <c r="AI39">
        <f>games1805!AI39</f>
        <v>1</v>
      </c>
      <c r="AJ39">
        <f>games1805!AJ39</f>
        <v>1</v>
      </c>
      <c r="AK39">
        <f>games1805!AK39</f>
        <v>0</v>
      </c>
      <c r="AL39">
        <f>games1805!AL39</f>
        <v>82</v>
      </c>
      <c r="AM39">
        <f>games1805!AM39</f>
        <v>0</v>
      </c>
      <c r="AN39">
        <f>games1805!AN39</f>
        <v>2.2162162162162162</v>
      </c>
      <c r="AO39">
        <f>games1805!AO39</f>
        <v>38</v>
      </c>
    </row>
    <row r="40" spans="1:41" x14ac:dyDescent="0.3">
      <c r="A40" t="str">
        <f>games1805!A40</f>
        <v>Bundesliga  Bundesliga</v>
      </c>
      <c r="B40" t="str">
        <f>games1805!B40</f>
        <v>18.02.2018</v>
      </c>
      <c r="C40" t="str">
        <f>games1805!C40</f>
        <v>2018</v>
      </c>
      <c r="D40" t="str">
        <f>games1805!D40</f>
        <v>02</v>
      </c>
      <c r="E40" t="str">
        <f>games1805!E40</f>
        <v>So</v>
      </c>
      <c r="F40">
        <f>games1805!F40</f>
        <v>0.6875</v>
      </c>
      <c r="G40">
        <f>games1805!G40</f>
        <v>4273</v>
      </c>
      <c r="H40">
        <f>games1805!H40</f>
        <v>3</v>
      </c>
      <c r="I40">
        <f>games1805!I40</f>
        <v>0</v>
      </c>
      <c r="J40" t="str">
        <f>games1805!J40</f>
        <v>Red Bull Salzburg</v>
      </c>
      <c r="K40" t="str">
        <f>games1805!K40</f>
        <v>SKN St. Pölten</v>
      </c>
      <c r="L40">
        <f>games1805!L40</f>
        <v>4</v>
      </c>
      <c r="M40">
        <f>games1805!M40</f>
        <v>0</v>
      </c>
      <c r="N40" t="str">
        <f>games1805!N40</f>
        <v>S</v>
      </c>
      <c r="O40" t="str">
        <f>games1805!O40</f>
        <v>N</v>
      </c>
      <c r="P40">
        <f>games1805!P40</f>
        <v>4</v>
      </c>
      <c r="Q40">
        <f>games1805!Q40</f>
        <v>2.0263157894736841</v>
      </c>
      <c r="R40">
        <f>games1805!R40</f>
        <v>0.21052631578947367</v>
      </c>
      <c r="S40">
        <f>games1805!S40</f>
        <v>1.8157894736842104</v>
      </c>
      <c r="T40">
        <f>games1805!T40</f>
        <v>1</v>
      </c>
      <c r="U40">
        <f>games1805!U40</f>
        <v>4</v>
      </c>
      <c r="V40">
        <f>games1805!V40</f>
        <v>-3</v>
      </c>
      <c r="W40">
        <f>games1805!W40</f>
        <v>2.2352941176470589</v>
      </c>
      <c r="X40">
        <f>games1805!X40</f>
        <v>0.47058823529411764</v>
      </c>
      <c r="Y40">
        <f>games1805!Y40</f>
        <v>1.7647058823529411</v>
      </c>
      <c r="Z40">
        <f>games1805!Z40</f>
        <v>1.8571428571428572</v>
      </c>
      <c r="AA40">
        <f>games1805!AA40</f>
        <v>0.61904761904761907</v>
      </c>
      <c r="AB40">
        <f>games1805!AB40</f>
        <v>1.2380952380952381</v>
      </c>
      <c r="AC40">
        <f>games1805!AC40</f>
        <v>1</v>
      </c>
      <c r="AD40">
        <f>games1805!AD40</f>
        <v>3</v>
      </c>
      <c r="AE40">
        <f>games1805!AE40</f>
        <v>-2</v>
      </c>
      <c r="AF40">
        <f>games1805!AF40</f>
        <v>1</v>
      </c>
      <c r="AG40">
        <f>games1805!AG40</f>
        <v>5</v>
      </c>
      <c r="AH40">
        <f>games1805!AH40</f>
        <v>-4</v>
      </c>
      <c r="AI40">
        <f>games1805!AI40</f>
        <v>3</v>
      </c>
      <c r="AJ40">
        <f>games1805!AJ40</f>
        <v>0</v>
      </c>
      <c r="AK40">
        <f>games1805!AK40</f>
        <v>83</v>
      </c>
      <c r="AL40">
        <f>games1805!AL40</f>
        <v>0</v>
      </c>
      <c r="AM40">
        <f>games1805!AM40</f>
        <v>2.1842105263157894</v>
      </c>
      <c r="AN40">
        <f>games1805!AN40</f>
        <v>0</v>
      </c>
      <c r="AO40">
        <f>games1805!AO40</f>
        <v>39</v>
      </c>
    </row>
    <row r="41" spans="1:41" x14ac:dyDescent="0.3">
      <c r="A41" t="str">
        <f>games1805!A41</f>
        <v>Europa League  Europa League</v>
      </c>
      <c r="B41" t="str">
        <f>games1805!B41</f>
        <v>22.02.2018</v>
      </c>
      <c r="C41" t="str">
        <f>games1805!C41</f>
        <v>2018</v>
      </c>
      <c r="D41" t="str">
        <f>games1805!D41</f>
        <v>02</v>
      </c>
      <c r="E41" t="str">
        <f>games1805!E41</f>
        <v>Do</v>
      </c>
      <c r="F41">
        <f>games1805!F41</f>
        <v>0.87847222222222221</v>
      </c>
      <c r="G41">
        <f>games1805!G41</f>
        <v>13912</v>
      </c>
      <c r="H41">
        <f>games1805!H41</f>
        <v>4</v>
      </c>
      <c r="I41">
        <f>games1805!I41</f>
        <v>0</v>
      </c>
      <c r="J41" t="str">
        <f>games1805!J41</f>
        <v>Red Bull Salzburg</v>
      </c>
      <c r="K41" t="str">
        <f>games1805!K41</f>
        <v>Real Sociedad San Sebastián</v>
      </c>
      <c r="L41">
        <f>games1805!L41</f>
        <v>2</v>
      </c>
      <c r="M41">
        <f>games1805!M41</f>
        <v>1</v>
      </c>
      <c r="N41" t="str">
        <f>games1805!N41</f>
        <v>S</v>
      </c>
      <c r="O41" t="str">
        <f>games1805!O41</f>
        <v>N</v>
      </c>
      <c r="P41">
        <f>games1805!P41</f>
        <v>1</v>
      </c>
      <c r="Q41">
        <f>games1805!Q41</f>
        <v>2.0769230769230771</v>
      </c>
      <c r="R41">
        <f>games1805!R41</f>
        <v>0.20512820512820512</v>
      </c>
      <c r="S41">
        <f>games1805!S41</f>
        <v>1.871794871794872</v>
      </c>
      <c r="T41">
        <f>games1805!T41</f>
        <v>2</v>
      </c>
      <c r="U41">
        <f>games1805!U41</f>
        <v>2</v>
      </c>
      <c r="V41">
        <f>games1805!V41</f>
        <v>0</v>
      </c>
      <c r="W41">
        <f>games1805!W41</f>
        <v>2.3333333333333335</v>
      </c>
      <c r="X41">
        <f>games1805!X41</f>
        <v>0.44444444444444442</v>
      </c>
      <c r="Y41">
        <f>games1805!Y41</f>
        <v>1.8888888888888891</v>
      </c>
      <c r="Z41">
        <f>games1805!Z41</f>
        <v>1.8571428571428572</v>
      </c>
      <c r="AA41">
        <f>games1805!AA41</f>
        <v>0.61904761904761907</v>
      </c>
      <c r="AB41">
        <f>games1805!AB41</f>
        <v>1.2380952380952381</v>
      </c>
      <c r="AC41">
        <f>games1805!AC41</f>
        <v>2</v>
      </c>
      <c r="AD41">
        <f>games1805!AD41</f>
        <v>2</v>
      </c>
      <c r="AE41">
        <f>games1805!AE41</f>
        <v>0</v>
      </c>
      <c r="AF41">
        <f>games1805!AF41</f>
        <v>0</v>
      </c>
      <c r="AG41">
        <f>games1805!AG41</f>
        <v>0</v>
      </c>
      <c r="AH41">
        <f>games1805!AH41</f>
        <v>0</v>
      </c>
      <c r="AI41">
        <f>games1805!AI41</f>
        <v>3</v>
      </c>
      <c r="AJ41">
        <f>games1805!AJ41</f>
        <v>0</v>
      </c>
      <c r="AK41">
        <f>games1805!AK41</f>
        <v>86</v>
      </c>
      <c r="AL41">
        <f>games1805!AL41</f>
        <v>1</v>
      </c>
      <c r="AM41">
        <f>games1805!AM41</f>
        <v>2.2051282051282053</v>
      </c>
      <c r="AN41">
        <f>games1805!AN41</f>
        <v>1</v>
      </c>
      <c r="AO41">
        <f>games1805!AO41</f>
        <v>40</v>
      </c>
    </row>
    <row r="42" spans="1:41" x14ac:dyDescent="0.3">
      <c r="A42" t="str">
        <f>games1805!A42</f>
        <v>Bundesliga  Bundesliga</v>
      </c>
      <c r="B42" t="str">
        <f>games1805!B42</f>
        <v>25.02.2018</v>
      </c>
      <c r="C42" t="str">
        <f>games1805!C42</f>
        <v>2018</v>
      </c>
      <c r="D42" t="str">
        <f>games1805!D42</f>
        <v>02</v>
      </c>
      <c r="E42" t="str">
        <f>games1805!E42</f>
        <v>So</v>
      </c>
      <c r="F42">
        <f>games1805!F42</f>
        <v>0.6875</v>
      </c>
      <c r="G42">
        <f>games1805!G42</f>
        <v>7157</v>
      </c>
      <c r="H42">
        <f>games1805!H42</f>
        <v>3</v>
      </c>
      <c r="I42">
        <f>games1805!I42</f>
        <v>0</v>
      </c>
      <c r="J42" t="str">
        <f>games1805!J42</f>
        <v>SK Sturm Graz</v>
      </c>
      <c r="K42" t="str">
        <f>games1805!K42</f>
        <v>Red Bull Salzburg</v>
      </c>
      <c r="L42">
        <f>games1805!L42</f>
        <v>2</v>
      </c>
      <c r="M42">
        <f>games1805!M42</f>
        <v>4</v>
      </c>
      <c r="N42" t="str">
        <f>games1805!N42</f>
        <v>N</v>
      </c>
      <c r="O42" t="str">
        <f>games1805!O42</f>
        <v>S</v>
      </c>
      <c r="P42">
        <f>games1805!P42</f>
        <v>-2</v>
      </c>
      <c r="Q42">
        <f>games1805!Q42</f>
        <v>0.5</v>
      </c>
      <c r="R42">
        <f>games1805!R42</f>
        <v>0</v>
      </c>
      <c r="S42">
        <f>games1805!S42</f>
        <v>0.5</v>
      </c>
      <c r="T42">
        <f>games1805!T42</f>
        <v>2.0750000000000002</v>
      </c>
      <c r="U42">
        <f>games1805!U42</f>
        <v>0.55000000000000004</v>
      </c>
      <c r="V42">
        <f>games1805!V42</f>
        <v>1.5250000000000001</v>
      </c>
      <c r="W42">
        <f>games1805!W42</f>
        <v>1</v>
      </c>
      <c r="X42">
        <f>games1805!X42</f>
        <v>0</v>
      </c>
      <c r="Y42">
        <f>games1805!Y42</f>
        <v>1</v>
      </c>
      <c r="Z42">
        <f>games1805!Z42</f>
        <v>0</v>
      </c>
      <c r="AA42">
        <f>games1805!AA42</f>
        <v>5</v>
      </c>
      <c r="AB42">
        <f>games1805!AB42</f>
        <v>-5</v>
      </c>
      <c r="AC42">
        <f>games1805!AC42</f>
        <v>2.3157894736842106</v>
      </c>
      <c r="AD42">
        <f>games1805!AD42</f>
        <v>0.47368421052631576</v>
      </c>
      <c r="AE42">
        <f>games1805!AE42</f>
        <v>1.8421052631578949</v>
      </c>
      <c r="AF42">
        <f>games1805!AF42</f>
        <v>1.8571428571428572</v>
      </c>
      <c r="AG42">
        <f>games1805!AG42</f>
        <v>0.61904761904761907</v>
      </c>
      <c r="AH42">
        <f>games1805!AH42</f>
        <v>1.2380952380952381</v>
      </c>
      <c r="AI42">
        <f>games1805!AI42</f>
        <v>0</v>
      </c>
      <c r="AJ42">
        <f>games1805!AJ42</f>
        <v>3</v>
      </c>
      <c r="AK42">
        <f>games1805!AK42</f>
        <v>3</v>
      </c>
      <c r="AL42">
        <f>games1805!AL42</f>
        <v>89</v>
      </c>
      <c r="AM42">
        <f>games1805!AM42</f>
        <v>1.5</v>
      </c>
      <c r="AN42">
        <f>games1805!AN42</f>
        <v>2.2250000000000001</v>
      </c>
      <c r="AO42">
        <f>games1805!AO42</f>
        <v>41</v>
      </c>
    </row>
    <row r="43" spans="1:41" x14ac:dyDescent="0.3">
      <c r="A43" t="str">
        <f>games1805!A43</f>
        <v>ÖFB-Cup  ÖFB-Cup</v>
      </c>
      <c r="B43" t="str">
        <f>games1805!B43</f>
        <v>28.02.2018</v>
      </c>
      <c r="C43" t="str">
        <f>games1805!C43</f>
        <v>2018</v>
      </c>
      <c r="D43" t="str">
        <f>games1805!D43</f>
        <v>02</v>
      </c>
      <c r="E43" t="str">
        <f>games1805!E43</f>
        <v>Mi</v>
      </c>
      <c r="F43">
        <f>games1805!F43</f>
        <v>0.8125</v>
      </c>
      <c r="G43">
        <f>games1805!G43</f>
        <v>1535</v>
      </c>
      <c r="H43">
        <f>games1805!H43</f>
        <v>3</v>
      </c>
      <c r="I43">
        <f>games1805!I43</f>
        <v>0</v>
      </c>
      <c r="J43" t="str">
        <f>games1805!J43</f>
        <v>Red Bull Salzburg</v>
      </c>
      <c r="K43" t="str">
        <f>games1805!K43</f>
        <v>SK Austria Klagenfurt</v>
      </c>
      <c r="L43">
        <f>games1805!L43</f>
        <v>7</v>
      </c>
      <c r="M43">
        <f>games1805!M43</f>
        <v>0</v>
      </c>
      <c r="N43" t="str">
        <f>games1805!N43</f>
        <v>S</v>
      </c>
      <c r="O43" t="str">
        <f>games1805!O43</f>
        <v>N</v>
      </c>
      <c r="P43">
        <f>games1805!P43</f>
        <v>7</v>
      </c>
      <c r="Q43">
        <f>games1805!Q43</f>
        <v>2.1219512195121952</v>
      </c>
      <c r="R43">
        <f>games1805!R43</f>
        <v>0.21951219512195122</v>
      </c>
      <c r="S43">
        <f>games1805!S43</f>
        <v>1.902439024390244</v>
      </c>
      <c r="T43">
        <f>games1805!T43</f>
        <v>0</v>
      </c>
      <c r="U43">
        <f>games1805!U43</f>
        <v>0</v>
      </c>
      <c r="V43">
        <f>games1805!V43</f>
        <v>0</v>
      </c>
      <c r="W43">
        <f>games1805!W43</f>
        <v>2.3157894736842106</v>
      </c>
      <c r="X43">
        <f>games1805!X43</f>
        <v>0.47368421052631576</v>
      </c>
      <c r="Y43">
        <f>games1805!Y43</f>
        <v>1.8421052631578949</v>
      </c>
      <c r="Z43">
        <f>games1805!Z43</f>
        <v>1.9545454545454546</v>
      </c>
      <c r="AA43">
        <f>games1805!AA43</f>
        <v>0.68181818181818177</v>
      </c>
      <c r="AB43">
        <f>games1805!AB43</f>
        <v>1.2727272727272729</v>
      </c>
      <c r="AC43">
        <f>games1805!AC43</f>
        <v>0</v>
      </c>
      <c r="AD43">
        <f>games1805!AD43</f>
        <v>0</v>
      </c>
      <c r="AE43">
        <f>games1805!AE43</f>
        <v>0</v>
      </c>
      <c r="AF43">
        <f>games1805!AF43</f>
        <v>0</v>
      </c>
      <c r="AG43">
        <f>games1805!AG43</f>
        <v>0</v>
      </c>
      <c r="AH43">
        <f>games1805!AH43</f>
        <v>0</v>
      </c>
      <c r="AI43">
        <f>games1805!AI43</f>
        <v>3</v>
      </c>
      <c r="AJ43">
        <f>games1805!AJ43</f>
        <v>0</v>
      </c>
      <c r="AK43">
        <f>games1805!AK43</f>
        <v>92</v>
      </c>
      <c r="AL43">
        <f>games1805!AL43</f>
        <v>0</v>
      </c>
      <c r="AM43">
        <f>games1805!AM43</f>
        <v>2.2439024390243905</v>
      </c>
      <c r="AN43">
        <f>games1805!AN43</f>
        <v>0</v>
      </c>
      <c r="AO43">
        <f>games1805!AO43</f>
        <v>42</v>
      </c>
    </row>
    <row r="44" spans="1:41" x14ac:dyDescent="0.3">
      <c r="A44" t="str">
        <f>games1805!A44</f>
        <v>Bundesliga  Bundesliga</v>
      </c>
      <c r="B44" t="str">
        <f>games1805!B44</f>
        <v>04.03.2018</v>
      </c>
      <c r="C44" t="str">
        <f>games1805!C44</f>
        <v>2018</v>
      </c>
      <c r="D44" t="str">
        <f>games1805!D44</f>
        <v>03</v>
      </c>
      <c r="E44" t="str">
        <f>games1805!E44</f>
        <v>So</v>
      </c>
      <c r="F44">
        <f>games1805!F44</f>
        <v>0.6875</v>
      </c>
      <c r="G44">
        <f>games1805!G44</f>
        <v>11981</v>
      </c>
      <c r="H44">
        <f>games1805!H44</f>
        <v>4</v>
      </c>
      <c r="I44">
        <f>games1805!I44</f>
        <v>0</v>
      </c>
      <c r="J44" t="str">
        <f>games1805!J44</f>
        <v>Red Bull Salzburg</v>
      </c>
      <c r="K44" t="str">
        <f>games1805!K44</f>
        <v>SK Rapid Wien</v>
      </c>
      <c r="L44">
        <f>games1805!L44</f>
        <v>1</v>
      </c>
      <c r="M44">
        <f>games1805!M44</f>
        <v>0</v>
      </c>
      <c r="N44" t="str">
        <f>games1805!N44</f>
        <v>S</v>
      </c>
      <c r="O44" t="str">
        <f>games1805!O44</f>
        <v>N</v>
      </c>
      <c r="P44">
        <f>games1805!P44</f>
        <v>1</v>
      </c>
      <c r="Q44">
        <f>games1805!Q44</f>
        <v>2.2380952380952381</v>
      </c>
      <c r="R44">
        <f>games1805!R44</f>
        <v>0.21428571428571427</v>
      </c>
      <c r="S44">
        <f>games1805!S44</f>
        <v>2.0238095238095237</v>
      </c>
      <c r="T44">
        <f>games1805!T44</f>
        <v>2</v>
      </c>
      <c r="U44">
        <f>games1805!U44</f>
        <v>2.5</v>
      </c>
      <c r="V44">
        <f>games1805!V44</f>
        <v>-0.5</v>
      </c>
      <c r="W44">
        <f>games1805!W44</f>
        <v>2.5499999999999998</v>
      </c>
      <c r="X44">
        <f>games1805!X44</f>
        <v>0.45</v>
      </c>
      <c r="Y44">
        <f>games1805!Y44</f>
        <v>2.0999999999999996</v>
      </c>
      <c r="Z44">
        <f>games1805!Z44</f>
        <v>1.9545454545454546</v>
      </c>
      <c r="AA44">
        <f>games1805!AA44</f>
        <v>0.68181818181818177</v>
      </c>
      <c r="AB44">
        <f>games1805!AB44</f>
        <v>1.2727272727272729</v>
      </c>
      <c r="AC44">
        <f>games1805!AC44</f>
        <v>2</v>
      </c>
      <c r="AD44">
        <f>games1805!AD44</f>
        <v>3</v>
      </c>
      <c r="AE44">
        <f>games1805!AE44</f>
        <v>-1</v>
      </c>
      <c r="AF44">
        <f>games1805!AF44</f>
        <v>2</v>
      </c>
      <c r="AG44">
        <f>games1805!AG44</f>
        <v>2</v>
      </c>
      <c r="AH44">
        <f>games1805!AH44</f>
        <v>0</v>
      </c>
      <c r="AI44">
        <f>games1805!AI44</f>
        <v>3</v>
      </c>
      <c r="AJ44">
        <f>games1805!AJ44</f>
        <v>0</v>
      </c>
      <c r="AK44">
        <f>games1805!AK44</f>
        <v>95</v>
      </c>
      <c r="AL44">
        <f>games1805!AL44</f>
        <v>1</v>
      </c>
      <c r="AM44">
        <f>games1805!AM44</f>
        <v>2.2619047619047619</v>
      </c>
      <c r="AN44">
        <f>games1805!AN44</f>
        <v>0.5</v>
      </c>
      <c r="AO44">
        <f>games1805!AO44</f>
        <v>43</v>
      </c>
    </row>
    <row r="45" spans="1:41" x14ac:dyDescent="0.3">
      <c r="A45" t="str">
        <f>games1805!A45</f>
        <v>Europa League  Europa League</v>
      </c>
      <c r="B45" t="str">
        <f>games1805!B45</f>
        <v>08.03.2018</v>
      </c>
      <c r="C45" t="str">
        <f>games1805!C45</f>
        <v>2018</v>
      </c>
      <c r="D45" t="str">
        <f>games1805!D45</f>
        <v>03</v>
      </c>
      <c r="E45" t="str">
        <f>games1805!E45</f>
        <v>Do</v>
      </c>
      <c r="F45">
        <f>games1805!F45</f>
        <v>0.79166666666666663</v>
      </c>
      <c r="G45">
        <f>games1805!G45</f>
        <v>53700</v>
      </c>
      <c r="H45">
        <f>games1805!H45</f>
        <v>4</v>
      </c>
      <c r="I45">
        <f>games1805!I45</f>
        <v>0</v>
      </c>
      <c r="J45" t="str">
        <f>games1805!J45</f>
        <v>Borussia Dortmund</v>
      </c>
      <c r="K45" t="str">
        <f>games1805!K45</f>
        <v>Red Bull Salzburg</v>
      </c>
      <c r="L45">
        <f>games1805!L45</f>
        <v>1</v>
      </c>
      <c r="M45">
        <f>games1805!M45</f>
        <v>2</v>
      </c>
      <c r="N45" t="str">
        <f>games1805!N45</f>
        <v>N</v>
      </c>
      <c r="O45" t="str">
        <f>games1805!O45</f>
        <v>S</v>
      </c>
      <c r="P45">
        <f>games1805!P45</f>
        <v>-1</v>
      </c>
      <c r="Q45">
        <f>games1805!Q45</f>
        <v>0</v>
      </c>
      <c r="R45">
        <f>games1805!R45</f>
        <v>0</v>
      </c>
      <c r="S45">
        <f>games1805!S45</f>
        <v>0</v>
      </c>
      <c r="T45">
        <f>games1805!T45</f>
        <v>2.2093023255813953</v>
      </c>
      <c r="U45">
        <f>games1805!U45</f>
        <v>0.55813953488372092</v>
      </c>
      <c r="V45">
        <f>games1805!V45</f>
        <v>1.6511627906976742</v>
      </c>
      <c r="W45">
        <f>games1805!W45</f>
        <v>0</v>
      </c>
      <c r="X45">
        <f>games1805!X45</f>
        <v>0</v>
      </c>
      <c r="Y45">
        <f>games1805!Y45</f>
        <v>0</v>
      </c>
      <c r="Z45">
        <f>games1805!Z45</f>
        <v>0</v>
      </c>
      <c r="AA45">
        <f>games1805!AA45</f>
        <v>0</v>
      </c>
      <c r="AB45">
        <f>games1805!AB45</f>
        <v>0</v>
      </c>
      <c r="AC45">
        <f>games1805!AC45</f>
        <v>2.4761904761904763</v>
      </c>
      <c r="AD45">
        <f>games1805!AD45</f>
        <v>0.42857142857142855</v>
      </c>
      <c r="AE45">
        <f>games1805!AE45</f>
        <v>2.0476190476190479</v>
      </c>
      <c r="AF45">
        <f>games1805!AF45</f>
        <v>1.9545454545454546</v>
      </c>
      <c r="AG45">
        <f>games1805!AG45</f>
        <v>0.68181818181818177</v>
      </c>
      <c r="AH45">
        <f>games1805!AH45</f>
        <v>1.2727272727272729</v>
      </c>
      <c r="AI45">
        <f>games1805!AI45</f>
        <v>0</v>
      </c>
      <c r="AJ45">
        <f>games1805!AJ45</f>
        <v>3</v>
      </c>
      <c r="AK45">
        <f>games1805!AK45</f>
        <v>0</v>
      </c>
      <c r="AL45">
        <f>games1805!AL45</f>
        <v>98</v>
      </c>
      <c r="AM45">
        <f>games1805!AM45</f>
        <v>0</v>
      </c>
      <c r="AN45">
        <f>games1805!AN45</f>
        <v>2.2790697674418605</v>
      </c>
      <c r="AO45">
        <f>games1805!AO45</f>
        <v>44</v>
      </c>
    </row>
    <row r="46" spans="1:41" x14ac:dyDescent="0.3">
      <c r="A46" t="str">
        <f>games1805!A46</f>
        <v>Bundesliga  Bundesliga</v>
      </c>
      <c r="B46" t="str">
        <f>games1805!B46</f>
        <v>11.03.2018</v>
      </c>
      <c r="C46" t="str">
        <f>games1805!C46</f>
        <v>2018</v>
      </c>
      <c r="D46" t="str">
        <f>games1805!D46</f>
        <v>03</v>
      </c>
      <c r="E46" t="str">
        <f>games1805!E46</f>
        <v>So</v>
      </c>
      <c r="F46">
        <f>games1805!F46</f>
        <v>0.6875</v>
      </c>
      <c r="G46">
        <f>games1805!G46</f>
        <v>4176</v>
      </c>
      <c r="H46">
        <f>games1805!H46</f>
        <v>3</v>
      </c>
      <c r="I46">
        <f>games1805!I46</f>
        <v>0</v>
      </c>
      <c r="J46" t="str">
        <f>games1805!J46</f>
        <v>SV Mattersburg</v>
      </c>
      <c r="K46" t="str">
        <f>games1805!K46</f>
        <v>Red Bull Salzburg</v>
      </c>
      <c r="L46">
        <f>games1805!L46</f>
        <v>2</v>
      </c>
      <c r="M46">
        <f>games1805!M46</f>
        <v>2</v>
      </c>
      <c r="N46" t="str">
        <f>games1805!N46</f>
        <v>U</v>
      </c>
      <c r="O46" t="str">
        <f>games1805!O46</f>
        <v>U</v>
      </c>
      <c r="P46">
        <f>games1805!P46</f>
        <v>0</v>
      </c>
      <c r="Q46">
        <f>games1805!Q46</f>
        <v>0.5</v>
      </c>
      <c r="R46">
        <f>games1805!R46</f>
        <v>1</v>
      </c>
      <c r="S46">
        <f>games1805!S46</f>
        <v>-0.5</v>
      </c>
      <c r="T46">
        <f>games1805!T46</f>
        <v>2.2045454545454546</v>
      </c>
      <c r="U46">
        <f>games1805!U46</f>
        <v>0.56818181818181823</v>
      </c>
      <c r="V46">
        <f>games1805!V46</f>
        <v>1.6363636363636362</v>
      </c>
      <c r="W46">
        <f>games1805!W46</f>
        <v>1</v>
      </c>
      <c r="X46">
        <f>games1805!X46</f>
        <v>2</v>
      </c>
      <c r="Y46">
        <f>games1805!Y46</f>
        <v>-1</v>
      </c>
      <c r="Z46">
        <f>games1805!Z46</f>
        <v>0</v>
      </c>
      <c r="AA46">
        <f>games1805!AA46</f>
        <v>2</v>
      </c>
      <c r="AB46">
        <f>games1805!AB46</f>
        <v>-2</v>
      </c>
      <c r="AC46">
        <f>games1805!AC46</f>
        <v>2.4761904761904763</v>
      </c>
      <c r="AD46">
        <f>games1805!AD46</f>
        <v>0.42857142857142855</v>
      </c>
      <c r="AE46">
        <f>games1805!AE46</f>
        <v>2.0476190476190479</v>
      </c>
      <c r="AF46">
        <f>games1805!AF46</f>
        <v>1.9565217391304348</v>
      </c>
      <c r="AG46">
        <f>games1805!AG46</f>
        <v>0.69565217391304346</v>
      </c>
      <c r="AH46">
        <f>games1805!AH46</f>
        <v>1.2608695652173914</v>
      </c>
      <c r="AI46">
        <f>games1805!AI46</f>
        <v>1</v>
      </c>
      <c r="AJ46">
        <f>games1805!AJ46</f>
        <v>1</v>
      </c>
      <c r="AK46">
        <f>games1805!AK46</f>
        <v>0</v>
      </c>
      <c r="AL46">
        <f>games1805!AL46</f>
        <v>101</v>
      </c>
      <c r="AM46">
        <f>games1805!AM46</f>
        <v>0</v>
      </c>
      <c r="AN46">
        <f>games1805!AN46</f>
        <v>2.2954545454545454</v>
      </c>
      <c r="AO46">
        <f>games1805!AO46</f>
        <v>45</v>
      </c>
    </row>
    <row r="47" spans="1:41" x14ac:dyDescent="0.3">
      <c r="A47" t="str">
        <f>games1805!A47</f>
        <v>Europa League  Europa League</v>
      </c>
      <c r="B47" t="str">
        <f>games1805!B47</f>
        <v>15.03.2018</v>
      </c>
      <c r="C47" t="str">
        <f>games1805!C47</f>
        <v>2018</v>
      </c>
      <c r="D47" t="str">
        <f>games1805!D47</f>
        <v>03</v>
      </c>
      <c r="E47" t="str">
        <f>games1805!E47</f>
        <v>Do</v>
      </c>
      <c r="F47">
        <f>games1805!F47</f>
        <v>0.87847222222222221</v>
      </c>
      <c r="G47">
        <f>games1805!G47</f>
        <v>29320</v>
      </c>
      <c r="H47">
        <f>games1805!H47</f>
        <v>4</v>
      </c>
      <c r="I47">
        <f>games1805!I47</f>
        <v>0</v>
      </c>
      <c r="J47" t="str">
        <f>games1805!J47</f>
        <v>Red Bull Salzburg</v>
      </c>
      <c r="K47" t="str">
        <f>games1805!K47</f>
        <v>Borussia Dortmund</v>
      </c>
      <c r="L47">
        <f>games1805!L47</f>
        <v>0</v>
      </c>
      <c r="M47">
        <f>games1805!M47</f>
        <v>0</v>
      </c>
      <c r="N47" t="str">
        <f>games1805!N47</f>
        <v>U</v>
      </c>
      <c r="O47" t="str">
        <f>games1805!O47</f>
        <v>U</v>
      </c>
      <c r="P47">
        <f>games1805!P47</f>
        <v>0</v>
      </c>
      <c r="Q47">
        <f>games1805!Q47</f>
        <v>2.2000000000000002</v>
      </c>
      <c r="R47">
        <f>games1805!R47</f>
        <v>0.2</v>
      </c>
      <c r="S47">
        <f>games1805!S47</f>
        <v>2</v>
      </c>
      <c r="T47">
        <f>games1805!T47</f>
        <v>1</v>
      </c>
      <c r="U47">
        <f>games1805!U47</f>
        <v>2</v>
      </c>
      <c r="V47">
        <f>games1805!V47</f>
        <v>-1</v>
      </c>
      <c r="W47">
        <f>games1805!W47</f>
        <v>2.4761904761904763</v>
      </c>
      <c r="X47">
        <f>games1805!X47</f>
        <v>0.42857142857142855</v>
      </c>
      <c r="Y47">
        <f>games1805!Y47</f>
        <v>2.0476190476190479</v>
      </c>
      <c r="Z47">
        <f>games1805!Z47</f>
        <v>1.9583333333333333</v>
      </c>
      <c r="AA47">
        <f>games1805!AA47</f>
        <v>0.75</v>
      </c>
      <c r="AB47">
        <f>games1805!AB47</f>
        <v>1.2083333333333333</v>
      </c>
      <c r="AC47">
        <f>games1805!AC47</f>
        <v>1</v>
      </c>
      <c r="AD47">
        <f>games1805!AD47</f>
        <v>2</v>
      </c>
      <c r="AE47">
        <f>games1805!AE47</f>
        <v>-1</v>
      </c>
      <c r="AF47">
        <f>games1805!AF47</f>
        <v>0</v>
      </c>
      <c r="AG47">
        <f>games1805!AG47</f>
        <v>0</v>
      </c>
      <c r="AH47">
        <f>games1805!AH47</f>
        <v>0</v>
      </c>
      <c r="AI47">
        <f>games1805!AI47</f>
        <v>1</v>
      </c>
      <c r="AJ47">
        <f>games1805!AJ47</f>
        <v>1</v>
      </c>
      <c r="AK47">
        <f>games1805!AK47</f>
        <v>102</v>
      </c>
      <c r="AL47">
        <f>games1805!AL47</f>
        <v>0</v>
      </c>
      <c r="AM47">
        <f>games1805!AM47</f>
        <v>2.2666666666666666</v>
      </c>
      <c r="AN47">
        <f>games1805!AN47</f>
        <v>0</v>
      </c>
      <c r="AO47">
        <f>games1805!AO47</f>
        <v>46</v>
      </c>
    </row>
    <row r="48" spans="1:41" x14ac:dyDescent="0.3">
      <c r="A48" t="str">
        <f>games1805!A48</f>
        <v>Bundesliga  Bundesliga</v>
      </c>
      <c r="B48" t="str">
        <f>games1805!B48</f>
        <v>18.03.2018</v>
      </c>
      <c r="C48" t="str">
        <f>games1805!C48</f>
        <v>2018</v>
      </c>
      <c r="D48" t="str">
        <f>games1805!D48</f>
        <v>03</v>
      </c>
      <c r="E48" t="str">
        <f>games1805!E48</f>
        <v>So</v>
      </c>
      <c r="F48">
        <f>games1805!F48</f>
        <v>0.60416666666666663</v>
      </c>
      <c r="G48">
        <f>games1805!G48</f>
        <v>7026</v>
      </c>
      <c r="H48">
        <f>games1805!H48</f>
        <v>3</v>
      </c>
      <c r="I48">
        <f>games1805!I48</f>
        <v>0</v>
      </c>
      <c r="J48" t="str">
        <f>games1805!J48</f>
        <v>Red Bull Salzburg</v>
      </c>
      <c r="K48" t="str">
        <f>games1805!K48</f>
        <v>FK Austria Wien</v>
      </c>
      <c r="L48">
        <f>games1805!L48</f>
        <v>5</v>
      </c>
      <c r="M48">
        <f>games1805!M48</f>
        <v>0</v>
      </c>
      <c r="N48" t="str">
        <f>games1805!N48</f>
        <v>S</v>
      </c>
      <c r="O48" t="str">
        <f>games1805!O48</f>
        <v>N</v>
      </c>
      <c r="P48">
        <f>games1805!P48</f>
        <v>5</v>
      </c>
      <c r="Q48">
        <f>games1805!Q48</f>
        <v>2.152173913043478</v>
      </c>
      <c r="R48">
        <f>games1805!R48</f>
        <v>0.19565217391304349</v>
      </c>
      <c r="S48">
        <f>games1805!S48</f>
        <v>1.9565217391304346</v>
      </c>
      <c r="T48">
        <f>games1805!T48</f>
        <v>0.5</v>
      </c>
      <c r="U48">
        <f>games1805!U48</f>
        <v>0.5</v>
      </c>
      <c r="V48">
        <f>games1805!V48</f>
        <v>0</v>
      </c>
      <c r="W48">
        <f>games1805!W48</f>
        <v>2.3636363636363638</v>
      </c>
      <c r="X48">
        <f>games1805!X48</f>
        <v>0.40909090909090912</v>
      </c>
      <c r="Y48">
        <f>games1805!Y48</f>
        <v>1.9545454545454546</v>
      </c>
      <c r="Z48">
        <f>games1805!Z48</f>
        <v>1.9583333333333333</v>
      </c>
      <c r="AA48">
        <f>games1805!AA48</f>
        <v>0.75</v>
      </c>
      <c r="AB48">
        <f>games1805!AB48</f>
        <v>1.2083333333333333</v>
      </c>
      <c r="AC48">
        <f>games1805!AC48</f>
        <v>1</v>
      </c>
      <c r="AD48">
        <f>games1805!AD48</f>
        <v>1</v>
      </c>
      <c r="AE48">
        <f>games1805!AE48</f>
        <v>0</v>
      </c>
      <c r="AF48">
        <f>games1805!AF48</f>
        <v>0</v>
      </c>
      <c r="AG48">
        <f>games1805!AG48</f>
        <v>0</v>
      </c>
      <c r="AH48">
        <f>games1805!AH48</f>
        <v>0</v>
      </c>
      <c r="AI48">
        <f>games1805!AI48</f>
        <v>3</v>
      </c>
      <c r="AJ48">
        <f>games1805!AJ48</f>
        <v>0</v>
      </c>
      <c r="AK48">
        <f>games1805!AK48</f>
        <v>103</v>
      </c>
      <c r="AL48">
        <f>games1805!AL48</f>
        <v>2</v>
      </c>
      <c r="AM48">
        <f>games1805!AM48</f>
        <v>2.2391304347826089</v>
      </c>
      <c r="AN48">
        <f>games1805!AN48</f>
        <v>1</v>
      </c>
      <c r="AO48">
        <f>games1805!AO48</f>
        <v>47</v>
      </c>
    </row>
    <row r="49" spans="1:41" x14ac:dyDescent="0.3">
      <c r="A49" t="str">
        <f>games1805!A49</f>
        <v>Bundesliga  Bundesliga</v>
      </c>
      <c r="B49" t="str">
        <f>games1805!B49</f>
        <v>31.03.2018</v>
      </c>
      <c r="C49" t="str">
        <f>games1805!C49</f>
        <v>2018</v>
      </c>
      <c r="D49" t="str">
        <f>games1805!D49</f>
        <v>03</v>
      </c>
      <c r="E49" t="str">
        <f>games1805!E49</f>
        <v>Sa</v>
      </c>
      <c r="F49">
        <f>games1805!F49</f>
        <v>0.77083333333333337</v>
      </c>
      <c r="G49">
        <f>games1805!G49</f>
        <v>5028</v>
      </c>
      <c r="H49">
        <f>games1805!H49</f>
        <v>13</v>
      </c>
      <c r="I49">
        <f>games1805!I49</f>
        <v>0</v>
      </c>
      <c r="J49" t="str">
        <f>games1805!J49</f>
        <v>Red Bull Salzburg</v>
      </c>
      <c r="K49" t="str">
        <f>games1805!K49</f>
        <v>Wolfsberger AC</v>
      </c>
      <c r="L49">
        <f>games1805!L49</f>
        <v>2</v>
      </c>
      <c r="M49">
        <f>games1805!M49</f>
        <v>0</v>
      </c>
      <c r="N49" t="str">
        <f>games1805!N49</f>
        <v>S</v>
      </c>
      <c r="O49" t="str">
        <f>games1805!O49</f>
        <v>N</v>
      </c>
      <c r="P49">
        <f>games1805!P49</f>
        <v>2</v>
      </c>
      <c r="Q49">
        <f>games1805!Q49</f>
        <v>2.2127659574468086</v>
      </c>
      <c r="R49">
        <f>games1805!R49</f>
        <v>0.19148936170212766</v>
      </c>
      <c r="S49">
        <f>games1805!S49</f>
        <v>2.021276595744681</v>
      </c>
      <c r="T49">
        <f>games1805!T49</f>
        <v>0.33333333333333331</v>
      </c>
      <c r="U49">
        <f>games1805!U49</f>
        <v>1.3333333333333333</v>
      </c>
      <c r="V49">
        <f>games1805!V49</f>
        <v>-1</v>
      </c>
      <c r="W49">
        <f>games1805!W49</f>
        <v>2.4782608695652173</v>
      </c>
      <c r="X49">
        <f>games1805!X49</f>
        <v>0.39130434782608697</v>
      </c>
      <c r="Y49">
        <f>games1805!Y49</f>
        <v>2.0869565217391304</v>
      </c>
      <c r="Z49">
        <f>games1805!Z49</f>
        <v>1.9583333333333333</v>
      </c>
      <c r="AA49">
        <f>games1805!AA49</f>
        <v>0.75</v>
      </c>
      <c r="AB49">
        <f>games1805!AB49</f>
        <v>1.2083333333333333</v>
      </c>
      <c r="AC49">
        <f>games1805!AC49</f>
        <v>0</v>
      </c>
      <c r="AD49">
        <f>games1805!AD49</f>
        <v>1</v>
      </c>
      <c r="AE49">
        <f>games1805!AE49</f>
        <v>-1</v>
      </c>
      <c r="AF49">
        <f>games1805!AF49</f>
        <v>1</v>
      </c>
      <c r="AG49">
        <f>games1805!AG49</f>
        <v>2</v>
      </c>
      <c r="AH49">
        <f>games1805!AH49</f>
        <v>-1</v>
      </c>
      <c r="AI49">
        <f>games1805!AI49</f>
        <v>3</v>
      </c>
      <c r="AJ49">
        <f>games1805!AJ49</f>
        <v>0</v>
      </c>
      <c r="AK49">
        <f>games1805!AK49</f>
        <v>106</v>
      </c>
      <c r="AL49">
        <f>games1805!AL49</f>
        <v>1</v>
      </c>
      <c r="AM49">
        <f>games1805!AM49</f>
        <v>2.2553191489361701</v>
      </c>
      <c r="AN49">
        <f>games1805!AN49</f>
        <v>0.33333333333333331</v>
      </c>
      <c r="AO49">
        <f>games1805!AO49</f>
        <v>48</v>
      </c>
    </row>
    <row r="50" spans="1:41" x14ac:dyDescent="0.3">
      <c r="A50" t="str">
        <f>games1805!A50</f>
        <v>Europa League  Europa League</v>
      </c>
      <c r="B50" t="str">
        <f>games1805!B50</f>
        <v>05.04.2018</v>
      </c>
      <c r="C50" t="str">
        <f>games1805!C50</f>
        <v>2018</v>
      </c>
      <c r="D50" t="str">
        <f>games1805!D50</f>
        <v>04</v>
      </c>
      <c r="E50" t="str">
        <f>games1805!E50</f>
        <v>Do</v>
      </c>
      <c r="F50">
        <f>games1805!F50</f>
        <v>0.87847222222222221</v>
      </c>
      <c r="G50">
        <f>games1805!G50</f>
        <v>42538</v>
      </c>
      <c r="H50">
        <f>games1805!H50</f>
        <v>5</v>
      </c>
      <c r="I50">
        <f>games1805!I50</f>
        <v>0</v>
      </c>
      <c r="J50" t="str">
        <f>games1805!J50</f>
        <v>Lazio Rom</v>
      </c>
      <c r="K50" t="str">
        <f>games1805!K50</f>
        <v>Red Bull Salzburg</v>
      </c>
      <c r="L50">
        <f>games1805!L50</f>
        <v>4</v>
      </c>
      <c r="M50">
        <f>games1805!M50</f>
        <v>2</v>
      </c>
      <c r="N50" t="str">
        <f>games1805!N50</f>
        <v>S</v>
      </c>
      <c r="O50" t="str">
        <f>games1805!O50</f>
        <v>N</v>
      </c>
      <c r="P50">
        <f>games1805!P50</f>
        <v>2</v>
      </c>
      <c r="Q50">
        <f>games1805!Q50</f>
        <v>0</v>
      </c>
      <c r="R50">
        <f>games1805!R50</f>
        <v>0</v>
      </c>
      <c r="S50">
        <f>games1805!S50</f>
        <v>0</v>
      </c>
      <c r="T50">
        <f>games1805!T50</f>
        <v>2.2083333333333335</v>
      </c>
      <c r="U50">
        <f>games1805!U50</f>
        <v>0.5625</v>
      </c>
      <c r="V50">
        <f>games1805!V50</f>
        <v>1.6458333333333335</v>
      </c>
      <c r="W50">
        <f>games1805!W50</f>
        <v>0</v>
      </c>
      <c r="X50">
        <f>games1805!X50</f>
        <v>0</v>
      </c>
      <c r="Y50">
        <f>games1805!Y50</f>
        <v>0</v>
      </c>
      <c r="Z50">
        <f>games1805!Z50</f>
        <v>0</v>
      </c>
      <c r="AA50">
        <f>games1805!AA50</f>
        <v>0</v>
      </c>
      <c r="AB50">
        <f>games1805!AB50</f>
        <v>0</v>
      </c>
      <c r="AC50">
        <f>games1805!AC50</f>
        <v>2.4583333333333335</v>
      </c>
      <c r="AD50">
        <f>games1805!AD50</f>
        <v>0.375</v>
      </c>
      <c r="AE50">
        <f>games1805!AE50</f>
        <v>2.0833333333333335</v>
      </c>
      <c r="AF50">
        <f>games1805!AF50</f>
        <v>1.9583333333333333</v>
      </c>
      <c r="AG50">
        <f>games1805!AG50</f>
        <v>0.75</v>
      </c>
      <c r="AH50">
        <f>games1805!AH50</f>
        <v>1.2083333333333333</v>
      </c>
      <c r="AI50">
        <f>games1805!AI50</f>
        <v>3</v>
      </c>
      <c r="AJ50">
        <f>games1805!AJ50</f>
        <v>0</v>
      </c>
      <c r="AK50">
        <f>games1805!AK50</f>
        <v>0</v>
      </c>
      <c r="AL50">
        <f>games1805!AL50</f>
        <v>109</v>
      </c>
      <c r="AM50">
        <f>games1805!AM50</f>
        <v>0</v>
      </c>
      <c r="AN50">
        <f>games1805!AN50</f>
        <v>2.2708333333333335</v>
      </c>
      <c r="AO50">
        <f>games1805!AO50</f>
        <v>49</v>
      </c>
    </row>
    <row r="51" spans="1:41" x14ac:dyDescent="0.3">
      <c r="A51" t="str">
        <f>games1805!A51</f>
        <v>Bundesliga  Bundesliga</v>
      </c>
      <c r="B51" t="str">
        <f>games1805!B51</f>
        <v>08.04.2018</v>
      </c>
      <c r="C51" t="str">
        <f>games1805!C51</f>
        <v>2018</v>
      </c>
      <c r="D51" t="str">
        <f>games1805!D51</f>
        <v>04</v>
      </c>
      <c r="E51" t="str">
        <f>games1805!E51</f>
        <v>So</v>
      </c>
      <c r="F51">
        <f>games1805!F51</f>
        <v>0.625</v>
      </c>
      <c r="G51">
        <f>games1805!G51</f>
        <v>5462</v>
      </c>
      <c r="H51">
        <f>games1805!H51</f>
        <v>3</v>
      </c>
      <c r="I51">
        <f>games1805!I51</f>
        <v>0</v>
      </c>
      <c r="J51" t="str">
        <f>games1805!J51</f>
        <v>LASK</v>
      </c>
      <c r="K51" t="str">
        <f>games1805!K51</f>
        <v>Red Bull Salzburg</v>
      </c>
      <c r="L51">
        <f>games1805!L51</f>
        <v>1</v>
      </c>
      <c r="M51">
        <f>games1805!M51</f>
        <v>0</v>
      </c>
      <c r="N51" t="str">
        <f>games1805!N51</f>
        <v>S</v>
      </c>
      <c r="O51" t="str">
        <f>games1805!O51</f>
        <v>N</v>
      </c>
      <c r="P51">
        <f>games1805!P51</f>
        <v>1</v>
      </c>
      <c r="Q51">
        <f>games1805!Q51</f>
        <v>0.66666666666666663</v>
      </c>
      <c r="R51">
        <f>games1805!R51</f>
        <v>1</v>
      </c>
      <c r="S51">
        <f>games1805!S51</f>
        <v>-0.33333333333333337</v>
      </c>
      <c r="T51">
        <f>games1805!T51</f>
        <v>2.204081632653061</v>
      </c>
      <c r="U51">
        <f>games1805!U51</f>
        <v>0.63265306122448983</v>
      </c>
      <c r="V51">
        <f>games1805!V51</f>
        <v>1.5714285714285712</v>
      </c>
      <c r="W51">
        <f>games1805!W51</f>
        <v>1</v>
      </c>
      <c r="X51">
        <f>games1805!X51</f>
        <v>3</v>
      </c>
      <c r="Y51">
        <f>games1805!Y51</f>
        <v>-2</v>
      </c>
      <c r="Z51">
        <f>games1805!Z51</f>
        <v>0.5</v>
      </c>
      <c r="AA51">
        <f>games1805!AA51</f>
        <v>0.5</v>
      </c>
      <c r="AB51">
        <f>games1805!AB51</f>
        <v>0</v>
      </c>
      <c r="AC51">
        <f>games1805!AC51</f>
        <v>2.4583333333333335</v>
      </c>
      <c r="AD51">
        <f>games1805!AD51</f>
        <v>0.375</v>
      </c>
      <c r="AE51">
        <f>games1805!AE51</f>
        <v>2.0833333333333335</v>
      </c>
      <c r="AF51">
        <f>games1805!AF51</f>
        <v>1.96</v>
      </c>
      <c r="AG51">
        <f>games1805!AG51</f>
        <v>0.88</v>
      </c>
      <c r="AH51">
        <f>games1805!AH51</f>
        <v>1.08</v>
      </c>
      <c r="AI51">
        <f>games1805!AI51</f>
        <v>3</v>
      </c>
      <c r="AJ51">
        <f>games1805!AJ51</f>
        <v>0</v>
      </c>
      <c r="AK51">
        <f>games1805!AK51</f>
        <v>2</v>
      </c>
      <c r="AL51">
        <f>games1805!AL51</f>
        <v>109</v>
      </c>
      <c r="AM51">
        <f>games1805!AM51</f>
        <v>0.66666666666666663</v>
      </c>
      <c r="AN51">
        <f>games1805!AN51</f>
        <v>2.2244897959183674</v>
      </c>
      <c r="AO51">
        <f>games1805!AO51</f>
        <v>50</v>
      </c>
    </row>
    <row r="52" spans="1:41" x14ac:dyDescent="0.3">
      <c r="A52" t="str">
        <f>games1805!A52</f>
        <v>Europa League  Europa League</v>
      </c>
      <c r="B52" t="str">
        <f>games1805!B52</f>
        <v>12.04.2018</v>
      </c>
      <c r="C52" t="str">
        <f>games1805!C52</f>
        <v>2018</v>
      </c>
      <c r="D52" t="str">
        <f>games1805!D52</f>
        <v>04</v>
      </c>
      <c r="E52" t="str">
        <f>games1805!E52</f>
        <v>Do</v>
      </c>
      <c r="F52">
        <f>games1805!F52</f>
        <v>0.87847222222222221</v>
      </c>
      <c r="G52">
        <f>games1805!G52</f>
        <v>29520</v>
      </c>
      <c r="H52">
        <f>games1805!H52</f>
        <v>4</v>
      </c>
      <c r="I52">
        <f>games1805!I52</f>
        <v>0</v>
      </c>
      <c r="J52" t="str">
        <f>games1805!J52</f>
        <v>Red Bull Salzburg</v>
      </c>
      <c r="K52" t="str">
        <f>games1805!K52</f>
        <v>Lazio Rom</v>
      </c>
      <c r="L52">
        <f>games1805!L52</f>
        <v>4</v>
      </c>
      <c r="M52">
        <f>games1805!M52</f>
        <v>1</v>
      </c>
      <c r="N52" t="str">
        <f>games1805!N52</f>
        <v>S</v>
      </c>
      <c r="O52" t="str">
        <f>games1805!O52</f>
        <v>N</v>
      </c>
      <c r="P52">
        <f>games1805!P52</f>
        <v>3</v>
      </c>
      <c r="Q52">
        <f>games1805!Q52</f>
        <v>2.16</v>
      </c>
      <c r="R52">
        <f>games1805!R52</f>
        <v>0.18</v>
      </c>
      <c r="S52">
        <f>games1805!S52</f>
        <v>1.9800000000000002</v>
      </c>
      <c r="T52">
        <f>games1805!T52</f>
        <v>4</v>
      </c>
      <c r="U52">
        <f>games1805!U52</f>
        <v>2</v>
      </c>
      <c r="V52">
        <f>games1805!V52</f>
        <v>2</v>
      </c>
      <c r="W52">
        <f>games1805!W52</f>
        <v>2.4583333333333335</v>
      </c>
      <c r="X52">
        <f>games1805!X52</f>
        <v>0.375</v>
      </c>
      <c r="Y52">
        <f>games1805!Y52</f>
        <v>2.0833333333333335</v>
      </c>
      <c r="Z52">
        <f>games1805!Z52</f>
        <v>1.8846153846153846</v>
      </c>
      <c r="AA52">
        <f>games1805!AA52</f>
        <v>0.88461538461538458</v>
      </c>
      <c r="AB52">
        <f>games1805!AB52</f>
        <v>1</v>
      </c>
      <c r="AC52">
        <f>games1805!AC52</f>
        <v>4</v>
      </c>
      <c r="AD52">
        <f>games1805!AD52</f>
        <v>2</v>
      </c>
      <c r="AE52">
        <f>games1805!AE52</f>
        <v>2</v>
      </c>
      <c r="AF52">
        <f>games1805!AF52</f>
        <v>0</v>
      </c>
      <c r="AG52">
        <f>games1805!AG52</f>
        <v>0</v>
      </c>
      <c r="AH52">
        <f>games1805!AH52</f>
        <v>0</v>
      </c>
      <c r="AI52">
        <f>games1805!AI52</f>
        <v>3</v>
      </c>
      <c r="AJ52">
        <f>games1805!AJ52</f>
        <v>0</v>
      </c>
      <c r="AK52">
        <f>games1805!AK52</f>
        <v>109</v>
      </c>
      <c r="AL52">
        <f>games1805!AL52</f>
        <v>3</v>
      </c>
      <c r="AM52">
        <f>games1805!AM52</f>
        <v>2.1800000000000002</v>
      </c>
      <c r="AN52">
        <f>games1805!AN52</f>
        <v>3</v>
      </c>
      <c r="AO52">
        <f>games1805!AO52</f>
        <v>51</v>
      </c>
    </row>
    <row r="53" spans="1:41" x14ac:dyDescent="0.3">
      <c r="A53" t="str">
        <f>games1805!A53</f>
        <v>Bundesliga  Bundesliga</v>
      </c>
      <c r="B53" t="str">
        <f>games1805!B53</f>
        <v>15.04.2018</v>
      </c>
      <c r="C53" t="str">
        <f>games1805!C53</f>
        <v>2018</v>
      </c>
      <c r="D53" t="str">
        <f>games1805!D53</f>
        <v>04</v>
      </c>
      <c r="E53" t="str">
        <f>games1805!E53</f>
        <v>So</v>
      </c>
      <c r="F53">
        <f>games1805!F53</f>
        <v>0.79166666666666663</v>
      </c>
      <c r="G53">
        <f>games1805!G53</f>
        <v>2800</v>
      </c>
      <c r="H53">
        <f>games1805!H53</f>
        <v>3</v>
      </c>
      <c r="I53">
        <f>games1805!I53</f>
        <v>0</v>
      </c>
      <c r="J53" t="str">
        <f>games1805!J53</f>
        <v>FC Admira Wacker Mödling</v>
      </c>
      <c r="K53" t="str">
        <f>games1805!K53</f>
        <v>Red Bull Salzburg</v>
      </c>
      <c r="L53">
        <f>games1805!L53</f>
        <v>2</v>
      </c>
      <c r="M53">
        <f>games1805!M53</f>
        <v>6</v>
      </c>
      <c r="N53" t="str">
        <f>games1805!N53</f>
        <v>N</v>
      </c>
      <c r="O53" t="str">
        <f>games1805!O53</f>
        <v>S</v>
      </c>
      <c r="P53">
        <f>games1805!P53</f>
        <v>-4</v>
      </c>
      <c r="Q53">
        <f>games1805!Q53</f>
        <v>1</v>
      </c>
      <c r="R53">
        <f>games1805!R53</f>
        <v>0.33333333333333331</v>
      </c>
      <c r="S53">
        <f>games1805!S53</f>
        <v>0.66666666666666674</v>
      </c>
      <c r="T53">
        <f>games1805!T53</f>
        <v>2.1960784313725492</v>
      </c>
      <c r="U53">
        <f>games1805!U53</f>
        <v>0.6470588235294118</v>
      </c>
      <c r="V53">
        <f>games1805!V53</f>
        <v>1.5490196078431375</v>
      </c>
      <c r="W53">
        <f>games1805!W53</f>
        <v>1</v>
      </c>
      <c r="X53">
        <f>games1805!X53</f>
        <v>1</v>
      </c>
      <c r="Y53">
        <f>games1805!Y53</f>
        <v>0</v>
      </c>
      <c r="Z53">
        <f>games1805!Z53</f>
        <v>1</v>
      </c>
      <c r="AA53">
        <f>games1805!AA53</f>
        <v>3.5</v>
      </c>
      <c r="AB53">
        <f>games1805!AB53</f>
        <v>-2.5</v>
      </c>
      <c r="AC53">
        <f>games1805!AC53</f>
        <v>2.52</v>
      </c>
      <c r="AD53">
        <f>games1805!AD53</f>
        <v>0.4</v>
      </c>
      <c r="AE53">
        <f>games1805!AE53</f>
        <v>2.12</v>
      </c>
      <c r="AF53">
        <f>games1805!AF53</f>
        <v>1.8846153846153846</v>
      </c>
      <c r="AG53">
        <f>games1805!AG53</f>
        <v>0.88461538461538458</v>
      </c>
      <c r="AH53">
        <f>games1805!AH53</f>
        <v>1</v>
      </c>
      <c r="AI53">
        <f>games1805!AI53</f>
        <v>0</v>
      </c>
      <c r="AJ53">
        <f>games1805!AJ53</f>
        <v>3</v>
      </c>
      <c r="AK53">
        <f>games1805!AK53</f>
        <v>1</v>
      </c>
      <c r="AL53">
        <f>games1805!AL53</f>
        <v>112</v>
      </c>
      <c r="AM53">
        <f>games1805!AM53</f>
        <v>0.33333333333333331</v>
      </c>
      <c r="AN53">
        <f>games1805!AN53</f>
        <v>2.1960784313725492</v>
      </c>
      <c r="AO53">
        <f>games1805!AO53</f>
        <v>52</v>
      </c>
    </row>
    <row r="54" spans="1:41" x14ac:dyDescent="0.3">
      <c r="A54" t="str">
        <f>games1805!A54</f>
        <v>ÖFB-Cup  ÖFB-Cup</v>
      </c>
      <c r="B54" t="str">
        <f>games1805!B54</f>
        <v>18.04.2018</v>
      </c>
      <c r="C54" t="str">
        <f>games1805!C54</f>
        <v>2018</v>
      </c>
      <c r="D54" t="str">
        <f>games1805!D54</f>
        <v>04</v>
      </c>
      <c r="E54" t="str">
        <f>games1805!E54</f>
        <v>Mi</v>
      </c>
      <c r="F54">
        <f>games1805!F54</f>
        <v>0.75</v>
      </c>
      <c r="G54">
        <f>games1805!G54</f>
        <v>4800</v>
      </c>
      <c r="H54">
        <f>games1805!H54</f>
        <v>3</v>
      </c>
      <c r="I54">
        <f>games1805!I54</f>
        <v>0</v>
      </c>
      <c r="J54" t="str">
        <f>games1805!J54</f>
        <v>SV Mattersburg</v>
      </c>
      <c r="K54" t="str">
        <f>games1805!K54</f>
        <v>Red Bull Salzburg</v>
      </c>
      <c r="L54">
        <f>games1805!L54</f>
        <v>0</v>
      </c>
      <c r="M54">
        <f>games1805!M54</f>
        <v>0</v>
      </c>
      <c r="N54" t="str">
        <f>games1805!N54</f>
        <v>U</v>
      </c>
      <c r="O54" t="str">
        <f>games1805!O54</f>
        <v>U</v>
      </c>
      <c r="P54">
        <f>games1805!P54</f>
        <v>0</v>
      </c>
      <c r="Q54">
        <f>games1805!Q54</f>
        <v>1</v>
      </c>
      <c r="R54">
        <f>games1805!R54</f>
        <v>1.3333333333333333</v>
      </c>
      <c r="S54">
        <f>games1805!S54</f>
        <v>-0.33333333333333326</v>
      </c>
      <c r="T54">
        <f>games1805!T54</f>
        <v>2.2692307692307692</v>
      </c>
      <c r="U54">
        <f>games1805!U54</f>
        <v>0.67307692307692313</v>
      </c>
      <c r="V54">
        <f>games1805!V54</f>
        <v>1.596153846153846</v>
      </c>
      <c r="W54">
        <f>games1805!W54</f>
        <v>1.5</v>
      </c>
      <c r="X54">
        <f>games1805!X54</f>
        <v>2</v>
      </c>
      <c r="Y54">
        <f>games1805!Y54</f>
        <v>-0.5</v>
      </c>
      <c r="Z54">
        <f>games1805!Z54</f>
        <v>0</v>
      </c>
      <c r="AA54">
        <f>games1805!AA54</f>
        <v>2</v>
      </c>
      <c r="AB54">
        <f>games1805!AB54</f>
        <v>-2</v>
      </c>
      <c r="AC54">
        <f>games1805!AC54</f>
        <v>2.52</v>
      </c>
      <c r="AD54">
        <f>games1805!AD54</f>
        <v>0.4</v>
      </c>
      <c r="AE54">
        <f>games1805!AE54</f>
        <v>2.12</v>
      </c>
      <c r="AF54">
        <f>games1805!AF54</f>
        <v>2.0370370370370372</v>
      </c>
      <c r="AG54">
        <f>games1805!AG54</f>
        <v>0.92592592592592593</v>
      </c>
      <c r="AH54">
        <f>games1805!AH54</f>
        <v>1.1111111111111112</v>
      </c>
      <c r="AI54">
        <f>games1805!AI54</f>
        <v>1</v>
      </c>
      <c r="AJ54">
        <f>games1805!AJ54</f>
        <v>1</v>
      </c>
      <c r="AK54">
        <f>games1805!AK54</f>
        <v>1</v>
      </c>
      <c r="AL54">
        <f>games1805!AL54</f>
        <v>115</v>
      </c>
      <c r="AM54">
        <f>games1805!AM54</f>
        <v>0.33333333333333331</v>
      </c>
      <c r="AN54">
        <f>games1805!AN54</f>
        <v>2.2115384615384617</v>
      </c>
      <c r="AO54">
        <f>games1805!AO54</f>
        <v>53</v>
      </c>
    </row>
    <row r="55" spans="1:41" x14ac:dyDescent="0.3">
      <c r="A55" t="str">
        <f>games1805!A55</f>
        <v>Bundesliga  Bundesliga</v>
      </c>
      <c r="B55" t="str">
        <f>games1805!B55</f>
        <v>22.04.2018</v>
      </c>
      <c r="C55" t="str">
        <f>games1805!C55</f>
        <v>2018</v>
      </c>
      <c r="D55" t="str">
        <f>games1805!D55</f>
        <v>04</v>
      </c>
      <c r="E55" t="str">
        <f>games1805!E55</f>
        <v>So</v>
      </c>
      <c r="F55">
        <f>games1805!F55</f>
        <v>0.60416666666666663</v>
      </c>
      <c r="G55">
        <f>games1805!G55</f>
        <v>6148</v>
      </c>
      <c r="H55">
        <f>games1805!H55</f>
        <v>4</v>
      </c>
      <c r="I55">
        <f>games1805!I55</f>
        <v>0</v>
      </c>
      <c r="J55" t="str">
        <f>games1805!J55</f>
        <v>Red Bull Salzburg</v>
      </c>
      <c r="K55" t="str">
        <f>games1805!K55</f>
        <v>SC Rheindorf Altach</v>
      </c>
      <c r="L55">
        <f>games1805!L55</f>
        <v>3</v>
      </c>
      <c r="M55">
        <f>games1805!M55</f>
        <v>1</v>
      </c>
      <c r="N55" t="str">
        <f>games1805!N55</f>
        <v>S</v>
      </c>
      <c r="O55" t="str">
        <f>games1805!O55</f>
        <v>N</v>
      </c>
      <c r="P55">
        <f>games1805!P55</f>
        <v>2</v>
      </c>
      <c r="Q55">
        <f>games1805!Q55</f>
        <v>2.2264150943396226</v>
      </c>
      <c r="R55">
        <f>games1805!R55</f>
        <v>0.18867924528301888</v>
      </c>
      <c r="S55">
        <f>games1805!S55</f>
        <v>2.0377358490566038</v>
      </c>
      <c r="T55">
        <f>games1805!T55</f>
        <v>0</v>
      </c>
      <c r="U55">
        <f>games1805!U55</f>
        <v>1.3333333333333333</v>
      </c>
      <c r="V55">
        <f>games1805!V55</f>
        <v>-1.3333333333333333</v>
      </c>
      <c r="W55">
        <f>games1805!W55</f>
        <v>2.52</v>
      </c>
      <c r="X55">
        <f>games1805!X55</f>
        <v>0.4</v>
      </c>
      <c r="Y55">
        <f>games1805!Y55</f>
        <v>2.12</v>
      </c>
      <c r="Z55">
        <f>games1805!Z55</f>
        <v>1.9642857142857142</v>
      </c>
      <c r="AA55">
        <f>games1805!AA55</f>
        <v>0.8928571428571429</v>
      </c>
      <c r="AB55">
        <f>games1805!AB55</f>
        <v>1.0714285714285712</v>
      </c>
      <c r="AC55">
        <f>games1805!AC55</f>
        <v>0</v>
      </c>
      <c r="AD55">
        <f>games1805!AD55</f>
        <v>1</v>
      </c>
      <c r="AE55">
        <f>games1805!AE55</f>
        <v>-1</v>
      </c>
      <c r="AF55">
        <f>games1805!AF55</f>
        <v>0</v>
      </c>
      <c r="AG55">
        <f>games1805!AG55</f>
        <v>2</v>
      </c>
      <c r="AH55">
        <f>games1805!AH55</f>
        <v>-2</v>
      </c>
      <c r="AI55">
        <f>games1805!AI55</f>
        <v>3</v>
      </c>
      <c r="AJ55">
        <f>games1805!AJ55</f>
        <v>0</v>
      </c>
      <c r="AK55">
        <f>games1805!AK55</f>
        <v>116</v>
      </c>
      <c r="AL55">
        <f>games1805!AL55</f>
        <v>0</v>
      </c>
      <c r="AM55">
        <f>games1805!AM55</f>
        <v>2.1886792452830188</v>
      </c>
      <c r="AN55">
        <f>games1805!AN55</f>
        <v>0</v>
      </c>
      <c r="AO55">
        <f>games1805!AO55</f>
        <v>54</v>
      </c>
    </row>
    <row r="56" spans="1:41" x14ac:dyDescent="0.3">
      <c r="A56" t="str">
        <f>games1805!A56</f>
        <v>Europa League  Europa League</v>
      </c>
      <c r="B56" t="str">
        <f>games1805!B56</f>
        <v>26.04.2018</v>
      </c>
      <c r="C56" t="str">
        <f>games1805!C56</f>
        <v>2018</v>
      </c>
      <c r="D56" t="str">
        <f>games1805!D56</f>
        <v>04</v>
      </c>
      <c r="E56" t="str">
        <f>games1805!E56</f>
        <v>Do</v>
      </c>
      <c r="F56">
        <f>games1805!F56</f>
        <v>0.87847222222222221</v>
      </c>
      <c r="G56">
        <f>games1805!G56</f>
        <v>63370</v>
      </c>
      <c r="H56">
        <f>games1805!H56</f>
        <v>4</v>
      </c>
      <c r="I56">
        <f>games1805!I56</f>
        <v>0</v>
      </c>
      <c r="J56" t="str">
        <f>games1805!J56</f>
        <v>Olympique Marseille</v>
      </c>
      <c r="K56" t="str">
        <f>games1805!K56</f>
        <v>Red Bull Salzburg</v>
      </c>
      <c r="L56">
        <f>games1805!L56</f>
        <v>2</v>
      </c>
      <c r="M56">
        <f>games1805!M56</f>
        <v>0</v>
      </c>
      <c r="N56" t="str">
        <f>games1805!N56</f>
        <v>S</v>
      </c>
      <c r="O56" t="str">
        <f>games1805!O56</f>
        <v>N</v>
      </c>
      <c r="P56">
        <f>games1805!P56</f>
        <v>2</v>
      </c>
      <c r="Q56">
        <f>games1805!Q56</f>
        <v>0</v>
      </c>
      <c r="R56">
        <f>games1805!R56</f>
        <v>0</v>
      </c>
      <c r="S56">
        <f>games1805!S56</f>
        <v>0</v>
      </c>
      <c r="T56">
        <f>games1805!T56</f>
        <v>2.2407407407407409</v>
      </c>
      <c r="U56">
        <f>games1805!U56</f>
        <v>0.66666666666666663</v>
      </c>
      <c r="V56">
        <f>games1805!V56</f>
        <v>1.5740740740740744</v>
      </c>
      <c r="W56">
        <f>games1805!W56</f>
        <v>0</v>
      </c>
      <c r="X56">
        <f>games1805!X56</f>
        <v>0</v>
      </c>
      <c r="Y56">
        <f>games1805!Y56</f>
        <v>0</v>
      </c>
      <c r="Z56">
        <f>games1805!Z56</f>
        <v>0</v>
      </c>
      <c r="AA56">
        <f>games1805!AA56</f>
        <v>1</v>
      </c>
      <c r="AB56">
        <f>games1805!AB56</f>
        <v>-1</v>
      </c>
      <c r="AC56">
        <f>games1805!AC56</f>
        <v>2.5384615384615383</v>
      </c>
      <c r="AD56">
        <f>games1805!AD56</f>
        <v>0.42307692307692307</v>
      </c>
      <c r="AE56">
        <f>games1805!AE56</f>
        <v>2.1153846153846154</v>
      </c>
      <c r="AF56">
        <f>games1805!AF56</f>
        <v>1.9642857142857142</v>
      </c>
      <c r="AG56">
        <f>games1805!AG56</f>
        <v>0.8928571428571429</v>
      </c>
      <c r="AH56">
        <f>games1805!AH56</f>
        <v>1.0714285714285712</v>
      </c>
      <c r="AI56">
        <f>games1805!AI56</f>
        <v>3</v>
      </c>
      <c r="AJ56">
        <f>games1805!AJ56</f>
        <v>0</v>
      </c>
      <c r="AK56">
        <f>games1805!AK56</f>
        <v>1</v>
      </c>
      <c r="AL56">
        <f>games1805!AL56</f>
        <v>119</v>
      </c>
      <c r="AM56">
        <f>games1805!AM56</f>
        <v>0.5</v>
      </c>
      <c r="AN56">
        <f>games1805!AN56</f>
        <v>2.2037037037037037</v>
      </c>
      <c r="AO56">
        <f>games1805!AO56</f>
        <v>55</v>
      </c>
    </row>
    <row r="57" spans="1:41" x14ac:dyDescent="0.3">
      <c r="A57" t="str">
        <f>games1805!A57</f>
        <v>Bundesliga  Bundesliga</v>
      </c>
      <c r="B57" t="str">
        <f>games1805!B57</f>
        <v>29.04.2018</v>
      </c>
      <c r="C57" t="str">
        <f>games1805!C57</f>
        <v>2018</v>
      </c>
      <c r="D57" t="str">
        <f>games1805!D57</f>
        <v>04</v>
      </c>
      <c r="E57" t="str">
        <f>games1805!E57</f>
        <v>So</v>
      </c>
      <c r="F57">
        <f>games1805!F57</f>
        <v>0.79166666666666663</v>
      </c>
      <c r="G57">
        <f>games1805!G57</f>
        <v>3552</v>
      </c>
      <c r="H57">
        <f>games1805!H57</f>
        <v>3</v>
      </c>
      <c r="I57">
        <f>games1805!I57</f>
        <v>0</v>
      </c>
      <c r="J57" t="str">
        <f>games1805!J57</f>
        <v>SKN St. Pölten</v>
      </c>
      <c r="K57" t="str">
        <f>games1805!K57</f>
        <v>Red Bull Salzburg</v>
      </c>
      <c r="L57">
        <f>games1805!L57</f>
        <v>0</v>
      </c>
      <c r="M57">
        <f>games1805!M57</f>
        <v>2</v>
      </c>
      <c r="N57" t="str">
        <f>games1805!N57</f>
        <v>N</v>
      </c>
      <c r="O57" t="str">
        <f>games1805!O57</f>
        <v>S</v>
      </c>
      <c r="P57">
        <f>games1805!P57</f>
        <v>-2</v>
      </c>
      <c r="Q57">
        <f>games1805!Q57</f>
        <v>0.66666666666666663</v>
      </c>
      <c r="R57">
        <f>games1805!R57</f>
        <v>1</v>
      </c>
      <c r="S57">
        <f>games1805!S57</f>
        <v>-0.33333333333333337</v>
      </c>
      <c r="T57">
        <f>games1805!T57</f>
        <v>2.2000000000000002</v>
      </c>
      <c r="U57">
        <f>games1805!U57</f>
        <v>0.69090909090909092</v>
      </c>
      <c r="V57">
        <f>games1805!V57</f>
        <v>1.5090909090909093</v>
      </c>
      <c r="W57">
        <f>games1805!W57</f>
        <v>1</v>
      </c>
      <c r="X57">
        <f>games1805!X57</f>
        <v>3</v>
      </c>
      <c r="Y57">
        <f>games1805!Y57</f>
        <v>-2</v>
      </c>
      <c r="Z57">
        <f>games1805!Z57</f>
        <v>0.5</v>
      </c>
      <c r="AA57">
        <f>games1805!AA57</f>
        <v>4.5</v>
      </c>
      <c r="AB57">
        <f>games1805!AB57</f>
        <v>-4</v>
      </c>
      <c r="AC57">
        <f>games1805!AC57</f>
        <v>2.5384615384615383</v>
      </c>
      <c r="AD57">
        <f>games1805!AD57</f>
        <v>0.42307692307692307</v>
      </c>
      <c r="AE57">
        <f>games1805!AE57</f>
        <v>2.1153846153846154</v>
      </c>
      <c r="AF57">
        <f>games1805!AF57</f>
        <v>1.896551724137931</v>
      </c>
      <c r="AG57">
        <f>games1805!AG57</f>
        <v>0.93103448275862066</v>
      </c>
      <c r="AH57">
        <f>games1805!AH57</f>
        <v>0.96551724137931039</v>
      </c>
      <c r="AI57">
        <f>games1805!AI57</f>
        <v>0</v>
      </c>
      <c r="AJ57">
        <f>games1805!AJ57</f>
        <v>3</v>
      </c>
      <c r="AK57">
        <f>games1805!AK57</f>
        <v>0</v>
      </c>
      <c r="AL57">
        <f>games1805!AL57</f>
        <v>119</v>
      </c>
      <c r="AM57">
        <f>games1805!AM57</f>
        <v>0</v>
      </c>
      <c r="AN57">
        <f>games1805!AN57</f>
        <v>2.1636363636363636</v>
      </c>
      <c r="AO57">
        <f>games1805!AO57</f>
        <v>56</v>
      </c>
    </row>
    <row r="58" spans="1:41" x14ac:dyDescent="0.3">
      <c r="A58" t="str">
        <f>games1805!A58</f>
        <v>Europa League  Europa League</v>
      </c>
      <c r="B58" t="str">
        <f>games1805!B58</f>
        <v>03.05.2018</v>
      </c>
      <c r="C58" t="str">
        <f>games1805!C58</f>
        <v>2018</v>
      </c>
      <c r="D58" t="str">
        <f>games1805!D58</f>
        <v>05</v>
      </c>
      <c r="E58" t="str">
        <f>games1805!E58</f>
        <v>Do</v>
      </c>
      <c r="F58">
        <f>games1805!F58</f>
        <v>0.87847222222222221</v>
      </c>
      <c r="G58">
        <f>games1805!G58</f>
        <v>29520</v>
      </c>
      <c r="H58">
        <f>games1805!H58</f>
        <v>4</v>
      </c>
      <c r="I58">
        <f>games1805!I58</f>
        <v>0</v>
      </c>
      <c r="J58" t="str">
        <f>games1805!J58</f>
        <v>Red Bull Salzburg</v>
      </c>
      <c r="K58" t="str">
        <f>games1805!K58</f>
        <v>Olympique Marseille</v>
      </c>
      <c r="L58">
        <f>games1805!L58</f>
        <v>2</v>
      </c>
      <c r="M58">
        <f>games1805!M58</f>
        <v>0</v>
      </c>
      <c r="N58" t="str">
        <f>games1805!N58</f>
        <v>S</v>
      </c>
      <c r="O58" t="str">
        <f>games1805!O58</f>
        <v>N</v>
      </c>
      <c r="P58">
        <f>games1805!P58</f>
        <v>2</v>
      </c>
      <c r="Q58">
        <f>games1805!Q58</f>
        <v>2.1964285714285716</v>
      </c>
      <c r="R58">
        <f>games1805!R58</f>
        <v>0.19642857142857142</v>
      </c>
      <c r="S58">
        <f>games1805!S58</f>
        <v>2</v>
      </c>
      <c r="T58">
        <f>games1805!T58</f>
        <v>0.66666666666666663</v>
      </c>
      <c r="U58">
        <f>games1805!U58</f>
        <v>0.33333333333333331</v>
      </c>
      <c r="V58">
        <f>games1805!V58</f>
        <v>0.33333333333333331</v>
      </c>
      <c r="W58">
        <f>games1805!W58</f>
        <v>2.5384615384615383</v>
      </c>
      <c r="X58">
        <f>games1805!X58</f>
        <v>0.42307692307692307</v>
      </c>
      <c r="Y58">
        <f>games1805!Y58</f>
        <v>2.1153846153846154</v>
      </c>
      <c r="Z58">
        <f>games1805!Z58</f>
        <v>1.9</v>
      </c>
      <c r="AA58">
        <f>games1805!AA58</f>
        <v>0.9</v>
      </c>
      <c r="AB58">
        <f>games1805!AB58</f>
        <v>0.99999999999999989</v>
      </c>
      <c r="AC58">
        <f>games1805!AC58</f>
        <v>1</v>
      </c>
      <c r="AD58">
        <f>games1805!AD58</f>
        <v>0</v>
      </c>
      <c r="AE58">
        <f>games1805!AE58</f>
        <v>1</v>
      </c>
      <c r="AF58">
        <f>games1805!AF58</f>
        <v>0</v>
      </c>
      <c r="AG58">
        <f>games1805!AG58</f>
        <v>1</v>
      </c>
      <c r="AH58">
        <f>games1805!AH58</f>
        <v>-1</v>
      </c>
      <c r="AI58">
        <f>games1805!AI58</f>
        <v>3</v>
      </c>
      <c r="AJ58">
        <f>games1805!AJ58</f>
        <v>0</v>
      </c>
      <c r="AK58">
        <f>games1805!AK58</f>
        <v>122</v>
      </c>
      <c r="AL58">
        <f>games1805!AL58</f>
        <v>4</v>
      </c>
      <c r="AM58">
        <f>games1805!AM58</f>
        <v>2.1785714285714284</v>
      </c>
      <c r="AN58">
        <f>games1805!AN58</f>
        <v>1.3333333333333333</v>
      </c>
      <c r="AO58">
        <f>games1805!AO58</f>
        <v>57</v>
      </c>
    </row>
    <row r="59" spans="1:41" x14ac:dyDescent="0.3">
      <c r="A59" t="str">
        <f>games1805!A59</f>
        <v>Bundesliga  Bundesliga</v>
      </c>
      <c r="B59" t="str">
        <f>games1805!B59</f>
        <v>06.05.2018</v>
      </c>
      <c r="C59" t="str">
        <f>games1805!C59</f>
        <v>2018</v>
      </c>
      <c r="D59" t="str">
        <f>games1805!D59</f>
        <v>05</v>
      </c>
      <c r="E59" t="str">
        <f>games1805!E59</f>
        <v>So</v>
      </c>
      <c r="F59">
        <f>games1805!F59</f>
        <v>0.6875</v>
      </c>
      <c r="G59">
        <f>games1805!G59</f>
        <v>14712</v>
      </c>
      <c r="H59">
        <f>games1805!H59</f>
        <v>3</v>
      </c>
      <c r="I59">
        <f>games1805!I59</f>
        <v>0</v>
      </c>
      <c r="J59" t="str">
        <f>games1805!J59</f>
        <v>Red Bull Salzburg</v>
      </c>
      <c r="K59" t="str">
        <f>games1805!K59</f>
        <v>SK Sturm Graz</v>
      </c>
      <c r="L59">
        <f>games1805!L59</f>
        <v>4</v>
      </c>
      <c r="M59">
        <f>games1805!M59</f>
        <v>1</v>
      </c>
      <c r="N59" t="str">
        <f>games1805!N59</f>
        <v>S</v>
      </c>
      <c r="O59" t="str">
        <f>games1805!O59</f>
        <v>N</v>
      </c>
      <c r="P59">
        <f>games1805!P59</f>
        <v>3</v>
      </c>
      <c r="Q59">
        <f>games1805!Q59</f>
        <v>2.192982456140351</v>
      </c>
      <c r="R59">
        <f>games1805!R59</f>
        <v>0.19298245614035087</v>
      </c>
      <c r="S59">
        <f>games1805!S59</f>
        <v>2</v>
      </c>
      <c r="T59">
        <f>games1805!T59</f>
        <v>1</v>
      </c>
      <c r="U59">
        <f>games1805!U59</f>
        <v>3</v>
      </c>
      <c r="V59">
        <f>games1805!V59</f>
        <v>-2</v>
      </c>
      <c r="W59">
        <f>games1805!W59</f>
        <v>2.5185185185185186</v>
      </c>
      <c r="X59">
        <f>games1805!X59</f>
        <v>0.40740740740740738</v>
      </c>
      <c r="Y59">
        <f>games1805!Y59</f>
        <v>2.1111111111111112</v>
      </c>
      <c r="Z59">
        <f>games1805!Z59</f>
        <v>1.9</v>
      </c>
      <c r="AA59">
        <f>games1805!AA59</f>
        <v>0.9</v>
      </c>
      <c r="AB59">
        <f>games1805!AB59</f>
        <v>0.99999999999999989</v>
      </c>
      <c r="AC59">
        <f>games1805!AC59</f>
        <v>1.5</v>
      </c>
      <c r="AD59">
        <f>games1805!AD59</f>
        <v>2</v>
      </c>
      <c r="AE59">
        <f>games1805!AE59</f>
        <v>-0.5</v>
      </c>
      <c r="AF59">
        <f>games1805!AF59</f>
        <v>0</v>
      </c>
      <c r="AG59">
        <f>games1805!AG59</f>
        <v>5</v>
      </c>
      <c r="AH59">
        <f>games1805!AH59</f>
        <v>-5</v>
      </c>
      <c r="AI59">
        <f>games1805!AI59</f>
        <v>3</v>
      </c>
      <c r="AJ59">
        <f>games1805!AJ59</f>
        <v>0</v>
      </c>
      <c r="AK59">
        <f>games1805!AK59</f>
        <v>125</v>
      </c>
      <c r="AL59">
        <f>games1805!AL59</f>
        <v>3</v>
      </c>
      <c r="AM59">
        <f>games1805!AM59</f>
        <v>2.192982456140351</v>
      </c>
      <c r="AN59">
        <f>games1805!AN59</f>
        <v>1</v>
      </c>
      <c r="AO59">
        <f>games1805!AO59</f>
        <v>58</v>
      </c>
    </row>
    <row r="60" spans="1:41" x14ac:dyDescent="0.3">
      <c r="A60" t="str">
        <f>games1805!A60</f>
        <v>ÖFB-Cup  ÖFB-Cup</v>
      </c>
      <c r="B60" t="str">
        <f>games1805!B60</f>
        <v>09.05.2018</v>
      </c>
      <c r="C60" t="str">
        <f>games1805!C60</f>
        <v>2018</v>
      </c>
      <c r="D60" t="str">
        <f>games1805!D60</f>
        <v>05</v>
      </c>
      <c r="E60" t="str">
        <f>games1805!E60</f>
        <v>Mi</v>
      </c>
      <c r="F60">
        <f>games1805!F60</f>
        <v>0.85416666666666663</v>
      </c>
      <c r="G60">
        <f>games1805!G60</f>
        <v>27100</v>
      </c>
      <c r="H60">
        <f>games1805!H60</f>
        <v>3</v>
      </c>
      <c r="I60">
        <f>games1805!I60</f>
        <v>0</v>
      </c>
      <c r="J60" t="str">
        <f>games1805!J60</f>
        <v>SK Sturm Graz</v>
      </c>
      <c r="K60" t="str">
        <f>games1805!K60</f>
        <v>Red Bull Salzburg</v>
      </c>
      <c r="L60">
        <f>games1805!L60</f>
        <v>0</v>
      </c>
      <c r="M60">
        <f>games1805!M60</f>
        <v>0</v>
      </c>
      <c r="N60" t="str">
        <f>games1805!N60</f>
        <v>U</v>
      </c>
      <c r="O60" t="str">
        <f>games1805!O60</f>
        <v>U</v>
      </c>
      <c r="P60">
        <f>games1805!P60</f>
        <v>0</v>
      </c>
      <c r="Q60">
        <f>games1805!Q60</f>
        <v>1</v>
      </c>
      <c r="R60">
        <f>games1805!R60</f>
        <v>1</v>
      </c>
      <c r="S60">
        <f>games1805!S60</f>
        <v>0</v>
      </c>
      <c r="T60">
        <f>games1805!T60</f>
        <v>2.2241379310344827</v>
      </c>
      <c r="U60">
        <f>games1805!U60</f>
        <v>0.67241379310344829</v>
      </c>
      <c r="V60">
        <f>games1805!V60</f>
        <v>1.5517241379310343</v>
      </c>
      <c r="W60">
        <f>games1805!W60</f>
        <v>1.5</v>
      </c>
      <c r="X60">
        <f>games1805!X60</f>
        <v>2</v>
      </c>
      <c r="Y60">
        <f>games1805!Y60</f>
        <v>-0.5</v>
      </c>
      <c r="Z60">
        <f>games1805!Z60</f>
        <v>0.5</v>
      </c>
      <c r="AA60">
        <f>games1805!AA60</f>
        <v>4.5</v>
      </c>
      <c r="AB60">
        <f>games1805!AB60</f>
        <v>-4</v>
      </c>
      <c r="AC60">
        <f>games1805!AC60</f>
        <v>2.5714285714285716</v>
      </c>
      <c r="AD60">
        <f>games1805!AD60</f>
        <v>0.42857142857142855</v>
      </c>
      <c r="AE60">
        <f>games1805!AE60</f>
        <v>2.1428571428571432</v>
      </c>
      <c r="AF60">
        <f>games1805!AF60</f>
        <v>1.9</v>
      </c>
      <c r="AG60">
        <f>games1805!AG60</f>
        <v>0.9</v>
      </c>
      <c r="AH60">
        <f>games1805!AH60</f>
        <v>0.99999999999999989</v>
      </c>
      <c r="AI60">
        <f>games1805!AI60</f>
        <v>1</v>
      </c>
      <c r="AJ60">
        <f>games1805!AJ60</f>
        <v>1</v>
      </c>
      <c r="AK60">
        <f>games1805!AK60</f>
        <v>3</v>
      </c>
      <c r="AL60">
        <f>games1805!AL60</f>
        <v>128</v>
      </c>
      <c r="AM60">
        <f>games1805!AM60</f>
        <v>0.75</v>
      </c>
      <c r="AN60">
        <f>games1805!AN60</f>
        <v>2.2068965517241379</v>
      </c>
      <c r="AO60">
        <f>games1805!AO60</f>
        <v>59</v>
      </c>
    </row>
    <row r="61" spans="1:41" x14ac:dyDescent="0.3">
      <c r="A61" t="str">
        <f>games1805!A61</f>
        <v>Bundesliga  Bundesliga</v>
      </c>
      <c r="B61" t="str">
        <f>games1805!B61</f>
        <v>13.05.2018</v>
      </c>
      <c r="C61" t="str">
        <f>games1805!C61</f>
        <v>2018</v>
      </c>
      <c r="D61" t="str">
        <f>games1805!D61</f>
        <v>05</v>
      </c>
      <c r="E61" t="str">
        <f>games1805!E61</f>
        <v>So</v>
      </c>
      <c r="F61">
        <f>games1805!F61</f>
        <v>0.6875</v>
      </c>
      <c r="G61">
        <f>games1805!G61</f>
        <v>14441</v>
      </c>
      <c r="H61">
        <f>games1805!H61</f>
        <v>4</v>
      </c>
      <c r="I61">
        <f>games1805!I61</f>
        <v>0</v>
      </c>
      <c r="J61" t="str">
        <f>games1805!J61</f>
        <v>SK Rapid Wien</v>
      </c>
      <c r="K61" t="str">
        <f>games1805!K61</f>
        <v>Red Bull Salzburg</v>
      </c>
      <c r="L61">
        <f>games1805!L61</f>
        <v>1</v>
      </c>
      <c r="M61">
        <f>games1805!M61</f>
        <v>4</v>
      </c>
      <c r="N61" t="str">
        <f>games1805!N61</f>
        <v>N</v>
      </c>
      <c r="O61" t="str">
        <f>games1805!O61</f>
        <v>S</v>
      </c>
      <c r="P61">
        <f>games1805!P61</f>
        <v>-3</v>
      </c>
      <c r="Q61">
        <f>games1805!Q61</f>
        <v>1.3333333333333333</v>
      </c>
      <c r="R61">
        <f>games1805!R61</f>
        <v>1</v>
      </c>
      <c r="S61">
        <f>games1805!S61</f>
        <v>0.33333333333333326</v>
      </c>
      <c r="T61">
        <f>games1805!T61</f>
        <v>2.1864406779661016</v>
      </c>
      <c r="U61">
        <f>games1805!U61</f>
        <v>0.66101694915254239</v>
      </c>
      <c r="V61">
        <f>games1805!V61</f>
        <v>1.5254237288135593</v>
      </c>
      <c r="W61">
        <f>games1805!W61</f>
        <v>2</v>
      </c>
      <c r="X61">
        <f>games1805!X61</f>
        <v>3</v>
      </c>
      <c r="Y61">
        <f>games1805!Y61</f>
        <v>-1</v>
      </c>
      <c r="Z61">
        <f>games1805!Z61</f>
        <v>1</v>
      </c>
      <c r="AA61">
        <f>games1805!AA61</f>
        <v>1.5</v>
      </c>
      <c r="AB61">
        <f>games1805!AB61</f>
        <v>-0.5</v>
      </c>
      <c r="AC61">
        <f>games1805!AC61</f>
        <v>2.5714285714285716</v>
      </c>
      <c r="AD61">
        <f>games1805!AD61</f>
        <v>0.42857142857142855</v>
      </c>
      <c r="AE61">
        <f>games1805!AE61</f>
        <v>2.1428571428571432</v>
      </c>
      <c r="AF61">
        <f>games1805!AF61</f>
        <v>1.8387096774193548</v>
      </c>
      <c r="AG61">
        <f>games1805!AG61</f>
        <v>0.87096774193548387</v>
      </c>
      <c r="AH61">
        <f>games1805!AH61</f>
        <v>0.96774193548387089</v>
      </c>
      <c r="AI61">
        <f>games1805!AI61</f>
        <v>0</v>
      </c>
      <c r="AJ61">
        <f>games1805!AJ61</f>
        <v>3</v>
      </c>
      <c r="AK61">
        <f>games1805!AK61</f>
        <v>1</v>
      </c>
      <c r="AL61">
        <f>games1805!AL61</f>
        <v>129</v>
      </c>
      <c r="AM61">
        <f>games1805!AM61</f>
        <v>0.33333333333333331</v>
      </c>
      <c r="AN61">
        <f>games1805!AN61</f>
        <v>2.1864406779661016</v>
      </c>
      <c r="AO61">
        <f>games1805!AO61</f>
        <v>60</v>
      </c>
    </row>
    <row r="62" spans="1:41" x14ac:dyDescent="0.3">
      <c r="A62" t="str">
        <f>games1805!A62</f>
        <v>Bundesliga  Bundesliga</v>
      </c>
      <c r="B62" t="str">
        <f>games1805!B62</f>
        <v>20.05.2018</v>
      </c>
      <c r="C62" t="str">
        <f>games1805!C62</f>
        <v>2018</v>
      </c>
      <c r="D62" t="str">
        <f>games1805!D62</f>
        <v>05</v>
      </c>
      <c r="E62" t="str">
        <f>games1805!E62</f>
        <v>So</v>
      </c>
      <c r="F62">
        <f>games1805!F62</f>
        <v>0.6875</v>
      </c>
      <c r="G62">
        <f>games1805!G62</f>
        <v>14441</v>
      </c>
      <c r="H62">
        <f>games1805!H62</f>
        <v>7</v>
      </c>
      <c r="I62">
        <f>games1805!I62</f>
        <v>0</v>
      </c>
      <c r="J62" t="str">
        <f>games1805!J62</f>
        <v>Red Bull Salzburg</v>
      </c>
      <c r="K62" t="str">
        <f>games1805!K62</f>
        <v>SV Mattersburg</v>
      </c>
      <c r="L62">
        <f>games1805!L62</f>
        <v>1</v>
      </c>
      <c r="M62">
        <f>games1805!M62</f>
        <v>0</v>
      </c>
      <c r="N62" t="str">
        <f>games1805!N62</f>
        <v>S</v>
      </c>
      <c r="O62" t="str">
        <f>games1805!O62</f>
        <v>N</v>
      </c>
      <c r="P62">
        <f>games1805!P62</f>
        <v>1</v>
      </c>
      <c r="Q62">
        <f>games1805!Q62</f>
        <v>2.2166666666666668</v>
      </c>
      <c r="R62">
        <f>games1805!R62</f>
        <v>0.2</v>
      </c>
      <c r="S62">
        <f>games1805!S62</f>
        <v>2.0166666666666666</v>
      </c>
      <c r="T62">
        <f>games1805!T62</f>
        <v>0.75</v>
      </c>
      <c r="U62">
        <f>games1805!U62</f>
        <v>1.5</v>
      </c>
      <c r="V62">
        <f>games1805!V62</f>
        <v>-0.75</v>
      </c>
      <c r="W62">
        <f>games1805!W62</f>
        <v>2.5714285714285716</v>
      </c>
      <c r="X62">
        <f>games1805!X62</f>
        <v>0.42857142857142855</v>
      </c>
      <c r="Y62">
        <f>games1805!Y62</f>
        <v>2.1428571428571432</v>
      </c>
      <c r="Z62">
        <f>games1805!Z62</f>
        <v>1.90625</v>
      </c>
      <c r="AA62">
        <f>games1805!AA62</f>
        <v>0.875</v>
      </c>
      <c r="AB62">
        <f>games1805!AB62</f>
        <v>1.03125</v>
      </c>
      <c r="AC62">
        <f>games1805!AC62</f>
        <v>1</v>
      </c>
      <c r="AD62">
        <f>games1805!AD62</f>
        <v>1.3333333333333333</v>
      </c>
      <c r="AE62">
        <f>games1805!AE62</f>
        <v>-0.33333333333333326</v>
      </c>
      <c r="AF62">
        <f>games1805!AF62</f>
        <v>0</v>
      </c>
      <c r="AG62">
        <f>games1805!AG62</f>
        <v>2</v>
      </c>
      <c r="AH62">
        <f>games1805!AH62</f>
        <v>-2</v>
      </c>
      <c r="AI62">
        <f>games1805!AI62</f>
        <v>3</v>
      </c>
      <c r="AJ62">
        <f>games1805!AJ62</f>
        <v>0</v>
      </c>
      <c r="AK62">
        <f>games1805!AK62</f>
        <v>132</v>
      </c>
      <c r="AL62">
        <f>games1805!AL62</f>
        <v>2</v>
      </c>
      <c r="AM62">
        <f>games1805!AM62</f>
        <v>2.2000000000000002</v>
      </c>
      <c r="AN62">
        <f>games1805!AN62</f>
        <v>0.5</v>
      </c>
      <c r="AO62">
        <f>games1805!AO62</f>
        <v>61</v>
      </c>
    </row>
    <row r="63" spans="1:41" x14ac:dyDescent="0.3">
      <c r="A63" t="str">
        <f>games1805!A63</f>
        <v>Bundesliga  Bundesliga</v>
      </c>
      <c r="B63" t="str">
        <f>games1805!B63</f>
        <v>27.05.2018</v>
      </c>
      <c r="C63" t="str">
        <f>games1805!C63</f>
        <v>2018</v>
      </c>
      <c r="D63" t="str">
        <f>games1805!D63</f>
        <v>05</v>
      </c>
      <c r="E63" t="str">
        <f>games1805!E63</f>
        <v>So</v>
      </c>
      <c r="F63">
        <f>games1805!F63</f>
        <v>0.72916666666666663</v>
      </c>
      <c r="G63">
        <f>games1805!G63</f>
        <v>4300</v>
      </c>
      <c r="H63">
        <f>games1805!H63</f>
        <v>7</v>
      </c>
      <c r="I63">
        <f>games1805!I63</f>
        <v>0</v>
      </c>
      <c r="J63" t="str">
        <f>games1805!J63</f>
        <v>FK Austria Wien</v>
      </c>
      <c r="K63" t="str">
        <f>games1805!K63</f>
        <v>Red Bull Salzburg</v>
      </c>
      <c r="L63">
        <f>games1805!L63</f>
        <v>4</v>
      </c>
      <c r="M63">
        <f>games1805!M63</f>
        <v>0</v>
      </c>
      <c r="N63" t="str">
        <f>games1805!N63</f>
        <v>S</v>
      </c>
      <c r="O63" t="str">
        <f>games1805!O63</f>
        <v>N</v>
      </c>
      <c r="P63">
        <f>games1805!P63</f>
        <v>4</v>
      </c>
      <c r="Q63">
        <f>games1805!Q63</f>
        <v>0.33333333333333331</v>
      </c>
      <c r="R63">
        <f>games1805!R63</f>
        <v>0.33333333333333331</v>
      </c>
      <c r="S63">
        <f>games1805!S63</f>
        <v>0</v>
      </c>
      <c r="T63">
        <f>games1805!T63</f>
        <v>2.1967213114754101</v>
      </c>
      <c r="U63">
        <f>games1805!U63</f>
        <v>0.65573770491803274</v>
      </c>
      <c r="V63">
        <f>games1805!V63</f>
        <v>1.5409836065573774</v>
      </c>
      <c r="W63">
        <f>games1805!W63</f>
        <v>1</v>
      </c>
      <c r="X63">
        <f>games1805!X63</f>
        <v>1</v>
      </c>
      <c r="Y63">
        <f>games1805!Y63</f>
        <v>0</v>
      </c>
      <c r="Z63">
        <f>games1805!Z63</f>
        <v>0</v>
      </c>
      <c r="AA63">
        <f>games1805!AA63</f>
        <v>2.5</v>
      </c>
      <c r="AB63">
        <f>games1805!AB63</f>
        <v>-2.5</v>
      </c>
      <c r="AC63">
        <f>games1805!AC63</f>
        <v>2.5172413793103448</v>
      </c>
      <c r="AD63">
        <f>games1805!AD63</f>
        <v>0.41379310344827586</v>
      </c>
      <c r="AE63">
        <f>games1805!AE63</f>
        <v>2.103448275862069</v>
      </c>
      <c r="AF63">
        <f>games1805!AF63</f>
        <v>1.90625</v>
      </c>
      <c r="AG63">
        <f>games1805!AG63</f>
        <v>0.875</v>
      </c>
      <c r="AH63">
        <f>games1805!AH63</f>
        <v>1.03125</v>
      </c>
      <c r="AI63">
        <f>games1805!AI63</f>
        <v>3</v>
      </c>
      <c r="AJ63">
        <f>games1805!AJ63</f>
        <v>0</v>
      </c>
      <c r="AK63">
        <f>games1805!AK63</f>
        <v>2</v>
      </c>
      <c r="AL63">
        <f>games1805!AL63</f>
        <v>135</v>
      </c>
      <c r="AM63">
        <f>games1805!AM63</f>
        <v>0.66666666666666663</v>
      </c>
      <c r="AN63">
        <f>games1805!AN63</f>
        <v>2.2131147540983607</v>
      </c>
      <c r="AO63">
        <f>games1805!AO63</f>
        <v>62</v>
      </c>
    </row>
    <row r="64" spans="1:41" x14ac:dyDescent="0.3">
      <c r="A64" t="str">
        <f>games1805!A64</f>
        <v>ÖFB-Cup  ÖFB-Cup</v>
      </c>
      <c r="B64" t="str">
        <f>games1805!B64</f>
        <v>14.07.2017</v>
      </c>
      <c r="C64" t="str">
        <f>games1805!C64</f>
        <v>2017</v>
      </c>
      <c r="D64" t="str">
        <f>games1805!D64</f>
        <v>07</v>
      </c>
      <c r="E64" t="str">
        <f>games1805!E64</f>
        <v>Fr</v>
      </c>
      <c r="F64">
        <f>games1805!F64</f>
        <v>0.72916666666666663</v>
      </c>
      <c r="G64">
        <f>games1805!G64</f>
        <v>3000</v>
      </c>
      <c r="H64">
        <f>games1805!H64</f>
        <v>45</v>
      </c>
      <c r="I64">
        <f>games1805!I64</f>
        <v>0</v>
      </c>
      <c r="J64" t="str">
        <f>games1805!J64</f>
        <v>ASK Ebreichsdorf</v>
      </c>
      <c r="K64" t="str">
        <f>games1805!K64</f>
        <v>FK Austria Wien</v>
      </c>
      <c r="L64">
        <f>games1805!L64</f>
        <v>0</v>
      </c>
      <c r="M64">
        <f>games1805!M64</f>
        <v>0</v>
      </c>
      <c r="N64" t="str">
        <f>games1805!N64</f>
        <v>U</v>
      </c>
      <c r="O64" t="str">
        <f>games1805!O64</f>
        <v>U</v>
      </c>
      <c r="P64">
        <f>games1805!P64</f>
        <v>0</v>
      </c>
      <c r="Q64">
        <f>games1805!Q64</f>
        <v>0</v>
      </c>
      <c r="R64">
        <f>games1805!R64</f>
        <v>0</v>
      </c>
      <c r="S64">
        <f>games1805!S64</f>
        <v>0</v>
      </c>
      <c r="T64">
        <f>games1805!T64</f>
        <v>1.25</v>
      </c>
      <c r="U64">
        <f>games1805!U64</f>
        <v>1.5</v>
      </c>
      <c r="V64">
        <f>games1805!V64</f>
        <v>-0.25</v>
      </c>
      <c r="W64">
        <f>games1805!W64</f>
        <v>0</v>
      </c>
      <c r="X64">
        <f>games1805!X64</f>
        <v>0</v>
      </c>
      <c r="Y64">
        <f>games1805!Y64</f>
        <v>0</v>
      </c>
      <c r="Z64">
        <f>games1805!Z64</f>
        <v>0</v>
      </c>
      <c r="AA64">
        <f>games1805!AA64</f>
        <v>0</v>
      </c>
      <c r="AB64">
        <f>games1805!AB64</f>
        <v>0</v>
      </c>
      <c r="AC64">
        <f>games1805!AC64</f>
        <v>2.5</v>
      </c>
      <c r="AD64">
        <f>games1805!AD64</f>
        <v>0.5</v>
      </c>
      <c r="AE64">
        <f>games1805!AE64</f>
        <v>2</v>
      </c>
      <c r="AF64">
        <f>games1805!AF64</f>
        <v>0</v>
      </c>
      <c r="AG64">
        <f>games1805!AG64</f>
        <v>2.5</v>
      </c>
      <c r="AH64">
        <f>games1805!AH64</f>
        <v>-2.5</v>
      </c>
      <c r="AI64">
        <f>games1805!AI64</f>
        <v>1</v>
      </c>
      <c r="AJ64">
        <f>games1805!AJ64</f>
        <v>1</v>
      </c>
      <c r="AK64">
        <f>games1805!AK64</f>
        <v>0</v>
      </c>
      <c r="AL64">
        <f>games1805!AL64</f>
        <v>5</v>
      </c>
      <c r="AM64">
        <f>games1805!AM64</f>
        <v>0</v>
      </c>
      <c r="AN64">
        <f>games1805!AN64</f>
        <v>1.25</v>
      </c>
      <c r="AO64">
        <f>games1805!AO64</f>
        <v>63</v>
      </c>
    </row>
    <row r="65" spans="1:41" x14ac:dyDescent="0.3">
      <c r="A65" t="str">
        <f>games1805!A65</f>
        <v>Bundesliga  Bundesliga</v>
      </c>
      <c r="B65" t="str">
        <f>games1805!B65</f>
        <v>23.07.2017</v>
      </c>
      <c r="C65" t="str">
        <f>games1805!C65</f>
        <v>2017</v>
      </c>
      <c r="D65" t="str">
        <f>games1805!D65</f>
        <v>07</v>
      </c>
      <c r="E65" t="str">
        <f>games1805!E65</f>
        <v>So</v>
      </c>
      <c r="F65">
        <f>games1805!F65</f>
        <v>0.6875</v>
      </c>
      <c r="G65">
        <f>games1805!G65</f>
        <v>5273</v>
      </c>
      <c r="H65">
        <f>games1805!H65</f>
        <v>9</v>
      </c>
      <c r="I65">
        <f>games1805!I65</f>
        <v>0</v>
      </c>
      <c r="J65" t="str">
        <f>games1805!J65</f>
        <v>SC Rheindorf Altach</v>
      </c>
      <c r="K65" t="str">
        <f>games1805!K65</f>
        <v>FK Austria Wien</v>
      </c>
      <c r="L65">
        <f>games1805!L65</f>
        <v>3</v>
      </c>
      <c r="M65">
        <f>games1805!M65</f>
        <v>0</v>
      </c>
      <c r="N65" t="str">
        <f>games1805!N65</f>
        <v>S</v>
      </c>
      <c r="O65" t="str">
        <f>games1805!O65</f>
        <v>N</v>
      </c>
      <c r="P65">
        <f>games1805!P65</f>
        <v>3</v>
      </c>
      <c r="Q65">
        <f>games1805!Q65</f>
        <v>0.25</v>
      </c>
      <c r="R65">
        <f>games1805!R65</f>
        <v>0.5</v>
      </c>
      <c r="S65">
        <f>games1805!S65</f>
        <v>-0.25</v>
      </c>
      <c r="T65">
        <f>games1805!T65</f>
        <v>1</v>
      </c>
      <c r="U65">
        <f>games1805!U65</f>
        <v>1.2</v>
      </c>
      <c r="V65">
        <f>games1805!V65</f>
        <v>-0.19999999999999996</v>
      </c>
      <c r="W65">
        <f>games1805!W65</f>
        <v>0</v>
      </c>
      <c r="X65">
        <f>games1805!X65</f>
        <v>1</v>
      </c>
      <c r="Y65">
        <f>games1805!Y65</f>
        <v>-1</v>
      </c>
      <c r="Z65">
        <f>games1805!Z65</f>
        <v>0.5</v>
      </c>
      <c r="AA65">
        <f>games1805!AA65</f>
        <v>2.5</v>
      </c>
      <c r="AB65">
        <f>games1805!AB65</f>
        <v>-2</v>
      </c>
      <c r="AC65">
        <f>games1805!AC65</f>
        <v>2.5</v>
      </c>
      <c r="AD65">
        <f>games1805!AD65</f>
        <v>0.5</v>
      </c>
      <c r="AE65">
        <f>games1805!AE65</f>
        <v>2</v>
      </c>
      <c r="AF65">
        <f>games1805!AF65</f>
        <v>0</v>
      </c>
      <c r="AG65">
        <f>games1805!AG65</f>
        <v>1.6666666666666667</v>
      </c>
      <c r="AH65">
        <f>games1805!AH65</f>
        <v>-1.6666666666666667</v>
      </c>
      <c r="AI65">
        <f>games1805!AI65</f>
        <v>3</v>
      </c>
      <c r="AJ65">
        <f>games1805!AJ65</f>
        <v>0</v>
      </c>
      <c r="AK65">
        <f>games1805!AK65</f>
        <v>0</v>
      </c>
      <c r="AL65">
        <f>games1805!AL65</f>
        <v>6</v>
      </c>
      <c r="AM65">
        <f>games1805!AM65</f>
        <v>0</v>
      </c>
      <c r="AN65">
        <f>games1805!AN65</f>
        <v>1.2</v>
      </c>
      <c r="AO65">
        <f>games1805!AO65</f>
        <v>64</v>
      </c>
    </row>
    <row r="66" spans="1:41" x14ac:dyDescent="0.3">
      <c r="A66" t="str">
        <f>games1805!A66</f>
        <v>Europa League Qualifikation  Europa League Qualifikation</v>
      </c>
      <c r="B66" t="str">
        <f>games1805!B66</f>
        <v>27.07.2017</v>
      </c>
      <c r="C66" t="str">
        <f>games1805!C66</f>
        <v>2017</v>
      </c>
      <c r="D66" t="str">
        <f>games1805!D66</f>
        <v>07</v>
      </c>
      <c r="E66" t="str">
        <f>games1805!E66</f>
        <v>Do</v>
      </c>
      <c r="F66">
        <f>games1805!F66</f>
        <v>0.87847222222222221</v>
      </c>
      <c r="G66">
        <f>games1805!G66</f>
        <v>5892</v>
      </c>
      <c r="H66">
        <f>games1805!H66</f>
        <v>4</v>
      </c>
      <c r="I66">
        <f>games1805!I66</f>
        <v>0</v>
      </c>
      <c r="J66" t="str">
        <f>games1805!J66</f>
        <v>FK Austria Wien</v>
      </c>
      <c r="K66" t="str">
        <f>games1805!K66</f>
        <v>AEL Limassol</v>
      </c>
      <c r="L66">
        <f>games1805!L66</f>
        <v>0</v>
      </c>
      <c r="M66">
        <f>games1805!M66</f>
        <v>0</v>
      </c>
      <c r="N66" t="str">
        <f>games1805!N66</f>
        <v>U</v>
      </c>
      <c r="O66" t="str">
        <f>games1805!O66</f>
        <v>U</v>
      </c>
      <c r="P66">
        <f>games1805!P66</f>
        <v>0</v>
      </c>
      <c r="Q66">
        <f>games1805!Q66</f>
        <v>0.83333333333333337</v>
      </c>
      <c r="R66">
        <f>games1805!R66</f>
        <v>0.16666666666666666</v>
      </c>
      <c r="S66">
        <f>games1805!S66</f>
        <v>0.66666666666666674</v>
      </c>
      <c r="T66">
        <f>games1805!T66</f>
        <v>0</v>
      </c>
      <c r="U66">
        <f>games1805!U66</f>
        <v>0</v>
      </c>
      <c r="V66">
        <f>games1805!V66</f>
        <v>0</v>
      </c>
      <c r="W66">
        <f>games1805!W66</f>
        <v>2.5</v>
      </c>
      <c r="X66">
        <f>games1805!X66</f>
        <v>0.5</v>
      </c>
      <c r="Y66">
        <f>games1805!Y66</f>
        <v>2</v>
      </c>
      <c r="Z66">
        <f>games1805!Z66</f>
        <v>0</v>
      </c>
      <c r="AA66">
        <f>games1805!AA66</f>
        <v>2</v>
      </c>
      <c r="AB66">
        <f>games1805!AB66</f>
        <v>-2</v>
      </c>
      <c r="AC66">
        <f>games1805!AC66</f>
        <v>0</v>
      </c>
      <c r="AD66">
        <f>games1805!AD66</f>
        <v>0</v>
      </c>
      <c r="AE66">
        <f>games1805!AE66</f>
        <v>0</v>
      </c>
      <c r="AF66">
        <f>games1805!AF66</f>
        <v>0</v>
      </c>
      <c r="AG66">
        <f>games1805!AG66</f>
        <v>0</v>
      </c>
      <c r="AH66">
        <f>games1805!AH66</f>
        <v>0</v>
      </c>
      <c r="AI66">
        <f>games1805!AI66</f>
        <v>1</v>
      </c>
      <c r="AJ66">
        <f>games1805!AJ66</f>
        <v>1</v>
      </c>
      <c r="AK66">
        <f>games1805!AK66</f>
        <v>6</v>
      </c>
      <c r="AL66">
        <f>games1805!AL66</f>
        <v>0</v>
      </c>
      <c r="AM66">
        <f>games1805!AM66</f>
        <v>1</v>
      </c>
      <c r="AN66">
        <f>games1805!AN66</f>
        <v>0</v>
      </c>
      <c r="AO66">
        <f>games1805!AO66</f>
        <v>65</v>
      </c>
    </row>
    <row r="67" spans="1:41" x14ac:dyDescent="0.3">
      <c r="A67" t="str">
        <f>games1805!A67</f>
        <v>Bundesliga  Bundesliga</v>
      </c>
      <c r="B67" t="str">
        <f>games1805!B67</f>
        <v>30.07.2017</v>
      </c>
      <c r="C67" t="str">
        <f>games1805!C67</f>
        <v>2017</v>
      </c>
      <c r="D67" t="str">
        <f>games1805!D67</f>
        <v>07</v>
      </c>
      <c r="E67" t="str">
        <f>games1805!E67</f>
        <v>So</v>
      </c>
      <c r="F67">
        <f>games1805!F67</f>
        <v>0.66666666666666663</v>
      </c>
      <c r="G67">
        <f>games1805!G67</f>
        <v>6184</v>
      </c>
      <c r="H67">
        <f>games1805!H67</f>
        <v>3</v>
      </c>
      <c r="I67">
        <f>games1805!I67</f>
        <v>0</v>
      </c>
      <c r="J67" t="str">
        <f>games1805!J67</f>
        <v>FK Austria Wien</v>
      </c>
      <c r="K67" t="str">
        <f>games1805!K67</f>
        <v>SK Sturm Graz</v>
      </c>
      <c r="L67">
        <f>games1805!L67</f>
        <v>2</v>
      </c>
      <c r="M67">
        <f>games1805!M67</f>
        <v>3</v>
      </c>
      <c r="N67" t="str">
        <f>games1805!N67</f>
        <v>N</v>
      </c>
      <c r="O67" t="str">
        <f>games1805!O67</f>
        <v>S</v>
      </c>
      <c r="P67">
        <f>games1805!P67</f>
        <v>-1</v>
      </c>
      <c r="Q67">
        <f>games1805!Q67</f>
        <v>0.7142857142857143</v>
      </c>
      <c r="R67">
        <f>games1805!R67</f>
        <v>0.14285714285714285</v>
      </c>
      <c r="S67">
        <f>games1805!S67</f>
        <v>0.5714285714285714</v>
      </c>
      <c r="T67">
        <f>games1805!T67</f>
        <v>0.8</v>
      </c>
      <c r="U67">
        <f>games1805!U67</f>
        <v>2.6</v>
      </c>
      <c r="V67">
        <f>games1805!V67</f>
        <v>-1.8</v>
      </c>
      <c r="W67">
        <f>games1805!W67</f>
        <v>1.6666666666666667</v>
      </c>
      <c r="X67">
        <f>games1805!X67</f>
        <v>0.33333333333333331</v>
      </c>
      <c r="Y67">
        <f>games1805!Y67</f>
        <v>1.3333333333333335</v>
      </c>
      <c r="Z67">
        <f>games1805!Z67</f>
        <v>0</v>
      </c>
      <c r="AA67">
        <f>games1805!AA67</f>
        <v>2</v>
      </c>
      <c r="AB67">
        <f>games1805!AB67</f>
        <v>-2</v>
      </c>
      <c r="AC67">
        <f>games1805!AC67</f>
        <v>1</v>
      </c>
      <c r="AD67">
        <f>games1805!AD67</f>
        <v>1.3333333333333333</v>
      </c>
      <c r="AE67">
        <f>games1805!AE67</f>
        <v>-0.33333333333333326</v>
      </c>
      <c r="AF67">
        <f>games1805!AF67</f>
        <v>0.5</v>
      </c>
      <c r="AG67">
        <f>games1805!AG67</f>
        <v>4.5</v>
      </c>
      <c r="AH67">
        <f>games1805!AH67</f>
        <v>-4</v>
      </c>
      <c r="AI67">
        <f>games1805!AI67</f>
        <v>0</v>
      </c>
      <c r="AJ67">
        <f>games1805!AJ67</f>
        <v>3</v>
      </c>
      <c r="AK67">
        <f>games1805!AK67</f>
        <v>7</v>
      </c>
      <c r="AL67">
        <f>games1805!AL67</f>
        <v>4</v>
      </c>
      <c r="AM67">
        <f>games1805!AM67</f>
        <v>1</v>
      </c>
      <c r="AN67">
        <f>games1805!AN67</f>
        <v>0.8</v>
      </c>
      <c r="AO67">
        <f>games1805!AO67</f>
        <v>66</v>
      </c>
    </row>
    <row r="68" spans="1:41" x14ac:dyDescent="0.3">
      <c r="A68" t="str">
        <f>games1805!A68</f>
        <v>Europa League Qualifikation  Europa League Qualifikation</v>
      </c>
      <c r="B68" t="str">
        <f>games1805!B68</f>
        <v>02.08.2017</v>
      </c>
      <c r="C68" t="str">
        <f>games1805!C68</f>
        <v>2017</v>
      </c>
      <c r="D68" t="str">
        <f>games1805!D68</f>
        <v>08</v>
      </c>
      <c r="E68" t="str">
        <f>games1805!E68</f>
        <v>Mi</v>
      </c>
      <c r="F68">
        <f>games1805!F68</f>
        <v>0.75</v>
      </c>
      <c r="G68">
        <f>games1805!G68</f>
        <v>9000</v>
      </c>
      <c r="H68">
        <f>games1805!H68</f>
        <v>3</v>
      </c>
      <c r="I68">
        <f>games1805!I68</f>
        <v>0</v>
      </c>
      <c r="J68" t="str">
        <f>games1805!J68</f>
        <v>AEL Limassol</v>
      </c>
      <c r="K68" t="str">
        <f>games1805!K68</f>
        <v>FK Austria Wien</v>
      </c>
      <c r="L68">
        <f>games1805!L68</f>
        <v>1</v>
      </c>
      <c r="M68">
        <f>games1805!M68</f>
        <v>2</v>
      </c>
      <c r="N68" t="str">
        <f>games1805!N68</f>
        <v>N</v>
      </c>
      <c r="O68" t="str">
        <f>games1805!O68</f>
        <v>S</v>
      </c>
      <c r="P68">
        <f>games1805!P68</f>
        <v>-1</v>
      </c>
      <c r="Q68">
        <f>games1805!Q68</f>
        <v>0</v>
      </c>
      <c r="R68">
        <f>games1805!R68</f>
        <v>0</v>
      </c>
      <c r="S68">
        <f>games1805!S68</f>
        <v>0</v>
      </c>
      <c r="T68">
        <f>games1805!T68</f>
        <v>0.875</v>
      </c>
      <c r="U68">
        <f>games1805!U68</f>
        <v>1.5</v>
      </c>
      <c r="V68">
        <f>games1805!V68</f>
        <v>-0.625</v>
      </c>
      <c r="W68">
        <f>games1805!W68</f>
        <v>0</v>
      </c>
      <c r="X68">
        <f>games1805!X68</f>
        <v>0</v>
      </c>
      <c r="Y68">
        <f>games1805!Y68</f>
        <v>0</v>
      </c>
      <c r="Z68">
        <f>games1805!Z68</f>
        <v>0</v>
      </c>
      <c r="AA68">
        <f>games1805!AA68</f>
        <v>0</v>
      </c>
      <c r="AB68">
        <f>games1805!AB68</f>
        <v>0</v>
      </c>
      <c r="AC68">
        <f>games1805!AC68</f>
        <v>1.75</v>
      </c>
      <c r="AD68">
        <f>games1805!AD68</f>
        <v>1</v>
      </c>
      <c r="AE68">
        <f>games1805!AE68</f>
        <v>0.75</v>
      </c>
      <c r="AF68">
        <f>games1805!AF68</f>
        <v>0</v>
      </c>
      <c r="AG68">
        <f>games1805!AG68</f>
        <v>2</v>
      </c>
      <c r="AH68">
        <f>games1805!AH68</f>
        <v>-2</v>
      </c>
      <c r="AI68">
        <f>games1805!AI68</f>
        <v>0</v>
      </c>
      <c r="AJ68">
        <f>games1805!AJ68</f>
        <v>3</v>
      </c>
      <c r="AK68">
        <f>games1805!AK68</f>
        <v>1</v>
      </c>
      <c r="AL68">
        <f>games1805!AL68</f>
        <v>7</v>
      </c>
      <c r="AM68">
        <f>games1805!AM68</f>
        <v>1</v>
      </c>
      <c r="AN68">
        <f>games1805!AN68</f>
        <v>0.875</v>
      </c>
      <c r="AO68">
        <f>games1805!AO68</f>
        <v>67</v>
      </c>
    </row>
    <row r="69" spans="1:41" x14ac:dyDescent="0.3">
      <c r="A69" t="str">
        <f>games1805!A69</f>
        <v>Bundesliga  Bundesliga</v>
      </c>
      <c r="B69" t="str">
        <f>games1805!B69</f>
        <v>06.08.2017</v>
      </c>
      <c r="C69" t="str">
        <f>games1805!C69</f>
        <v>2017</v>
      </c>
      <c r="D69" t="str">
        <f>games1805!D69</f>
        <v>08</v>
      </c>
      <c r="E69" t="str">
        <f>games1805!E69</f>
        <v>So</v>
      </c>
      <c r="F69">
        <f>games1805!F69</f>
        <v>0.6875</v>
      </c>
      <c r="G69">
        <f>games1805!G69</f>
        <v>26000</v>
      </c>
      <c r="H69">
        <f>games1805!H69</f>
        <v>4</v>
      </c>
      <c r="I69">
        <f>games1805!I69</f>
        <v>0</v>
      </c>
      <c r="J69" t="str">
        <f>games1805!J69</f>
        <v>SK Rapid Wien</v>
      </c>
      <c r="K69" t="str">
        <f>games1805!K69</f>
        <v>FK Austria Wien</v>
      </c>
      <c r="L69">
        <f>games1805!L69</f>
        <v>2</v>
      </c>
      <c r="M69">
        <f>games1805!M69</f>
        <v>2</v>
      </c>
      <c r="N69" t="str">
        <f>games1805!N69</f>
        <v>U</v>
      </c>
      <c r="O69" t="str">
        <f>games1805!O69</f>
        <v>U</v>
      </c>
      <c r="P69">
        <f>games1805!P69</f>
        <v>0</v>
      </c>
      <c r="Q69">
        <f>games1805!Q69</f>
        <v>1.25</v>
      </c>
      <c r="R69">
        <f>games1805!R69</f>
        <v>1.75</v>
      </c>
      <c r="S69">
        <f>games1805!S69</f>
        <v>-0.5</v>
      </c>
      <c r="T69">
        <f>games1805!T69</f>
        <v>1</v>
      </c>
      <c r="U69">
        <f>games1805!U69</f>
        <v>1.4444444444444444</v>
      </c>
      <c r="V69">
        <f>games1805!V69</f>
        <v>-0.44444444444444442</v>
      </c>
      <c r="W69">
        <f>games1805!W69</f>
        <v>1.5</v>
      </c>
      <c r="X69">
        <f>games1805!X69</f>
        <v>3.5</v>
      </c>
      <c r="Y69">
        <f>games1805!Y69</f>
        <v>-2</v>
      </c>
      <c r="Z69">
        <f>games1805!Z69</f>
        <v>1</v>
      </c>
      <c r="AA69">
        <f>games1805!AA69</f>
        <v>1.5</v>
      </c>
      <c r="AB69">
        <f>games1805!AB69</f>
        <v>-0.5</v>
      </c>
      <c r="AC69">
        <f>games1805!AC69</f>
        <v>1.75</v>
      </c>
      <c r="AD69">
        <f>games1805!AD69</f>
        <v>1</v>
      </c>
      <c r="AE69">
        <f>games1805!AE69</f>
        <v>0.75</v>
      </c>
      <c r="AF69">
        <f>games1805!AF69</f>
        <v>0.4</v>
      </c>
      <c r="AG69">
        <f>games1805!AG69</f>
        <v>1.8</v>
      </c>
      <c r="AH69">
        <f>games1805!AH69</f>
        <v>-1.4</v>
      </c>
      <c r="AI69">
        <f>games1805!AI69</f>
        <v>1</v>
      </c>
      <c r="AJ69">
        <f>games1805!AJ69</f>
        <v>1</v>
      </c>
      <c r="AK69">
        <f>games1805!AK69</f>
        <v>1</v>
      </c>
      <c r="AL69">
        <f>games1805!AL69</f>
        <v>10</v>
      </c>
      <c r="AM69">
        <f>games1805!AM69</f>
        <v>0.25</v>
      </c>
      <c r="AN69">
        <f>games1805!AN69</f>
        <v>1.1111111111111112</v>
      </c>
      <c r="AO69">
        <f>games1805!AO69</f>
        <v>68</v>
      </c>
    </row>
    <row r="70" spans="1:41" x14ac:dyDescent="0.3">
      <c r="A70" t="str">
        <f>games1805!A70</f>
        <v>Bundesliga  Bundesliga</v>
      </c>
      <c r="B70" t="str">
        <f>games1805!B70</f>
        <v>12.08.2017</v>
      </c>
      <c r="C70" t="str">
        <f>games1805!C70</f>
        <v>2017</v>
      </c>
      <c r="D70" t="str">
        <f>games1805!D70</f>
        <v>08</v>
      </c>
      <c r="E70" t="str">
        <f>games1805!E70</f>
        <v>Sa</v>
      </c>
      <c r="F70">
        <f>games1805!F70</f>
        <v>0.77083333333333337</v>
      </c>
      <c r="G70">
        <f>games1805!G70</f>
        <v>6512</v>
      </c>
      <c r="H70">
        <f>games1805!H70</f>
        <v>6</v>
      </c>
      <c r="I70">
        <f>games1805!I70</f>
        <v>0</v>
      </c>
      <c r="J70" t="str">
        <f>games1805!J70</f>
        <v>FK Austria Wien</v>
      </c>
      <c r="K70" t="str">
        <f>games1805!K70</f>
        <v>LASK</v>
      </c>
      <c r="L70">
        <f>games1805!L70</f>
        <v>2</v>
      </c>
      <c r="M70">
        <f>games1805!M70</f>
        <v>0</v>
      </c>
      <c r="N70" t="str">
        <f>games1805!N70</f>
        <v>S</v>
      </c>
      <c r="O70" t="str">
        <f>games1805!O70</f>
        <v>N</v>
      </c>
      <c r="P70">
        <f>games1805!P70</f>
        <v>2</v>
      </c>
      <c r="Q70">
        <f>games1805!Q70</f>
        <v>1.1000000000000001</v>
      </c>
      <c r="R70">
        <f>games1805!R70</f>
        <v>0.4</v>
      </c>
      <c r="S70">
        <f>games1805!S70</f>
        <v>0.70000000000000007</v>
      </c>
      <c r="T70">
        <f>games1805!T70</f>
        <v>0.75</v>
      </c>
      <c r="U70">
        <f>games1805!U70</f>
        <v>1</v>
      </c>
      <c r="V70">
        <f>games1805!V70</f>
        <v>-0.25</v>
      </c>
      <c r="W70">
        <f>games1805!W70</f>
        <v>1.75</v>
      </c>
      <c r="X70">
        <f>games1805!X70</f>
        <v>1</v>
      </c>
      <c r="Y70">
        <f>games1805!Y70</f>
        <v>0.75</v>
      </c>
      <c r="Z70">
        <f>games1805!Z70</f>
        <v>0.66666666666666663</v>
      </c>
      <c r="AA70">
        <f>games1805!AA70</f>
        <v>1.8333333333333333</v>
      </c>
      <c r="AB70">
        <f>games1805!AB70</f>
        <v>-1.1666666666666665</v>
      </c>
      <c r="AC70">
        <f>games1805!AC70</f>
        <v>1</v>
      </c>
      <c r="AD70">
        <f>games1805!AD70</f>
        <v>1.5</v>
      </c>
      <c r="AE70">
        <f>games1805!AE70</f>
        <v>-0.5</v>
      </c>
      <c r="AF70">
        <f>games1805!AF70</f>
        <v>0.5</v>
      </c>
      <c r="AG70">
        <f>games1805!AG70</f>
        <v>0.5</v>
      </c>
      <c r="AH70">
        <f>games1805!AH70</f>
        <v>0</v>
      </c>
      <c r="AI70">
        <f>games1805!AI70</f>
        <v>3</v>
      </c>
      <c r="AJ70">
        <f>games1805!AJ70</f>
        <v>0</v>
      </c>
      <c r="AK70">
        <f>games1805!AK70</f>
        <v>11</v>
      </c>
      <c r="AL70">
        <f>games1805!AL70</f>
        <v>5</v>
      </c>
      <c r="AM70">
        <f>games1805!AM70</f>
        <v>1.1000000000000001</v>
      </c>
      <c r="AN70">
        <f>games1805!AN70</f>
        <v>1.25</v>
      </c>
      <c r="AO70">
        <f>games1805!AO70</f>
        <v>69</v>
      </c>
    </row>
    <row r="71" spans="1:41" x14ac:dyDescent="0.3">
      <c r="A71" t="str">
        <f>games1805!A71</f>
        <v>Europa League Qualifikation  Europa League Qualifikation</v>
      </c>
      <c r="B71" t="str">
        <f>games1805!B71</f>
        <v>17.08.2017</v>
      </c>
      <c r="C71" t="str">
        <f>games1805!C71</f>
        <v>2017</v>
      </c>
      <c r="D71" t="str">
        <f>games1805!D71</f>
        <v>08</v>
      </c>
      <c r="E71" t="str">
        <f>games1805!E71</f>
        <v>Do</v>
      </c>
      <c r="F71">
        <f>games1805!F71</f>
        <v>0.86458333333333337</v>
      </c>
      <c r="G71">
        <f>games1805!G71</f>
        <v>15000</v>
      </c>
      <c r="H71">
        <f>games1805!H71</f>
        <v>5</v>
      </c>
      <c r="I71">
        <f>games1805!I71</f>
        <v>0</v>
      </c>
      <c r="J71" t="str">
        <f>games1805!J71</f>
        <v>NK Osijek</v>
      </c>
      <c r="K71" t="str">
        <f>games1805!K71</f>
        <v>FK Austria Wien</v>
      </c>
      <c r="L71">
        <f>games1805!L71</f>
        <v>1</v>
      </c>
      <c r="M71">
        <f>games1805!M71</f>
        <v>2</v>
      </c>
      <c r="N71" t="str">
        <f>games1805!N71</f>
        <v>N</v>
      </c>
      <c r="O71" t="str">
        <f>games1805!O71</f>
        <v>S</v>
      </c>
      <c r="P71">
        <f>games1805!P71</f>
        <v>-1</v>
      </c>
      <c r="Q71">
        <f>games1805!Q71</f>
        <v>0</v>
      </c>
      <c r="R71">
        <f>games1805!R71</f>
        <v>0</v>
      </c>
      <c r="S71">
        <f>games1805!S71</f>
        <v>0</v>
      </c>
      <c r="T71">
        <f>games1805!T71</f>
        <v>1.1818181818181819</v>
      </c>
      <c r="U71">
        <f>games1805!U71</f>
        <v>1.3636363636363635</v>
      </c>
      <c r="V71">
        <f>games1805!V71</f>
        <v>-0.18181818181818166</v>
      </c>
      <c r="W71">
        <f>games1805!W71</f>
        <v>0</v>
      </c>
      <c r="X71">
        <f>games1805!X71</f>
        <v>0</v>
      </c>
      <c r="Y71">
        <f>games1805!Y71</f>
        <v>0</v>
      </c>
      <c r="Z71">
        <f>games1805!Z71</f>
        <v>0</v>
      </c>
      <c r="AA71">
        <f>games1805!AA71</f>
        <v>0</v>
      </c>
      <c r="AB71">
        <f>games1805!AB71</f>
        <v>0</v>
      </c>
      <c r="AC71">
        <f>games1805!AC71</f>
        <v>1.8</v>
      </c>
      <c r="AD71">
        <f>games1805!AD71</f>
        <v>0.8</v>
      </c>
      <c r="AE71">
        <f>games1805!AE71</f>
        <v>1</v>
      </c>
      <c r="AF71">
        <f>games1805!AF71</f>
        <v>0.66666666666666663</v>
      </c>
      <c r="AG71">
        <f>games1805!AG71</f>
        <v>1.8333333333333333</v>
      </c>
      <c r="AH71">
        <f>games1805!AH71</f>
        <v>-1.1666666666666665</v>
      </c>
      <c r="AI71">
        <f>games1805!AI71</f>
        <v>0</v>
      </c>
      <c r="AJ71">
        <f>games1805!AJ71</f>
        <v>3</v>
      </c>
      <c r="AK71">
        <f>games1805!AK71</f>
        <v>0</v>
      </c>
      <c r="AL71">
        <f>games1805!AL71</f>
        <v>14</v>
      </c>
      <c r="AM71">
        <f>games1805!AM71</f>
        <v>0</v>
      </c>
      <c r="AN71">
        <f>games1805!AN71</f>
        <v>1.2727272727272727</v>
      </c>
      <c r="AO71">
        <f>games1805!AO71</f>
        <v>70</v>
      </c>
    </row>
    <row r="72" spans="1:41" x14ac:dyDescent="0.3">
      <c r="A72" t="str">
        <f>games1805!A72</f>
        <v>Bundesliga  Bundesliga</v>
      </c>
      <c r="B72" t="str">
        <f>games1805!B72</f>
        <v>20.08.2017</v>
      </c>
      <c r="C72" t="str">
        <f>games1805!C72</f>
        <v>2017</v>
      </c>
      <c r="D72" t="str">
        <f>games1805!D72</f>
        <v>08</v>
      </c>
      <c r="E72" t="str">
        <f>games1805!E72</f>
        <v>So</v>
      </c>
      <c r="F72">
        <f>games1805!F72</f>
        <v>0.79166666666666663</v>
      </c>
      <c r="G72">
        <f>games1805!G72</f>
        <v>4500</v>
      </c>
      <c r="H72">
        <f>games1805!H72</f>
        <v>3</v>
      </c>
      <c r="I72">
        <f>games1805!I72</f>
        <v>0</v>
      </c>
      <c r="J72" t="str">
        <f>games1805!J72</f>
        <v>SV Mattersburg</v>
      </c>
      <c r="K72" t="str">
        <f>games1805!K72</f>
        <v>FK Austria Wien</v>
      </c>
      <c r="L72">
        <f>games1805!L72</f>
        <v>1</v>
      </c>
      <c r="M72">
        <f>games1805!M72</f>
        <v>3</v>
      </c>
      <c r="N72" t="str">
        <f>games1805!N72</f>
        <v>N</v>
      </c>
      <c r="O72" t="str">
        <f>games1805!O72</f>
        <v>S</v>
      </c>
      <c r="P72">
        <f>games1805!P72</f>
        <v>-2</v>
      </c>
      <c r="Q72">
        <f>games1805!Q72</f>
        <v>0.6</v>
      </c>
      <c r="R72">
        <f>games1805!R72</f>
        <v>0.8</v>
      </c>
      <c r="S72">
        <f>games1805!S72</f>
        <v>-0.20000000000000007</v>
      </c>
      <c r="T72">
        <f>games1805!T72</f>
        <v>1.25</v>
      </c>
      <c r="U72">
        <f>games1805!U72</f>
        <v>1.3333333333333333</v>
      </c>
      <c r="V72">
        <f>games1805!V72</f>
        <v>-8.3333333333333259E-2</v>
      </c>
      <c r="W72">
        <f>games1805!W72</f>
        <v>1</v>
      </c>
      <c r="X72">
        <f>games1805!X72</f>
        <v>1.3333333333333333</v>
      </c>
      <c r="Y72">
        <f>games1805!Y72</f>
        <v>-0.33333333333333326</v>
      </c>
      <c r="Z72">
        <f>games1805!Z72</f>
        <v>0</v>
      </c>
      <c r="AA72">
        <f>games1805!AA72</f>
        <v>1.5</v>
      </c>
      <c r="AB72">
        <f>games1805!AB72</f>
        <v>-1.5</v>
      </c>
      <c r="AC72">
        <f>games1805!AC72</f>
        <v>1.8</v>
      </c>
      <c r="AD72">
        <f>games1805!AD72</f>
        <v>0.8</v>
      </c>
      <c r="AE72">
        <f>games1805!AE72</f>
        <v>1</v>
      </c>
      <c r="AF72">
        <f>games1805!AF72</f>
        <v>0.8571428571428571</v>
      </c>
      <c r="AG72">
        <f>games1805!AG72</f>
        <v>1.7142857142857142</v>
      </c>
      <c r="AH72">
        <f>games1805!AH72</f>
        <v>-0.8571428571428571</v>
      </c>
      <c r="AI72">
        <f>games1805!AI72</f>
        <v>0</v>
      </c>
      <c r="AJ72">
        <f>games1805!AJ72</f>
        <v>3</v>
      </c>
      <c r="AK72">
        <f>games1805!AK72</f>
        <v>2</v>
      </c>
      <c r="AL72">
        <f>games1805!AL72</f>
        <v>17</v>
      </c>
      <c r="AM72">
        <f>games1805!AM72</f>
        <v>0.4</v>
      </c>
      <c r="AN72">
        <f>games1805!AN72</f>
        <v>1.4166666666666667</v>
      </c>
      <c r="AO72">
        <f>games1805!AO72</f>
        <v>71</v>
      </c>
    </row>
    <row r="73" spans="1:41" x14ac:dyDescent="0.3">
      <c r="A73" t="str">
        <f>games1805!A73</f>
        <v>Europa League Qualifikation  Europa League Qualifikation</v>
      </c>
      <c r="B73" t="str">
        <f>games1805!B73</f>
        <v>24.08.2017</v>
      </c>
      <c r="C73" t="str">
        <f>games1805!C73</f>
        <v>2017</v>
      </c>
      <c r="D73" t="str">
        <f>games1805!D73</f>
        <v>08</v>
      </c>
      <c r="E73" t="str">
        <f>games1805!E73</f>
        <v>Do</v>
      </c>
      <c r="F73">
        <f>games1805!F73</f>
        <v>0.87847222222222221</v>
      </c>
      <c r="G73">
        <f>games1805!G73</f>
        <v>8000</v>
      </c>
      <c r="H73">
        <f>games1805!H73</f>
        <v>4</v>
      </c>
      <c r="I73">
        <f>games1805!I73</f>
        <v>0</v>
      </c>
      <c r="J73" t="str">
        <f>games1805!J73</f>
        <v>FK Austria Wien</v>
      </c>
      <c r="K73" t="str">
        <f>games1805!K73</f>
        <v>NK Osijek</v>
      </c>
      <c r="L73">
        <f>games1805!L73</f>
        <v>0</v>
      </c>
      <c r="M73">
        <f>games1805!M73</f>
        <v>1</v>
      </c>
      <c r="N73" t="str">
        <f>games1805!N73</f>
        <v>N</v>
      </c>
      <c r="O73" t="str">
        <f>games1805!O73</f>
        <v>S</v>
      </c>
      <c r="P73">
        <f>games1805!P73</f>
        <v>-1</v>
      </c>
      <c r="Q73">
        <f>games1805!Q73</f>
        <v>1.3846153846153846</v>
      </c>
      <c r="R73">
        <f>games1805!R73</f>
        <v>0.30769230769230771</v>
      </c>
      <c r="S73">
        <f>games1805!S73</f>
        <v>1.0769230769230769</v>
      </c>
      <c r="T73">
        <f>games1805!T73</f>
        <v>1</v>
      </c>
      <c r="U73">
        <f>games1805!U73</f>
        <v>2</v>
      </c>
      <c r="V73">
        <f>games1805!V73</f>
        <v>-1</v>
      </c>
      <c r="W73">
        <f>games1805!W73</f>
        <v>1.8</v>
      </c>
      <c r="X73">
        <f>games1805!X73</f>
        <v>0.8</v>
      </c>
      <c r="Y73">
        <f>games1805!Y73</f>
        <v>1</v>
      </c>
      <c r="Z73">
        <f>games1805!Z73</f>
        <v>1.125</v>
      </c>
      <c r="AA73">
        <f>games1805!AA73</f>
        <v>1.625</v>
      </c>
      <c r="AB73">
        <f>games1805!AB73</f>
        <v>-0.5</v>
      </c>
      <c r="AC73">
        <f>games1805!AC73</f>
        <v>1</v>
      </c>
      <c r="AD73">
        <f>games1805!AD73</f>
        <v>2</v>
      </c>
      <c r="AE73">
        <f>games1805!AE73</f>
        <v>-1</v>
      </c>
      <c r="AF73">
        <f>games1805!AF73</f>
        <v>0</v>
      </c>
      <c r="AG73">
        <f>games1805!AG73</f>
        <v>0</v>
      </c>
      <c r="AH73">
        <f>games1805!AH73</f>
        <v>0</v>
      </c>
      <c r="AI73">
        <f>games1805!AI73</f>
        <v>0</v>
      </c>
      <c r="AJ73">
        <f>games1805!AJ73</f>
        <v>3</v>
      </c>
      <c r="AK73">
        <f>games1805!AK73</f>
        <v>20</v>
      </c>
      <c r="AL73">
        <f>games1805!AL73</f>
        <v>0</v>
      </c>
      <c r="AM73">
        <f>games1805!AM73</f>
        <v>1.5384615384615385</v>
      </c>
      <c r="AN73">
        <f>games1805!AN73</f>
        <v>0</v>
      </c>
      <c r="AO73">
        <f>games1805!AO73</f>
        <v>72</v>
      </c>
    </row>
    <row r="74" spans="1:41" x14ac:dyDescent="0.3">
      <c r="A74" t="str">
        <f>games1805!A74</f>
        <v>Bundesliga  Bundesliga</v>
      </c>
      <c r="B74" t="str">
        <f>games1805!B74</f>
        <v>27.08.2017</v>
      </c>
      <c r="C74" t="str">
        <f>games1805!C74</f>
        <v>2017</v>
      </c>
      <c r="D74" t="str">
        <f>games1805!D74</f>
        <v>08</v>
      </c>
      <c r="E74" t="str">
        <f>games1805!E74</f>
        <v>So</v>
      </c>
      <c r="F74">
        <f>games1805!F74</f>
        <v>0.79166666666666663</v>
      </c>
      <c r="G74">
        <f>games1805!G74</f>
        <v>3300</v>
      </c>
      <c r="H74">
        <f>games1805!H74</f>
        <v>3</v>
      </c>
      <c r="I74">
        <f>games1805!I74</f>
        <v>0</v>
      </c>
      <c r="J74" t="str">
        <f>games1805!J74</f>
        <v>FC Admira Wacker Mödling</v>
      </c>
      <c r="K74" t="str">
        <f>games1805!K74</f>
        <v>FK Austria Wien</v>
      </c>
      <c r="L74">
        <f>games1805!L74</f>
        <v>1</v>
      </c>
      <c r="M74">
        <f>games1805!M74</f>
        <v>3</v>
      </c>
      <c r="N74" t="str">
        <f>games1805!N74</f>
        <v>N</v>
      </c>
      <c r="O74" t="str">
        <f>games1805!O74</f>
        <v>S</v>
      </c>
      <c r="P74">
        <f>games1805!P74</f>
        <v>-2</v>
      </c>
      <c r="Q74">
        <f>games1805!Q74</f>
        <v>1.25</v>
      </c>
      <c r="R74">
        <f>games1805!R74</f>
        <v>1.75</v>
      </c>
      <c r="S74">
        <f>games1805!S74</f>
        <v>-0.5</v>
      </c>
      <c r="T74">
        <f>games1805!T74</f>
        <v>1.2857142857142858</v>
      </c>
      <c r="U74">
        <f>games1805!U74</f>
        <v>1.2857142857142858</v>
      </c>
      <c r="V74">
        <f>games1805!V74</f>
        <v>0</v>
      </c>
      <c r="W74">
        <f>games1805!W74</f>
        <v>1.5</v>
      </c>
      <c r="X74">
        <f>games1805!X74</f>
        <v>3.5</v>
      </c>
      <c r="Y74">
        <f>games1805!Y74</f>
        <v>-2</v>
      </c>
      <c r="Z74">
        <f>games1805!Z74</f>
        <v>1</v>
      </c>
      <c r="AA74">
        <f>games1805!AA74</f>
        <v>3.5</v>
      </c>
      <c r="AB74">
        <f>games1805!AB74</f>
        <v>-2.5</v>
      </c>
      <c r="AC74">
        <f>games1805!AC74</f>
        <v>1.5</v>
      </c>
      <c r="AD74">
        <f>games1805!AD74</f>
        <v>0.83333333333333337</v>
      </c>
      <c r="AE74">
        <f>games1805!AE74</f>
        <v>0.66666666666666663</v>
      </c>
      <c r="AF74">
        <f>games1805!AF74</f>
        <v>1.125</v>
      </c>
      <c r="AG74">
        <f>games1805!AG74</f>
        <v>1.625</v>
      </c>
      <c r="AH74">
        <f>games1805!AH74</f>
        <v>-0.5</v>
      </c>
      <c r="AI74">
        <f>games1805!AI74</f>
        <v>0</v>
      </c>
      <c r="AJ74">
        <f>games1805!AJ74</f>
        <v>3</v>
      </c>
      <c r="AK74">
        <f>games1805!AK74</f>
        <v>1</v>
      </c>
      <c r="AL74">
        <f>games1805!AL74</f>
        <v>20</v>
      </c>
      <c r="AM74">
        <f>games1805!AM74</f>
        <v>0.25</v>
      </c>
      <c r="AN74">
        <f>games1805!AN74</f>
        <v>1.4285714285714286</v>
      </c>
      <c r="AO74">
        <f>games1805!AO74</f>
        <v>73</v>
      </c>
    </row>
    <row r="75" spans="1:41" x14ac:dyDescent="0.3">
      <c r="A75" t="str">
        <f>games1805!A75</f>
        <v>Bundesliga  Bundesliga</v>
      </c>
      <c r="B75" t="str">
        <f>games1805!B75</f>
        <v>09.09.2017</v>
      </c>
      <c r="C75" t="str">
        <f>games1805!C75</f>
        <v>2017</v>
      </c>
      <c r="D75" t="str">
        <f>games1805!D75</f>
        <v>09</v>
      </c>
      <c r="E75" t="str">
        <f>games1805!E75</f>
        <v>Sa</v>
      </c>
      <c r="F75">
        <f>games1805!F75</f>
        <v>0.77083333333333337</v>
      </c>
      <c r="G75">
        <f>games1805!G75</f>
        <v>5878</v>
      </c>
      <c r="H75">
        <f>games1805!H75</f>
        <v>13</v>
      </c>
      <c r="I75">
        <f>games1805!I75</f>
        <v>0</v>
      </c>
      <c r="J75" t="str">
        <f>games1805!J75</f>
        <v>FK Austria Wien</v>
      </c>
      <c r="K75" t="str">
        <f>games1805!K75</f>
        <v>Wolfsberger AC</v>
      </c>
      <c r="L75">
        <f>games1805!L75</f>
        <v>2</v>
      </c>
      <c r="M75">
        <f>games1805!M75</f>
        <v>2</v>
      </c>
      <c r="N75" t="str">
        <f>games1805!N75</f>
        <v>U</v>
      </c>
      <c r="O75" t="str">
        <f>games1805!O75</f>
        <v>U</v>
      </c>
      <c r="P75">
        <f>games1805!P75</f>
        <v>0</v>
      </c>
      <c r="Q75">
        <f>games1805!Q75</f>
        <v>1.4</v>
      </c>
      <c r="R75">
        <f>games1805!R75</f>
        <v>0.33333333333333331</v>
      </c>
      <c r="S75">
        <f>games1805!S75</f>
        <v>1.0666666666666667</v>
      </c>
      <c r="T75">
        <f>games1805!T75</f>
        <v>0.25</v>
      </c>
      <c r="U75">
        <f>games1805!U75</f>
        <v>1.5</v>
      </c>
      <c r="V75">
        <f>games1805!V75</f>
        <v>-1.25</v>
      </c>
      <c r="W75">
        <f>games1805!W75</f>
        <v>1.5</v>
      </c>
      <c r="X75">
        <f>games1805!X75</f>
        <v>0.83333333333333337</v>
      </c>
      <c r="Y75">
        <f>games1805!Y75</f>
        <v>0.66666666666666663</v>
      </c>
      <c r="Z75">
        <f>games1805!Z75</f>
        <v>1.3333333333333333</v>
      </c>
      <c r="AA75">
        <f>games1805!AA75</f>
        <v>1.5555555555555556</v>
      </c>
      <c r="AB75">
        <f>games1805!AB75</f>
        <v>-0.22222222222222232</v>
      </c>
      <c r="AC75">
        <f>games1805!AC75</f>
        <v>0</v>
      </c>
      <c r="AD75">
        <f>games1805!AD75</f>
        <v>1</v>
      </c>
      <c r="AE75">
        <f>games1805!AE75</f>
        <v>-1</v>
      </c>
      <c r="AF75">
        <f>games1805!AF75</f>
        <v>0.5</v>
      </c>
      <c r="AG75">
        <f>games1805!AG75</f>
        <v>2</v>
      </c>
      <c r="AH75">
        <f>games1805!AH75</f>
        <v>-1.5</v>
      </c>
      <c r="AI75">
        <f>games1805!AI75</f>
        <v>1</v>
      </c>
      <c r="AJ75">
        <f>games1805!AJ75</f>
        <v>1</v>
      </c>
      <c r="AK75">
        <f>games1805!AK75</f>
        <v>23</v>
      </c>
      <c r="AL75">
        <f>games1805!AL75</f>
        <v>1</v>
      </c>
      <c r="AM75">
        <f>games1805!AM75</f>
        <v>1.5333333333333334</v>
      </c>
      <c r="AN75">
        <f>games1805!AN75</f>
        <v>0.25</v>
      </c>
      <c r="AO75">
        <f>games1805!AO75</f>
        <v>74</v>
      </c>
    </row>
    <row r="76" spans="1:41" x14ac:dyDescent="0.3">
      <c r="A76" t="str">
        <f>games1805!A76</f>
        <v>Bundesliga  Bundesliga</v>
      </c>
      <c r="B76" t="str">
        <f>games1805!B76</f>
        <v>14.09.2017</v>
      </c>
      <c r="C76" t="str">
        <f>games1805!C76</f>
        <v>2017</v>
      </c>
      <c r="D76" t="str">
        <f>games1805!D76</f>
        <v>09</v>
      </c>
      <c r="E76" t="str">
        <f>games1805!E76</f>
        <v>Do</v>
      </c>
      <c r="F76">
        <f>games1805!F76</f>
        <v>0.79166666666666663</v>
      </c>
      <c r="G76">
        <f>games1805!G76</f>
        <v>31409</v>
      </c>
      <c r="H76">
        <f>games1805!H76</f>
        <v>5</v>
      </c>
      <c r="I76">
        <f>games1805!I76</f>
        <v>0</v>
      </c>
      <c r="J76" t="str">
        <f>games1805!J76</f>
        <v>FK Austria Wien</v>
      </c>
      <c r="K76" t="str">
        <f>games1805!K76</f>
        <v>AC Mailand</v>
      </c>
      <c r="L76">
        <f>games1805!L76</f>
        <v>1</v>
      </c>
      <c r="M76">
        <f>games1805!M76</f>
        <v>5</v>
      </c>
      <c r="N76" t="str">
        <f>games1805!N76</f>
        <v>N</v>
      </c>
      <c r="O76" t="str">
        <f>games1805!O76</f>
        <v>S</v>
      </c>
      <c r="P76">
        <f>games1805!P76</f>
        <v>-4</v>
      </c>
      <c r="Q76">
        <f>games1805!Q76</f>
        <v>1.4375</v>
      </c>
      <c r="R76">
        <f>games1805!R76</f>
        <v>0.4375</v>
      </c>
      <c r="S76">
        <f>games1805!S76</f>
        <v>1</v>
      </c>
      <c r="T76">
        <f>games1805!T76</f>
        <v>0</v>
      </c>
      <c r="U76">
        <f>games1805!U76</f>
        <v>0</v>
      </c>
      <c r="V76">
        <f>games1805!V76</f>
        <v>0</v>
      </c>
      <c r="W76">
        <f>games1805!W76</f>
        <v>1.5714285714285714</v>
      </c>
      <c r="X76">
        <f>games1805!X76</f>
        <v>1</v>
      </c>
      <c r="Y76">
        <f>games1805!Y76</f>
        <v>0.5714285714285714</v>
      </c>
      <c r="Z76">
        <f>games1805!Z76</f>
        <v>1.3333333333333333</v>
      </c>
      <c r="AA76">
        <f>games1805!AA76</f>
        <v>1.5555555555555556</v>
      </c>
      <c r="AB76">
        <f>games1805!AB76</f>
        <v>-0.22222222222222232</v>
      </c>
      <c r="AC76">
        <f>games1805!AC76</f>
        <v>0</v>
      </c>
      <c r="AD76">
        <f>games1805!AD76</f>
        <v>0</v>
      </c>
      <c r="AE76">
        <f>games1805!AE76</f>
        <v>0</v>
      </c>
      <c r="AF76">
        <f>games1805!AF76</f>
        <v>0</v>
      </c>
      <c r="AG76">
        <f>games1805!AG76</f>
        <v>0</v>
      </c>
      <c r="AH76">
        <f>games1805!AH76</f>
        <v>0</v>
      </c>
      <c r="AI76">
        <f>games1805!AI76</f>
        <v>0</v>
      </c>
      <c r="AJ76">
        <f>games1805!AJ76</f>
        <v>3</v>
      </c>
      <c r="AK76">
        <f>games1805!AK76</f>
        <v>24</v>
      </c>
      <c r="AL76">
        <f>games1805!AL76</f>
        <v>0</v>
      </c>
      <c r="AM76">
        <f>games1805!AM76</f>
        <v>1.5</v>
      </c>
      <c r="AN76">
        <f>games1805!AN76</f>
        <v>0</v>
      </c>
      <c r="AO76">
        <f>games1805!AO76</f>
        <v>75</v>
      </c>
    </row>
    <row r="77" spans="1:41" x14ac:dyDescent="0.3">
      <c r="A77" t="str">
        <f>games1805!A77</f>
        <v>Bundesliga  Bundesliga</v>
      </c>
      <c r="B77" t="str">
        <f>games1805!B77</f>
        <v>17.09.2017</v>
      </c>
      <c r="C77" t="str">
        <f>games1805!C77</f>
        <v>2017</v>
      </c>
      <c r="D77" t="str">
        <f>games1805!D77</f>
        <v>09</v>
      </c>
      <c r="E77" t="str">
        <f>games1805!E77</f>
        <v>So</v>
      </c>
      <c r="F77">
        <f>games1805!F77</f>
        <v>0.79166666666666663</v>
      </c>
      <c r="G77">
        <f>games1805!G77</f>
        <v>4424</v>
      </c>
      <c r="H77">
        <f>games1805!H77</f>
        <v>3</v>
      </c>
      <c r="I77">
        <f>games1805!I77</f>
        <v>0</v>
      </c>
      <c r="J77" t="str">
        <f>games1805!J77</f>
        <v>FK Austria Wien</v>
      </c>
      <c r="K77" t="str">
        <f>games1805!K77</f>
        <v>SKN St. Pölten</v>
      </c>
      <c r="L77">
        <f>games1805!L77</f>
        <v>5</v>
      </c>
      <c r="M77">
        <f>games1805!M77</f>
        <v>1</v>
      </c>
      <c r="N77" t="str">
        <f>games1805!N77</f>
        <v>S</v>
      </c>
      <c r="O77" t="str">
        <f>games1805!O77</f>
        <v>N</v>
      </c>
      <c r="P77">
        <f>games1805!P77</f>
        <v>4</v>
      </c>
      <c r="Q77">
        <f>games1805!Q77</f>
        <v>1.411764705882353</v>
      </c>
      <c r="R77">
        <f>games1805!R77</f>
        <v>0.70588235294117652</v>
      </c>
      <c r="S77">
        <f>games1805!S77</f>
        <v>0.70588235294117652</v>
      </c>
      <c r="T77">
        <f>games1805!T77</f>
        <v>0.5</v>
      </c>
      <c r="U77">
        <f>games1805!U77</f>
        <v>3.5</v>
      </c>
      <c r="V77">
        <f>games1805!V77</f>
        <v>-3</v>
      </c>
      <c r="W77">
        <f>games1805!W77</f>
        <v>1.5</v>
      </c>
      <c r="X77">
        <f>games1805!X77</f>
        <v>1.5</v>
      </c>
      <c r="Y77">
        <f>games1805!Y77</f>
        <v>0</v>
      </c>
      <c r="Z77">
        <f>games1805!Z77</f>
        <v>1.3333333333333333</v>
      </c>
      <c r="AA77">
        <f>games1805!AA77</f>
        <v>1.5555555555555556</v>
      </c>
      <c r="AB77">
        <f>games1805!AB77</f>
        <v>-0.22222222222222232</v>
      </c>
      <c r="AC77">
        <f>games1805!AC77</f>
        <v>0.5</v>
      </c>
      <c r="AD77">
        <f>games1805!AD77</f>
        <v>2.5</v>
      </c>
      <c r="AE77">
        <f>games1805!AE77</f>
        <v>-2</v>
      </c>
      <c r="AF77">
        <f>games1805!AF77</f>
        <v>0.5</v>
      </c>
      <c r="AG77">
        <f>games1805!AG77</f>
        <v>4.5</v>
      </c>
      <c r="AH77">
        <f>games1805!AH77</f>
        <v>-4</v>
      </c>
      <c r="AI77">
        <f>games1805!AI77</f>
        <v>3</v>
      </c>
      <c r="AJ77">
        <f>games1805!AJ77</f>
        <v>0</v>
      </c>
      <c r="AK77">
        <f>games1805!AK77</f>
        <v>24</v>
      </c>
      <c r="AL77">
        <f>games1805!AL77</f>
        <v>0</v>
      </c>
      <c r="AM77">
        <f>games1805!AM77</f>
        <v>1.411764705882353</v>
      </c>
      <c r="AN77">
        <f>games1805!AN77</f>
        <v>0</v>
      </c>
      <c r="AO77">
        <f>games1805!AO77</f>
        <v>76</v>
      </c>
    </row>
    <row r="78" spans="1:41" x14ac:dyDescent="0.3">
      <c r="A78" t="str">
        <f>games1805!A78</f>
        <v>ÖFB-Cup  ÖFB-Cup</v>
      </c>
      <c r="B78" t="str">
        <f>games1805!B78</f>
        <v>20.09.2017</v>
      </c>
      <c r="C78" t="str">
        <f>games1805!C78</f>
        <v>2017</v>
      </c>
      <c r="D78" t="str">
        <f>games1805!D78</f>
        <v>09</v>
      </c>
      <c r="E78" t="str">
        <f>games1805!E78</f>
        <v>Mi</v>
      </c>
      <c r="F78">
        <f>games1805!F78</f>
        <v>0.77083333333333337</v>
      </c>
      <c r="G78">
        <f>games1805!G78</f>
        <v>2050</v>
      </c>
      <c r="H78">
        <f>games1805!H78</f>
        <v>3</v>
      </c>
      <c r="I78">
        <f>games1805!I78</f>
        <v>0</v>
      </c>
      <c r="J78" t="str">
        <f>games1805!J78</f>
        <v>Union Vöcklamarkt</v>
      </c>
      <c r="K78" t="str">
        <f>games1805!K78</f>
        <v>FK Austria Wien</v>
      </c>
      <c r="L78">
        <f>games1805!L78</f>
        <v>0</v>
      </c>
      <c r="M78">
        <f>games1805!M78</f>
        <v>3</v>
      </c>
      <c r="N78" t="str">
        <f>games1805!N78</f>
        <v>N</v>
      </c>
      <c r="O78" t="str">
        <f>games1805!O78</f>
        <v>S</v>
      </c>
      <c r="P78">
        <f>games1805!P78</f>
        <v>-3</v>
      </c>
      <c r="Q78">
        <f>games1805!Q78</f>
        <v>0</v>
      </c>
      <c r="R78">
        <f>games1805!R78</f>
        <v>0</v>
      </c>
      <c r="S78">
        <f>games1805!S78</f>
        <v>0</v>
      </c>
      <c r="T78">
        <f>games1805!T78</f>
        <v>1.6111111111111112</v>
      </c>
      <c r="U78">
        <f>games1805!U78</f>
        <v>1.5</v>
      </c>
      <c r="V78">
        <f>games1805!V78</f>
        <v>0.11111111111111116</v>
      </c>
      <c r="W78">
        <f>games1805!W78</f>
        <v>0</v>
      </c>
      <c r="X78">
        <f>games1805!X78</f>
        <v>0</v>
      </c>
      <c r="Y78">
        <f>games1805!Y78</f>
        <v>0</v>
      </c>
      <c r="Z78">
        <f>games1805!Z78</f>
        <v>0</v>
      </c>
      <c r="AA78">
        <f>games1805!AA78</f>
        <v>0</v>
      </c>
      <c r="AB78">
        <f>games1805!AB78</f>
        <v>0</v>
      </c>
      <c r="AC78">
        <f>games1805!AC78</f>
        <v>1.8888888888888888</v>
      </c>
      <c r="AD78">
        <f>games1805!AD78</f>
        <v>1.4444444444444444</v>
      </c>
      <c r="AE78">
        <f>games1805!AE78</f>
        <v>0.44444444444444442</v>
      </c>
      <c r="AF78">
        <f>games1805!AF78</f>
        <v>1.3333333333333333</v>
      </c>
      <c r="AG78">
        <f>games1805!AG78</f>
        <v>1.5555555555555556</v>
      </c>
      <c r="AH78">
        <f>games1805!AH78</f>
        <v>-0.22222222222222232</v>
      </c>
      <c r="AI78">
        <f>games1805!AI78</f>
        <v>0</v>
      </c>
      <c r="AJ78">
        <f>games1805!AJ78</f>
        <v>3</v>
      </c>
      <c r="AK78">
        <f>games1805!AK78</f>
        <v>0</v>
      </c>
      <c r="AL78">
        <f>games1805!AL78</f>
        <v>27</v>
      </c>
      <c r="AM78">
        <f>games1805!AM78</f>
        <v>0</v>
      </c>
      <c r="AN78">
        <f>games1805!AN78</f>
        <v>1.5</v>
      </c>
      <c r="AO78">
        <f>games1805!AO78</f>
        <v>77</v>
      </c>
    </row>
    <row r="79" spans="1:41" x14ac:dyDescent="0.3">
      <c r="A79" t="str">
        <f>games1805!A79</f>
        <v>Bundesliga  Bundesliga</v>
      </c>
      <c r="B79" t="str">
        <f>games1805!B79</f>
        <v>28.09.2017</v>
      </c>
      <c r="C79" t="str">
        <f>games1805!C79</f>
        <v>2017</v>
      </c>
      <c r="D79" t="str">
        <f>games1805!D79</f>
        <v>09</v>
      </c>
      <c r="E79" t="str">
        <f>games1805!E79</f>
        <v>Do</v>
      </c>
      <c r="F79">
        <f>games1805!F79</f>
        <v>0.87847222222222221</v>
      </c>
      <c r="G79">
        <f>games1805!G79</f>
        <v>16954</v>
      </c>
      <c r="H79">
        <f>games1805!H79</f>
        <v>4</v>
      </c>
      <c r="I79">
        <f>games1805!I79</f>
        <v>0</v>
      </c>
      <c r="J79" t="str">
        <f>games1805!J79</f>
        <v>AEK Athen</v>
      </c>
      <c r="K79" t="str">
        <f>games1805!K79</f>
        <v>FK Austria Wien</v>
      </c>
      <c r="L79">
        <f>games1805!L79</f>
        <v>2</v>
      </c>
      <c r="M79">
        <f>games1805!M79</f>
        <v>2</v>
      </c>
      <c r="N79" t="str">
        <f>games1805!N79</f>
        <v>U</v>
      </c>
      <c r="O79" t="str">
        <f>games1805!O79</f>
        <v>U</v>
      </c>
      <c r="P79">
        <f>games1805!P79</f>
        <v>0</v>
      </c>
      <c r="Q79">
        <f>games1805!Q79</f>
        <v>0</v>
      </c>
      <c r="R79">
        <f>games1805!R79</f>
        <v>0</v>
      </c>
      <c r="S79">
        <f>games1805!S79</f>
        <v>0</v>
      </c>
      <c r="T79">
        <f>games1805!T79</f>
        <v>1.6842105263157894</v>
      </c>
      <c r="U79">
        <f>games1805!U79</f>
        <v>1.4210526315789473</v>
      </c>
      <c r="V79">
        <f>games1805!V79</f>
        <v>0.26315789473684204</v>
      </c>
      <c r="W79">
        <f>games1805!W79</f>
        <v>0</v>
      </c>
      <c r="X79">
        <f>games1805!X79</f>
        <v>0</v>
      </c>
      <c r="Y79">
        <f>games1805!Y79</f>
        <v>0</v>
      </c>
      <c r="Z79">
        <f>games1805!Z79</f>
        <v>0</v>
      </c>
      <c r="AA79">
        <f>games1805!AA79</f>
        <v>0</v>
      </c>
      <c r="AB79">
        <f>games1805!AB79</f>
        <v>0</v>
      </c>
      <c r="AC79">
        <f>games1805!AC79</f>
        <v>1.8888888888888888</v>
      </c>
      <c r="AD79">
        <f>games1805!AD79</f>
        <v>1.4444444444444444</v>
      </c>
      <c r="AE79">
        <f>games1805!AE79</f>
        <v>0.44444444444444442</v>
      </c>
      <c r="AF79">
        <f>games1805!AF79</f>
        <v>1.5</v>
      </c>
      <c r="AG79">
        <f>games1805!AG79</f>
        <v>1.4</v>
      </c>
      <c r="AH79">
        <f>games1805!AH79</f>
        <v>0.10000000000000009</v>
      </c>
      <c r="AI79">
        <f>games1805!AI79</f>
        <v>1</v>
      </c>
      <c r="AJ79">
        <f>games1805!AJ79</f>
        <v>1</v>
      </c>
      <c r="AK79">
        <f>games1805!AK79</f>
        <v>0</v>
      </c>
      <c r="AL79">
        <f>games1805!AL79</f>
        <v>30</v>
      </c>
      <c r="AM79">
        <f>games1805!AM79</f>
        <v>0</v>
      </c>
      <c r="AN79">
        <f>games1805!AN79</f>
        <v>1.5789473684210527</v>
      </c>
      <c r="AO79">
        <f>games1805!AO79</f>
        <v>78</v>
      </c>
    </row>
    <row r="80" spans="1:41" x14ac:dyDescent="0.3">
      <c r="A80" t="str">
        <f>games1805!A80</f>
        <v>Bundesliga  Bundesliga</v>
      </c>
      <c r="B80" t="str">
        <f>games1805!B80</f>
        <v>01.10.2017</v>
      </c>
      <c r="C80" t="str">
        <f>games1805!C80</f>
        <v>2017</v>
      </c>
      <c r="D80" t="str">
        <f>games1805!D80</f>
        <v>10</v>
      </c>
      <c r="E80" t="str">
        <f>games1805!E80</f>
        <v>So</v>
      </c>
      <c r="F80">
        <f>games1805!F80</f>
        <v>0.6875</v>
      </c>
      <c r="G80">
        <f>games1805!G80</f>
        <v>5850</v>
      </c>
      <c r="H80">
        <f>games1805!H80</f>
        <v>3</v>
      </c>
      <c r="I80">
        <f>games1805!I80</f>
        <v>0</v>
      </c>
      <c r="J80" t="str">
        <f>games1805!J80</f>
        <v>FK Austria Wien</v>
      </c>
      <c r="K80" t="str">
        <f>games1805!K80</f>
        <v>SC Rheindorf Altach</v>
      </c>
      <c r="L80">
        <f>games1805!L80</f>
        <v>2</v>
      </c>
      <c r="M80">
        <f>games1805!M80</f>
        <v>0</v>
      </c>
      <c r="N80" t="str">
        <f>games1805!N80</f>
        <v>S</v>
      </c>
      <c r="O80" t="str">
        <f>games1805!O80</f>
        <v>N</v>
      </c>
      <c r="P80">
        <f>games1805!P80</f>
        <v>2</v>
      </c>
      <c r="Q80">
        <f>games1805!Q80</f>
        <v>1.7</v>
      </c>
      <c r="R80">
        <f>games1805!R80</f>
        <v>0.65</v>
      </c>
      <c r="S80">
        <f>games1805!S80</f>
        <v>1.0499999999999998</v>
      </c>
      <c r="T80">
        <f>games1805!T80</f>
        <v>0.8</v>
      </c>
      <c r="U80">
        <f>games1805!U80</f>
        <v>1.4</v>
      </c>
      <c r="V80">
        <f>games1805!V80</f>
        <v>-0.59999999999999987</v>
      </c>
      <c r="W80">
        <f>games1805!W80</f>
        <v>1.8888888888888888</v>
      </c>
      <c r="X80">
        <f>games1805!X80</f>
        <v>1.4444444444444444</v>
      </c>
      <c r="Y80">
        <f>games1805!Y80</f>
        <v>0.44444444444444442</v>
      </c>
      <c r="Z80">
        <f>games1805!Z80</f>
        <v>1.5454545454545454</v>
      </c>
      <c r="AA80">
        <f>games1805!AA80</f>
        <v>1.4545454545454546</v>
      </c>
      <c r="AB80">
        <f>games1805!AB80</f>
        <v>9.0909090909090828E-2</v>
      </c>
      <c r="AC80">
        <f>games1805!AC80</f>
        <v>1</v>
      </c>
      <c r="AD80">
        <f>games1805!AD80</f>
        <v>0.66666666666666663</v>
      </c>
      <c r="AE80">
        <f>games1805!AE80</f>
        <v>0.33333333333333337</v>
      </c>
      <c r="AF80">
        <f>games1805!AF80</f>
        <v>0.5</v>
      </c>
      <c r="AG80">
        <f>games1805!AG80</f>
        <v>2.5</v>
      </c>
      <c r="AH80">
        <f>games1805!AH80</f>
        <v>-2</v>
      </c>
      <c r="AI80">
        <f>games1805!AI80</f>
        <v>3</v>
      </c>
      <c r="AJ80">
        <f>games1805!AJ80</f>
        <v>0</v>
      </c>
      <c r="AK80">
        <f>games1805!AK80</f>
        <v>31</v>
      </c>
      <c r="AL80">
        <f>games1805!AL80</f>
        <v>3</v>
      </c>
      <c r="AM80">
        <f>games1805!AM80</f>
        <v>1.55</v>
      </c>
      <c r="AN80">
        <f>games1805!AN80</f>
        <v>0.6</v>
      </c>
      <c r="AO80">
        <f>games1805!AO80</f>
        <v>79</v>
      </c>
    </row>
    <row r="81" spans="1:41" x14ac:dyDescent="0.3">
      <c r="A81" t="str">
        <f>games1805!A81</f>
        <v>Bundesliga  Bundesliga</v>
      </c>
      <c r="B81" t="str">
        <f>games1805!B81</f>
        <v>15.10.2017</v>
      </c>
      <c r="C81" t="str">
        <f>games1805!C81</f>
        <v>2017</v>
      </c>
      <c r="D81" t="str">
        <f>games1805!D81</f>
        <v>10</v>
      </c>
      <c r="E81" t="str">
        <f>games1805!E81</f>
        <v>So</v>
      </c>
      <c r="F81">
        <f>games1805!F81</f>
        <v>0.6875</v>
      </c>
      <c r="G81">
        <f>games1805!G81</f>
        <v>11345</v>
      </c>
      <c r="H81">
        <f>games1805!H81</f>
        <v>14</v>
      </c>
      <c r="I81">
        <f>games1805!I81</f>
        <v>0</v>
      </c>
      <c r="J81" t="str">
        <f>games1805!J81</f>
        <v>SK Sturm Graz</v>
      </c>
      <c r="K81" t="str">
        <f>games1805!K81</f>
        <v>FK Austria Wien</v>
      </c>
      <c r="L81">
        <f>games1805!L81</f>
        <v>3</v>
      </c>
      <c r="M81">
        <f>games1805!M81</f>
        <v>0</v>
      </c>
      <c r="N81" t="str">
        <f>games1805!N81</f>
        <v>S</v>
      </c>
      <c r="O81" t="str">
        <f>games1805!O81</f>
        <v>N</v>
      </c>
      <c r="P81">
        <f>games1805!P81</f>
        <v>3</v>
      </c>
      <c r="Q81">
        <f>games1805!Q81</f>
        <v>1.1666666666666667</v>
      </c>
      <c r="R81">
        <f>games1805!R81</f>
        <v>0.66666666666666663</v>
      </c>
      <c r="S81">
        <f>games1805!S81</f>
        <v>0.50000000000000011</v>
      </c>
      <c r="T81">
        <f>games1805!T81</f>
        <v>1.7142857142857142</v>
      </c>
      <c r="U81">
        <f>games1805!U81</f>
        <v>1.3809523809523809</v>
      </c>
      <c r="V81">
        <f>games1805!V81</f>
        <v>0.33333333333333326</v>
      </c>
      <c r="W81">
        <f>games1805!W81</f>
        <v>1</v>
      </c>
      <c r="X81">
        <f>games1805!X81</f>
        <v>1.3333333333333333</v>
      </c>
      <c r="Y81">
        <f>games1805!Y81</f>
        <v>-0.33333333333333326</v>
      </c>
      <c r="Z81">
        <f>games1805!Z81</f>
        <v>1.3333333333333333</v>
      </c>
      <c r="AA81">
        <f>games1805!AA81</f>
        <v>3.6666666666666665</v>
      </c>
      <c r="AB81">
        <f>games1805!AB81</f>
        <v>-2.333333333333333</v>
      </c>
      <c r="AC81">
        <f>games1805!AC81</f>
        <v>1.9</v>
      </c>
      <c r="AD81">
        <f>games1805!AD81</f>
        <v>1.3</v>
      </c>
      <c r="AE81">
        <f>games1805!AE81</f>
        <v>0.59999999999999987</v>
      </c>
      <c r="AF81">
        <f>games1805!AF81</f>
        <v>1.5454545454545454</v>
      </c>
      <c r="AG81">
        <f>games1805!AG81</f>
        <v>1.4545454545454546</v>
      </c>
      <c r="AH81">
        <f>games1805!AH81</f>
        <v>9.0909090909090828E-2</v>
      </c>
      <c r="AI81">
        <f>games1805!AI81</f>
        <v>3</v>
      </c>
      <c r="AJ81">
        <f>games1805!AJ81</f>
        <v>0</v>
      </c>
      <c r="AK81">
        <f>games1805!AK81</f>
        <v>7</v>
      </c>
      <c r="AL81">
        <f>games1805!AL81</f>
        <v>34</v>
      </c>
      <c r="AM81">
        <f>games1805!AM81</f>
        <v>1.1666666666666667</v>
      </c>
      <c r="AN81">
        <f>games1805!AN81</f>
        <v>1.6190476190476191</v>
      </c>
      <c r="AO81">
        <f>games1805!AO81</f>
        <v>80</v>
      </c>
    </row>
    <row r="82" spans="1:41" x14ac:dyDescent="0.3">
      <c r="A82" t="str">
        <f>games1805!A82</f>
        <v>Bundesliga  Bundesliga</v>
      </c>
      <c r="B82" t="str">
        <f>games1805!B82</f>
        <v>19.10.2017</v>
      </c>
      <c r="C82" t="str">
        <f>games1805!C82</f>
        <v>2017</v>
      </c>
      <c r="D82" t="str">
        <f>games1805!D82</f>
        <v>10</v>
      </c>
      <c r="E82" t="str">
        <f>games1805!E82</f>
        <v>Do</v>
      </c>
      <c r="F82">
        <f>games1805!F82</f>
        <v>0.87847222222222221</v>
      </c>
      <c r="G82">
        <f>games1805!G82</f>
        <v>20690</v>
      </c>
      <c r="H82">
        <f>games1805!H82</f>
        <v>4</v>
      </c>
      <c r="I82">
        <f>games1805!I82</f>
        <v>0</v>
      </c>
      <c r="J82" t="str">
        <f>games1805!J82</f>
        <v>FK Austria Wien</v>
      </c>
      <c r="K82" t="str">
        <f>games1805!K82</f>
        <v>HNK Rijeka</v>
      </c>
      <c r="L82">
        <f>games1805!L82</f>
        <v>1</v>
      </c>
      <c r="M82">
        <f>games1805!M82</f>
        <v>3</v>
      </c>
      <c r="N82" t="str">
        <f>games1805!N82</f>
        <v>N</v>
      </c>
      <c r="O82" t="str">
        <f>games1805!O82</f>
        <v>S</v>
      </c>
      <c r="P82">
        <f>games1805!P82</f>
        <v>-2</v>
      </c>
      <c r="Q82">
        <f>games1805!Q82</f>
        <v>1.6363636363636365</v>
      </c>
      <c r="R82">
        <f>games1805!R82</f>
        <v>0.59090909090909094</v>
      </c>
      <c r="S82">
        <f>games1805!S82</f>
        <v>1.0454545454545454</v>
      </c>
      <c r="T82">
        <f>games1805!T82</f>
        <v>0.5</v>
      </c>
      <c r="U82">
        <f>games1805!U82</f>
        <v>0.5</v>
      </c>
      <c r="V82">
        <f>games1805!V82</f>
        <v>0</v>
      </c>
      <c r="W82">
        <f>games1805!W82</f>
        <v>1.9</v>
      </c>
      <c r="X82">
        <f>games1805!X82</f>
        <v>1.3</v>
      </c>
      <c r="Y82">
        <f>games1805!Y82</f>
        <v>0.59999999999999987</v>
      </c>
      <c r="Z82">
        <f>games1805!Z82</f>
        <v>1.4166666666666667</v>
      </c>
      <c r="AA82">
        <f>games1805!AA82</f>
        <v>1.5833333333333333</v>
      </c>
      <c r="AB82">
        <f>games1805!AB82</f>
        <v>-0.16666666666666652</v>
      </c>
      <c r="AC82">
        <f>games1805!AC82</f>
        <v>0</v>
      </c>
      <c r="AD82">
        <f>games1805!AD82</f>
        <v>0</v>
      </c>
      <c r="AE82">
        <f>games1805!AE82</f>
        <v>0</v>
      </c>
      <c r="AF82">
        <f>games1805!AF82</f>
        <v>1</v>
      </c>
      <c r="AG82">
        <f>games1805!AG82</f>
        <v>1</v>
      </c>
      <c r="AH82">
        <f>games1805!AH82</f>
        <v>0</v>
      </c>
      <c r="AI82">
        <f>games1805!AI82</f>
        <v>0</v>
      </c>
      <c r="AJ82">
        <f>games1805!AJ82</f>
        <v>3</v>
      </c>
      <c r="AK82">
        <f>games1805!AK82</f>
        <v>34</v>
      </c>
      <c r="AL82">
        <f>games1805!AL82</f>
        <v>2</v>
      </c>
      <c r="AM82">
        <f>games1805!AM82</f>
        <v>1.5454545454545454</v>
      </c>
      <c r="AN82">
        <f>games1805!AN82</f>
        <v>1</v>
      </c>
      <c r="AO82">
        <f>games1805!AO82</f>
        <v>81</v>
      </c>
    </row>
    <row r="83" spans="1:41" x14ac:dyDescent="0.3">
      <c r="A83" t="str">
        <f>games1805!A83</f>
        <v>Bundesliga  Bundesliga</v>
      </c>
      <c r="B83" t="str">
        <f>games1805!B83</f>
        <v>22.10.2017</v>
      </c>
      <c r="C83" t="str">
        <f>games1805!C83</f>
        <v>2017</v>
      </c>
      <c r="D83" t="str">
        <f>games1805!D83</f>
        <v>10</v>
      </c>
      <c r="E83" t="str">
        <f>games1805!E83</f>
        <v>So</v>
      </c>
      <c r="F83">
        <f>games1805!F83</f>
        <v>0.6875</v>
      </c>
      <c r="G83">
        <f>games1805!G83</f>
        <v>14189</v>
      </c>
      <c r="H83">
        <f>games1805!H83</f>
        <v>3</v>
      </c>
      <c r="I83">
        <f>games1805!I83</f>
        <v>0</v>
      </c>
      <c r="J83" t="str">
        <f>games1805!J83</f>
        <v>FK Austria Wien</v>
      </c>
      <c r="K83" t="str">
        <f>games1805!K83</f>
        <v>SK Rapid Wien</v>
      </c>
      <c r="L83">
        <f>games1805!L83</f>
        <v>0</v>
      </c>
      <c r="M83">
        <f>games1805!M83</f>
        <v>1</v>
      </c>
      <c r="N83" t="str">
        <f>games1805!N83</f>
        <v>N</v>
      </c>
      <c r="O83" t="str">
        <f>games1805!O83</f>
        <v>S</v>
      </c>
      <c r="P83">
        <f>games1805!P83</f>
        <v>-1</v>
      </c>
      <c r="Q83">
        <f>games1805!Q83</f>
        <v>1.6086956521739131</v>
      </c>
      <c r="R83">
        <f>games1805!R83</f>
        <v>0.69565217391304346</v>
      </c>
      <c r="S83">
        <f>games1805!S83</f>
        <v>0.91304347826086962</v>
      </c>
      <c r="T83">
        <f>games1805!T83</f>
        <v>1.4</v>
      </c>
      <c r="U83">
        <f>games1805!U83</f>
        <v>2.4</v>
      </c>
      <c r="V83">
        <f>games1805!V83</f>
        <v>-1</v>
      </c>
      <c r="W83">
        <f>games1805!W83</f>
        <v>1.8181818181818181</v>
      </c>
      <c r="X83">
        <f>games1805!X83</f>
        <v>1.4545454545454546</v>
      </c>
      <c r="Y83">
        <f>games1805!Y83</f>
        <v>0.36363636363636354</v>
      </c>
      <c r="Z83">
        <f>games1805!Z83</f>
        <v>1.4166666666666667</v>
      </c>
      <c r="AA83">
        <f>games1805!AA83</f>
        <v>1.5833333333333333</v>
      </c>
      <c r="AB83">
        <f>games1805!AB83</f>
        <v>-0.16666666666666652</v>
      </c>
      <c r="AC83">
        <f>games1805!AC83</f>
        <v>1.6666666666666667</v>
      </c>
      <c r="AD83">
        <f>games1805!AD83</f>
        <v>3</v>
      </c>
      <c r="AE83">
        <f>games1805!AE83</f>
        <v>-1.3333333333333333</v>
      </c>
      <c r="AF83">
        <f>games1805!AF83</f>
        <v>1</v>
      </c>
      <c r="AG83">
        <f>games1805!AG83</f>
        <v>1.5</v>
      </c>
      <c r="AH83">
        <f>games1805!AH83</f>
        <v>-0.5</v>
      </c>
      <c r="AI83">
        <f>games1805!AI83</f>
        <v>0</v>
      </c>
      <c r="AJ83">
        <f>games1805!AJ83</f>
        <v>3</v>
      </c>
      <c r="AK83">
        <f>games1805!AK83</f>
        <v>34</v>
      </c>
      <c r="AL83">
        <f>games1805!AL83</f>
        <v>2</v>
      </c>
      <c r="AM83">
        <f>games1805!AM83</f>
        <v>1.4782608695652173</v>
      </c>
      <c r="AN83">
        <f>games1805!AN83</f>
        <v>0.4</v>
      </c>
      <c r="AO83">
        <f>games1805!AO83</f>
        <v>82</v>
      </c>
    </row>
    <row r="84" spans="1:41" x14ac:dyDescent="0.3">
      <c r="A84" t="str">
        <f>games1805!A84</f>
        <v>ÖFB-Cup  ÖFB-Cup</v>
      </c>
      <c r="B84" t="str">
        <f>games1805!B84</f>
        <v>25.10.2017</v>
      </c>
      <c r="C84" t="str">
        <f>games1805!C84</f>
        <v>2017</v>
      </c>
      <c r="D84" t="str">
        <f>games1805!D84</f>
        <v>10</v>
      </c>
      <c r="E84" t="str">
        <f>games1805!E84</f>
        <v>Mi</v>
      </c>
      <c r="F84">
        <f>games1805!F84</f>
        <v>0.85416666666666663</v>
      </c>
      <c r="G84">
        <f>games1805!G84</f>
        <v>14652</v>
      </c>
      <c r="H84">
        <f>games1805!H84</f>
        <v>3</v>
      </c>
      <c r="I84">
        <f>games1805!I84</f>
        <v>0</v>
      </c>
      <c r="J84" t="str">
        <f>games1805!J84</f>
        <v>FK Austria Wien</v>
      </c>
      <c r="K84" t="str">
        <f>games1805!K84</f>
        <v>SK Rapid Wien</v>
      </c>
      <c r="L84">
        <f>games1805!L84</f>
        <v>1</v>
      </c>
      <c r="M84">
        <f>games1805!M84</f>
        <v>2</v>
      </c>
      <c r="N84" t="str">
        <f>games1805!N84</f>
        <v>N</v>
      </c>
      <c r="O84" t="str">
        <f>games1805!O84</f>
        <v>S</v>
      </c>
      <c r="P84">
        <f>games1805!P84</f>
        <v>-1</v>
      </c>
      <c r="Q84">
        <f>games1805!Q84</f>
        <v>1.5416666666666667</v>
      </c>
      <c r="R84">
        <f>games1805!R84</f>
        <v>0.70833333333333337</v>
      </c>
      <c r="S84">
        <f>games1805!S84</f>
        <v>0.83333333333333337</v>
      </c>
      <c r="T84">
        <f>games1805!T84</f>
        <v>1.3333333333333333</v>
      </c>
      <c r="U84">
        <f>games1805!U84</f>
        <v>2</v>
      </c>
      <c r="V84">
        <f>games1805!V84</f>
        <v>-0.66666666666666674</v>
      </c>
      <c r="W84">
        <f>games1805!W84</f>
        <v>1.6666666666666667</v>
      </c>
      <c r="X84">
        <f>games1805!X84</f>
        <v>1.4166666666666667</v>
      </c>
      <c r="Y84">
        <f>games1805!Y84</f>
        <v>0.25</v>
      </c>
      <c r="Z84">
        <f>games1805!Z84</f>
        <v>1.4166666666666667</v>
      </c>
      <c r="AA84">
        <f>games1805!AA84</f>
        <v>1.5833333333333333</v>
      </c>
      <c r="AB84">
        <f>games1805!AB84</f>
        <v>-0.16666666666666652</v>
      </c>
      <c r="AC84">
        <f>games1805!AC84</f>
        <v>1.6666666666666667</v>
      </c>
      <c r="AD84">
        <f>games1805!AD84</f>
        <v>3</v>
      </c>
      <c r="AE84">
        <f>games1805!AE84</f>
        <v>-1.3333333333333333</v>
      </c>
      <c r="AF84">
        <f>games1805!AF84</f>
        <v>1</v>
      </c>
      <c r="AG84">
        <f>games1805!AG84</f>
        <v>1</v>
      </c>
      <c r="AH84">
        <f>games1805!AH84</f>
        <v>0</v>
      </c>
      <c r="AI84">
        <f>games1805!AI84</f>
        <v>0</v>
      </c>
      <c r="AJ84">
        <f>games1805!AJ84</f>
        <v>3</v>
      </c>
      <c r="AK84">
        <f>games1805!AK84</f>
        <v>34</v>
      </c>
      <c r="AL84">
        <f>games1805!AL84</f>
        <v>5</v>
      </c>
      <c r="AM84">
        <f>games1805!AM84</f>
        <v>1.4166666666666667</v>
      </c>
      <c r="AN84">
        <f>games1805!AN84</f>
        <v>0.83333333333333337</v>
      </c>
      <c r="AO84">
        <f>games1805!AO84</f>
        <v>83</v>
      </c>
    </row>
    <row r="85" spans="1:41" x14ac:dyDescent="0.3">
      <c r="A85" t="str">
        <f>games1805!A85</f>
        <v>Bundesliga  Bundesliga</v>
      </c>
      <c r="B85" t="str">
        <f>games1805!B85</f>
        <v>28.10.2017</v>
      </c>
      <c r="C85" t="str">
        <f>games1805!C85</f>
        <v>2017</v>
      </c>
      <c r="D85" t="str">
        <f>games1805!D85</f>
        <v>10</v>
      </c>
      <c r="E85" t="str">
        <f>games1805!E85</f>
        <v>Sa</v>
      </c>
      <c r="F85">
        <f>games1805!F85</f>
        <v>0.77083333333333337</v>
      </c>
      <c r="G85">
        <f>games1805!G85</f>
        <v>5613</v>
      </c>
      <c r="H85">
        <f>games1805!H85</f>
        <v>3</v>
      </c>
      <c r="I85">
        <f>games1805!I85</f>
        <v>0</v>
      </c>
      <c r="J85" t="str">
        <f>games1805!J85</f>
        <v>LASK</v>
      </c>
      <c r="K85" t="str">
        <f>games1805!K85</f>
        <v>FK Austria Wien</v>
      </c>
      <c r="L85">
        <f>games1805!L85</f>
        <v>2</v>
      </c>
      <c r="M85">
        <f>games1805!M85</f>
        <v>2</v>
      </c>
      <c r="N85" t="str">
        <f>games1805!N85</f>
        <v>U</v>
      </c>
      <c r="O85" t="str">
        <f>games1805!O85</f>
        <v>U</v>
      </c>
      <c r="P85">
        <f>games1805!P85</f>
        <v>0</v>
      </c>
      <c r="Q85">
        <f>games1805!Q85</f>
        <v>0.6</v>
      </c>
      <c r="R85">
        <f>games1805!R85</f>
        <v>0.6</v>
      </c>
      <c r="S85">
        <f>games1805!S85</f>
        <v>0</v>
      </c>
      <c r="T85">
        <f>games1805!T85</f>
        <v>1.52</v>
      </c>
      <c r="U85">
        <f>games1805!U85</f>
        <v>1.52</v>
      </c>
      <c r="V85">
        <f>games1805!V85</f>
        <v>0</v>
      </c>
      <c r="W85">
        <f>games1805!W85</f>
        <v>1</v>
      </c>
      <c r="X85">
        <f>games1805!X85</f>
        <v>1.5</v>
      </c>
      <c r="Y85">
        <f>games1805!Y85</f>
        <v>-0.5</v>
      </c>
      <c r="Z85">
        <f>games1805!Z85</f>
        <v>0.33333333333333331</v>
      </c>
      <c r="AA85">
        <f>games1805!AA85</f>
        <v>1</v>
      </c>
      <c r="AB85">
        <f>games1805!AB85</f>
        <v>-0.66666666666666674</v>
      </c>
      <c r="AC85">
        <f>games1805!AC85</f>
        <v>1.6153846153846154</v>
      </c>
      <c r="AD85">
        <f>games1805!AD85</f>
        <v>1.4615384615384615</v>
      </c>
      <c r="AE85">
        <f>games1805!AE85</f>
        <v>0.15384615384615397</v>
      </c>
      <c r="AF85">
        <f>games1805!AF85</f>
        <v>1.4166666666666667</v>
      </c>
      <c r="AG85">
        <f>games1805!AG85</f>
        <v>1.5833333333333333</v>
      </c>
      <c r="AH85">
        <f>games1805!AH85</f>
        <v>-0.16666666666666652</v>
      </c>
      <c r="AI85">
        <f>games1805!AI85</f>
        <v>1</v>
      </c>
      <c r="AJ85">
        <f>games1805!AJ85</f>
        <v>1</v>
      </c>
      <c r="AK85">
        <f>games1805!AK85</f>
        <v>5</v>
      </c>
      <c r="AL85">
        <f>games1805!AL85</f>
        <v>34</v>
      </c>
      <c r="AM85">
        <f>games1805!AM85</f>
        <v>1</v>
      </c>
      <c r="AN85">
        <f>games1805!AN85</f>
        <v>1.36</v>
      </c>
      <c r="AO85">
        <f>games1805!AO85</f>
        <v>84</v>
      </c>
    </row>
    <row r="86" spans="1:41" x14ac:dyDescent="0.3">
      <c r="A86" t="str">
        <f>games1805!A86</f>
        <v>Bundesliga  Bundesliga</v>
      </c>
      <c r="B86" t="str">
        <f>games1805!B86</f>
        <v>02.11.2017</v>
      </c>
      <c r="C86" t="str">
        <f>games1805!C86</f>
        <v>2017</v>
      </c>
      <c r="D86" t="str">
        <f>games1805!D86</f>
        <v>11</v>
      </c>
      <c r="E86" t="str">
        <f>games1805!E86</f>
        <v>Do</v>
      </c>
      <c r="F86">
        <f>games1805!F86</f>
        <v>0.79166666666666663</v>
      </c>
      <c r="G86">
        <f>games1805!G86</f>
        <v>7912</v>
      </c>
      <c r="H86">
        <f>games1805!H86</f>
        <v>5</v>
      </c>
      <c r="I86">
        <f>games1805!I86</f>
        <v>0</v>
      </c>
      <c r="J86" t="str">
        <f>games1805!J86</f>
        <v>HNK Rijeka</v>
      </c>
      <c r="K86" t="str">
        <f>games1805!K86</f>
        <v>FK Austria Wien</v>
      </c>
      <c r="L86">
        <f>games1805!L86</f>
        <v>1</v>
      </c>
      <c r="M86">
        <f>games1805!M86</f>
        <v>4</v>
      </c>
      <c r="N86" t="str">
        <f>games1805!N86</f>
        <v>N</v>
      </c>
      <c r="O86" t="str">
        <f>games1805!O86</f>
        <v>S</v>
      </c>
      <c r="P86">
        <f>games1805!P86</f>
        <v>-3</v>
      </c>
      <c r="Q86">
        <f>games1805!Q86</f>
        <v>1.3333333333333333</v>
      </c>
      <c r="R86">
        <f>games1805!R86</f>
        <v>0</v>
      </c>
      <c r="S86">
        <f>games1805!S86</f>
        <v>1.3333333333333333</v>
      </c>
      <c r="T86">
        <f>games1805!T86</f>
        <v>1.5384615384615385</v>
      </c>
      <c r="U86">
        <f>games1805!U86</f>
        <v>1.5384615384615385</v>
      </c>
      <c r="V86">
        <f>games1805!V86</f>
        <v>0</v>
      </c>
      <c r="W86">
        <f>games1805!W86</f>
        <v>0</v>
      </c>
      <c r="X86">
        <f>games1805!X86</f>
        <v>0</v>
      </c>
      <c r="Y86">
        <f>games1805!Y86</f>
        <v>0</v>
      </c>
      <c r="Z86">
        <f>games1805!Z86</f>
        <v>2</v>
      </c>
      <c r="AA86">
        <f>games1805!AA86</f>
        <v>1</v>
      </c>
      <c r="AB86">
        <f>games1805!AB86</f>
        <v>1</v>
      </c>
      <c r="AC86">
        <f>games1805!AC86</f>
        <v>1.6153846153846154</v>
      </c>
      <c r="AD86">
        <f>games1805!AD86</f>
        <v>1.4615384615384615</v>
      </c>
      <c r="AE86">
        <f>games1805!AE86</f>
        <v>0.15384615384615397</v>
      </c>
      <c r="AF86">
        <f>games1805!AF86</f>
        <v>1.4615384615384615</v>
      </c>
      <c r="AG86">
        <f>games1805!AG86</f>
        <v>1.6153846153846154</v>
      </c>
      <c r="AH86">
        <f>games1805!AH86</f>
        <v>-0.15384615384615397</v>
      </c>
      <c r="AI86">
        <f>games1805!AI86</f>
        <v>0</v>
      </c>
      <c r="AJ86">
        <f>games1805!AJ86</f>
        <v>3</v>
      </c>
      <c r="AK86">
        <f>games1805!AK86</f>
        <v>5</v>
      </c>
      <c r="AL86">
        <f>games1805!AL86</f>
        <v>35</v>
      </c>
      <c r="AM86">
        <f>games1805!AM86</f>
        <v>1.6666666666666667</v>
      </c>
      <c r="AN86">
        <f>games1805!AN86</f>
        <v>1.3461538461538463</v>
      </c>
      <c r="AO86">
        <f>games1805!AO86</f>
        <v>85</v>
      </c>
    </row>
    <row r="87" spans="1:41" x14ac:dyDescent="0.3">
      <c r="A87" t="str">
        <f>games1805!A87</f>
        <v>Bundesliga  Bundesliga</v>
      </c>
      <c r="B87" t="str">
        <f>games1805!B87</f>
        <v>05.11.2017</v>
      </c>
      <c r="C87" t="str">
        <f>games1805!C87</f>
        <v>2017</v>
      </c>
      <c r="D87" t="str">
        <f>games1805!D87</f>
        <v>11</v>
      </c>
      <c r="E87" t="str">
        <f>games1805!E87</f>
        <v>So</v>
      </c>
      <c r="F87">
        <f>games1805!F87</f>
        <v>0.58333333333333337</v>
      </c>
      <c r="G87">
        <f>games1805!G87</f>
        <v>5892</v>
      </c>
      <c r="H87">
        <f>games1805!H87</f>
        <v>3</v>
      </c>
      <c r="I87">
        <f>games1805!I87</f>
        <v>0</v>
      </c>
      <c r="J87" t="str">
        <f>games1805!J87</f>
        <v>FK Austria Wien</v>
      </c>
      <c r="K87" t="str">
        <f>games1805!K87</f>
        <v>SV Mattersburg</v>
      </c>
      <c r="L87">
        <f>games1805!L87</f>
        <v>1</v>
      </c>
      <c r="M87">
        <f>games1805!M87</f>
        <v>3</v>
      </c>
      <c r="N87" t="str">
        <f>games1805!N87</f>
        <v>N</v>
      </c>
      <c r="O87" t="str">
        <f>games1805!O87</f>
        <v>S</v>
      </c>
      <c r="P87">
        <f>games1805!P87</f>
        <v>-2</v>
      </c>
      <c r="Q87">
        <f>games1805!Q87</f>
        <v>1.6296296296296295</v>
      </c>
      <c r="R87">
        <f>games1805!R87</f>
        <v>0.70370370370370372</v>
      </c>
      <c r="S87">
        <f>games1805!S87</f>
        <v>0.92592592592592582</v>
      </c>
      <c r="T87">
        <f>games1805!T87</f>
        <v>0.66666666666666663</v>
      </c>
      <c r="U87">
        <f>games1805!U87</f>
        <v>1.6666666666666667</v>
      </c>
      <c r="V87">
        <f>games1805!V87</f>
        <v>-1</v>
      </c>
      <c r="W87">
        <f>games1805!W87</f>
        <v>1.6153846153846154</v>
      </c>
      <c r="X87">
        <f>games1805!X87</f>
        <v>1.4615384615384615</v>
      </c>
      <c r="Y87">
        <f>games1805!Y87</f>
        <v>0.15384615384615397</v>
      </c>
      <c r="Z87">
        <f>games1805!Z87</f>
        <v>1.6428571428571428</v>
      </c>
      <c r="AA87">
        <f>games1805!AA87</f>
        <v>1.5714285714285714</v>
      </c>
      <c r="AB87">
        <f>games1805!AB87</f>
        <v>7.1428571428571397E-2</v>
      </c>
      <c r="AC87">
        <f>games1805!AC87</f>
        <v>1</v>
      </c>
      <c r="AD87">
        <f>games1805!AD87</f>
        <v>1.75</v>
      </c>
      <c r="AE87">
        <f>games1805!AE87</f>
        <v>-0.75</v>
      </c>
      <c r="AF87">
        <f>games1805!AF87</f>
        <v>0</v>
      </c>
      <c r="AG87">
        <f>games1805!AG87</f>
        <v>1.5</v>
      </c>
      <c r="AH87">
        <f>games1805!AH87</f>
        <v>-1.5</v>
      </c>
      <c r="AI87">
        <f>games1805!AI87</f>
        <v>0</v>
      </c>
      <c r="AJ87">
        <f>games1805!AJ87</f>
        <v>3</v>
      </c>
      <c r="AK87">
        <f>games1805!AK87</f>
        <v>38</v>
      </c>
      <c r="AL87">
        <f>games1805!AL87</f>
        <v>2</v>
      </c>
      <c r="AM87">
        <f>games1805!AM87</f>
        <v>1.4074074074074074</v>
      </c>
      <c r="AN87">
        <f>games1805!AN87</f>
        <v>0.33333333333333331</v>
      </c>
      <c r="AO87">
        <f>games1805!AO87</f>
        <v>86</v>
      </c>
    </row>
    <row r="88" spans="1:41" x14ac:dyDescent="0.3">
      <c r="A88" t="str">
        <f>games1805!A88</f>
        <v>Bundesliga  Bundesliga</v>
      </c>
      <c r="B88" t="str">
        <f>games1805!B88</f>
        <v>18.11.2017</v>
      </c>
      <c r="C88" t="str">
        <f>games1805!C88</f>
        <v>2017</v>
      </c>
      <c r="D88" t="str">
        <f>games1805!D88</f>
        <v>11</v>
      </c>
      <c r="E88" t="str">
        <f>games1805!E88</f>
        <v>Sa</v>
      </c>
      <c r="F88">
        <f>games1805!F88</f>
        <v>0.77083333333333337</v>
      </c>
      <c r="G88">
        <f>games1805!G88</f>
        <v>6350</v>
      </c>
      <c r="H88">
        <f>games1805!H88</f>
        <v>13</v>
      </c>
      <c r="I88">
        <f>games1805!I88</f>
        <v>0</v>
      </c>
      <c r="J88" t="str">
        <f>games1805!J88</f>
        <v>FK Austria Wien</v>
      </c>
      <c r="K88" t="str">
        <f>games1805!K88</f>
        <v>FC Admira Wacker Mödling</v>
      </c>
      <c r="L88">
        <f>games1805!L88</f>
        <v>2</v>
      </c>
      <c r="M88">
        <f>games1805!M88</f>
        <v>3</v>
      </c>
      <c r="N88" t="str">
        <f>games1805!N88</f>
        <v>N</v>
      </c>
      <c r="O88" t="str">
        <f>games1805!O88</f>
        <v>S</v>
      </c>
      <c r="P88">
        <f>games1805!P88</f>
        <v>-1</v>
      </c>
      <c r="Q88">
        <f>games1805!Q88</f>
        <v>1.6071428571428572</v>
      </c>
      <c r="R88">
        <f>games1805!R88</f>
        <v>0.7857142857142857</v>
      </c>
      <c r="S88">
        <f>games1805!S88</f>
        <v>0.82142857142857151</v>
      </c>
      <c r="T88">
        <f>games1805!T88</f>
        <v>1.2</v>
      </c>
      <c r="U88">
        <f>games1805!U88</f>
        <v>3.4</v>
      </c>
      <c r="V88">
        <f>games1805!V88</f>
        <v>-2.2000000000000002</v>
      </c>
      <c r="W88">
        <f>games1805!W88</f>
        <v>1.5714285714285714</v>
      </c>
      <c r="X88">
        <f>games1805!X88</f>
        <v>1.5714285714285714</v>
      </c>
      <c r="Y88">
        <f>games1805!Y88</f>
        <v>0</v>
      </c>
      <c r="Z88">
        <f>games1805!Z88</f>
        <v>1.6428571428571428</v>
      </c>
      <c r="AA88">
        <f>games1805!AA88</f>
        <v>1.5714285714285714</v>
      </c>
      <c r="AB88">
        <f>games1805!AB88</f>
        <v>7.1428571428571397E-2</v>
      </c>
      <c r="AC88">
        <f>games1805!AC88</f>
        <v>1.3333333333333333</v>
      </c>
      <c r="AD88">
        <f>games1805!AD88</f>
        <v>3.3333333333333335</v>
      </c>
      <c r="AE88">
        <f>games1805!AE88</f>
        <v>-2</v>
      </c>
      <c r="AF88">
        <f>games1805!AF88</f>
        <v>1</v>
      </c>
      <c r="AG88">
        <f>games1805!AG88</f>
        <v>3.5</v>
      </c>
      <c r="AH88">
        <f>games1805!AH88</f>
        <v>-2.5</v>
      </c>
      <c r="AI88">
        <f>games1805!AI88</f>
        <v>0</v>
      </c>
      <c r="AJ88">
        <f>games1805!AJ88</f>
        <v>3</v>
      </c>
      <c r="AK88">
        <f>games1805!AK88</f>
        <v>38</v>
      </c>
      <c r="AL88">
        <f>games1805!AL88</f>
        <v>1</v>
      </c>
      <c r="AM88">
        <f>games1805!AM88</f>
        <v>1.3571428571428572</v>
      </c>
      <c r="AN88">
        <f>games1805!AN88</f>
        <v>0.2</v>
      </c>
      <c r="AO88">
        <f>games1805!AO88</f>
        <v>87</v>
      </c>
    </row>
    <row r="89" spans="1:41" x14ac:dyDescent="0.3">
      <c r="A89" t="str">
        <f>games1805!A89</f>
        <v>Bundesliga  Bundesliga</v>
      </c>
      <c r="B89" t="str">
        <f>games1805!B89</f>
        <v>23.11.2017</v>
      </c>
      <c r="C89" t="str">
        <f>games1805!C89</f>
        <v>2017</v>
      </c>
      <c r="D89" t="str">
        <f>games1805!D89</f>
        <v>11</v>
      </c>
      <c r="E89" t="str">
        <f>games1805!E89</f>
        <v>Do</v>
      </c>
      <c r="F89">
        <f>games1805!F89</f>
        <v>0.87847222222222221</v>
      </c>
      <c r="G89">
        <f>games1805!G89</f>
        <v>17932</v>
      </c>
      <c r="H89">
        <f>games1805!H89</f>
        <v>5</v>
      </c>
      <c r="I89">
        <f>games1805!I89</f>
        <v>0</v>
      </c>
      <c r="J89" t="str">
        <f>games1805!J89</f>
        <v>AC Mailand</v>
      </c>
      <c r="K89" t="str">
        <f>games1805!K89</f>
        <v>FK Austria Wien</v>
      </c>
      <c r="L89">
        <f>games1805!L89</f>
        <v>5</v>
      </c>
      <c r="M89">
        <f>games1805!M89</f>
        <v>1</v>
      </c>
      <c r="N89" t="str">
        <f>games1805!N89</f>
        <v>S</v>
      </c>
      <c r="O89" t="str">
        <f>games1805!O89</f>
        <v>N</v>
      </c>
      <c r="P89">
        <f>games1805!P89</f>
        <v>4</v>
      </c>
      <c r="Q89">
        <f>games1805!Q89</f>
        <v>5</v>
      </c>
      <c r="R89">
        <f>games1805!R89</f>
        <v>0</v>
      </c>
      <c r="S89">
        <f>games1805!S89</f>
        <v>5</v>
      </c>
      <c r="T89">
        <f>games1805!T89</f>
        <v>1.6206896551724137</v>
      </c>
      <c r="U89">
        <f>games1805!U89</f>
        <v>1.6206896551724137</v>
      </c>
      <c r="V89">
        <f>games1805!V89</f>
        <v>0</v>
      </c>
      <c r="W89">
        <f>games1805!W89</f>
        <v>0</v>
      </c>
      <c r="X89">
        <f>games1805!X89</f>
        <v>0</v>
      </c>
      <c r="Y89">
        <f>games1805!Y89</f>
        <v>0</v>
      </c>
      <c r="Z89">
        <f>games1805!Z89</f>
        <v>5</v>
      </c>
      <c r="AA89">
        <f>games1805!AA89</f>
        <v>1</v>
      </c>
      <c r="AB89">
        <f>games1805!AB89</f>
        <v>4</v>
      </c>
      <c r="AC89">
        <f>games1805!AC89</f>
        <v>1.6</v>
      </c>
      <c r="AD89">
        <f>games1805!AD89</f>
        <v>1.6666666666666667</v>
      </c>
      <c r="AE89">
        <f>games1805!AE89</f>
        <v>-6.6666666666666652E-2</v>
      </c>
      <c r="AF89">
        <f>games1805!AF89</f>
        <v>1.6428571428571428</v>
      </c>
      <c r="AG89">
        <f>games1805!AG89</f>
        <v>1.5714285714285714</v>
      </c>
      <c r="AH89">
        <f>games1805!AH89</f>
        <v>7.1428571428571397E-2</v>
      </c>
      <c r="AI89">
        <f>games1805!AI89</f>
        <v>3</v>
      </c>
      <c r="AJ89">
        <f>games1805!AJ89</f>
        <v>0</v>
      </c>
      <c r="AK89">
        <f>games1805!AK89</f>
        <v>3</v>
      </c>
      <c r="AL89">
        <f>games1805!AL89</f>
        <v>38</v>
      </c>
      <c r="AM89">
        <f>games1805!AM89</f>
        <v>3</v>
      </c>
      <c r="AN89">
        <f>games1805!AN89</f>
        <v>1.3103448275862069</v>
      </c>
      <c r="AO89">
        <f>games1805!AO89</f>
        <v>88</v>
      </c>
    </row>
    <row r="90" spans="1:41" x14ac:dyDescent="0.3">
      <c r="A90" t="str">
        <f>games1805!A90</f>
        <v>Bundesliga  Bundesliga</v>
      </c>
      <c r="B90" t="str">
        <f>games1805!B90</f>
        <v>26.11.2017</v>
      </c>
      <c r="C90" t="str">
        <f>games1805!C90</f>
        <v>2017</v>
      </c>
      <c r="D90" t="str">
        <f>games1805!D90</f>
        <v>11</v>
      </c>
      <c r="E90" t="str">
        <f>games1805!E90</f>
        <v>So</v>
      </c>
      <c r="F90">
        <f>games1805!F90</f>
        <v>0.58333333333333337</v>
      </c>
      <c r="G90">
        <f>games1805!G90</f>
        <v>3500</v>
      </c>
      <c r="H90">
        <f>games1805!H90</f>
        <v>3</v>
      </c>
      <c r="I90">
        <f>games1805!I90</f>
        <v>0</v>
      </c>
      <c r="J90" t="str">
        <f>games1805!J90</f>
        <v>Wolfsberger AC</v>
      </c>
      <c r="K90" t="str">
        <f>games1805!K90</f>
        <v>FK Austria Wien</v>
      </c>
      <c r="L90">
        <f>games1805!L90</f>
        <v>1</v>
      </c>
      <c r="M90">
        <f>games1805!M90</f>
        <v>2</v>
      </c>
      <c r="N90" t="str">
        <f>games1805!N90</f>
        <v>N</v>
      </c>
      <c r="O90" t="str">
        <f>games1805!O90</f>
        <v>S</v>
      </c>
      <c r="P90">
        <f>games1805!P90</f>
        <v>-1</v>
      </c>
      <c r="Q90">
        <f>games1805!Q90</f>
        <v>0.6</v>
      </c>
      <c r="R90">
        <f>games1805!R90</f>
        <v>0.4</v>
      </c>
      <c r="S90">
        <f>games1805!S90</f>
        <v>0.19999999999999996</v>
      </c>
      <c r="T90">
        <f>games1805!T90</f>
        <v>1.6</v>
      </c>
      <c r="U90">
        <f>games1805!U90</f>
        <v>1.7333333333333334</v>
      </c>
      <c r="V90">
        <f>games1805!V90</f>
        <v>-0.1333333333333333</v>
      </c>
      <c r="W90">
        <f>games1805!W90</f>
        <v>0</v>
      </c>
      <c r="X90">
        <f>games1805!X90</f>
        <v>1</v>
      </c>
      <c r="Y90">
        <f>games1805!Y90</f>
        <v>-1</v>
      </c>
      <c r="Z90">
        <f>games1805!Z90</f>
        <v>1</v>
      </c>
      <c r="AA90">
        <f>games1805!AA90</f>
        <v>2</v>
      </c>
      <c r="AB90">
        <f>games1805!AB90</f>
        <v>-1</v>
      </c>
      <c r="AC90">
        <f>games1805!AC90</f>
        <v>1.6</v>
      </c>
      <c r="AD90">
        <f>games1805!AD90</f>
        <v>1.6666666666666667</v>
      </c>
      <c r="AE90">
        <f>games1805!AE90</f>
        <v>-6.6666666666666652E-2</v>
      </c>
      <c r="AF90">
        <f>games1805!AF90</f>
        <v>1.6</v>
      </c>
      <c r="AG90">
        <f>games1805!AG90</f>
        <v>1.8</v>
      </c>
      <c r="AH90">
        <f>games1805!AH90</f>
        <v>-0.19999999999999996</v>
      </c>
      <c r="AI90">
        <f>games1805!AI90</f>
        <v>0</v>
      </c>
      <c r="AJ90">
        <f>games1805!AJ90</f>
        <v>3</v>
      </c>
      <c r="AK90">
        <f>games1805!AK90</f>
        <v>2</v>
      </c>
      <c r="AL90">
        <f>games1805!AL90</f>
        <v>38</v>
      </c>
      <c r="AM90">
        <f>games1805!AM90</f>
        <v>0.4</v>
      </c>
      <c r="AN90">
        <f>games1805!AN90</f>
        <v>1.2666666666666666</v>
      </c>
      <c r="AO90">
        <f>games1805!AO90</f>
        <v>89</v>
      </c>
    </row>
    <row r="91" spans="1:41" x14ac:dyDescent="0.3">
      <c r="A91" t="str">
        <f>games1805!A91</f>
        <v>Bundesliga  Bundesliga</v>
      </c>
      <c r="B91" t="str">
        <f>games1805!B91</f>
        <v>29.11.2017</v>
      </c>
      <c r="C91" t="str">
        <f>games1805!C91</f>
        <v>2017</v>
      </c>
      <c r="D91" t="str">
        <f>games1805!D91</f>
        <v>11</v>
      </c>
      <c r="E91" t="str">
        <f>games1805!E91</f>
        <v>Mi</v>
      </c>
      <c r="F91">
        <f>games1805!F91</f>
        <v>0.77083333333333337</v>
      </c>
      <c r="G91">
        <f>games1805!G91</f>
        <v>2214</v>
      </c>
      <c r="H91">
        <f>games1805!H91</f>
        <v>3</v>
      </c>
      <c r="I91">
        <f>games1805!I91</f>
        <v>0</v>
      </c>
      <c r="J91" t="str">
        <f>games1805!J91</f>
        <v>SKN St. Pölten</v>
      </c>
      <c r="K91" t="str">
        <f>games1805!K91</f>
        <v>FK Austria Wien</v>
      </c>
      <c r="L91">
        <f>games1805!L91</f>
        <v>1</v>
      </c>
      <c r="M91">
        <f>games1805!M91</f>
        <v>0</v>
      </c>
      <c r="N91" t="str">
        <f>games1805!N91</f>
        <v>S</v>
      </c>
      <c r="O91" t="str">
        <f>games1805!O91</f>
        <v>N</v>
      </c>
      <c r="P91">
        <f>games1805!P91</f>
        <v>1</v>
      </c>
      <c r="Q91">
        <f>games1805!Q91</f>
        <v>0.6</v>
      </c>
      <c r="R91">
        <f>games1805!R91</f>
        <v>1</v>
      </c>
      <c r="S91">
        <f>games1805!S91</f>
        <v>-0.4</v>
      </c>
      <c r="T91">
        <f>games1805!T91</f>
        <v>1.6129032258064515</v>
      </c>
      <c r="U91">
        <f>games1805!U91</f>
        <v>1.7096774193548387</v>
      </c>
      <c r="V91">
        <f>games1805!V91</f>
        <v>-9.6774193548387233E-2</v>
      </c>
      <c r="W91">
        <f>games1805!W91</f>
        <v>0.5</v>
      </c>
      <c r="X91">
        <f>games1805!X91</f>
        <v>2.5</v>
      </c>
      <c r="Y91">
        <f>games1805!Y91</f>
        <v>-2</v>
      </c>
      <c r="Z91">
        <f>games1805!Z91</f>
        <v>0.66666666666666663</v>
      </c>
      <c r="AA91">
        <f>games1805!AA91</f>
        <v>4.666666666666667</v>
      </c>
      <c r="AB91">
        <f>games1805!AB91</f>
        <v>-4</v>
      </c>
      <c r="AC91">
        <f>games1805!AC91</f>
        <v>1.6</v>
      </c>
      <c r="AD91">
        <f>games1805!AD91</f>
        <v>1.6666666666666667</v>
      </c>
      <c r="AE91">
        <f>games1805!AE91</f>
        <v>-6.6666666666666652E-2</v>
      </c>
      <c r="AF91">
        <f>games1805!AF91</f>
        <v>1.625</v>
      </c>
      <c r="AG91">
        <f>games1805!AG91</f>
        <v>1.75</v>
      </c>
      <c r="AH91">
        <f>games1805!AH91</f>
        <v>-0.125</v>
      </c>
      <c r="AI91">
        <f>games1805!AI91</f>
        <v>3</v>
      </c>
      <c r="AJ91">
        <f>games1805!AJ91</f>
        <v>0</v>
      </c>
      <c r="AK91">
        <f>games1805!AK91</f>
        <v>0</v>
      </c>
      <c r="AL91">
        <f>games1805!AL91</f>
        <v>41</v>
      </c>
      <c r="AM91">
        <f>games1805!AM91</f>
        <v>0</v>
      </c>
      <c r="AN91">
        <f>games1805!AN91</f>
        <v>1.3225806451612903</v>
      </c>
      <c r="AO91">
        <f>games1805!AO91</f>
        <v>90</v>
      </c>
    </row>
    <row r="92" spans="1:41" x14ac:dyDescent="0.3">
      <c r="A92" t="str">
        <f>games1805!A92</f>
        <v>Bundesliga  Bundesliga</v>
      </c>
      <c r="B92" t="str">
        <f>games1805!B92</f>
        <v>07.12.2017</v>
      </c>
      <c r="C92" t="str">
        <f>games1805!C92</f>
        <v>2017</v>
      </c>
      <c r="D92" t="str">
        <f>games1805!D92</f>
        <v>12</v>
      </c>
      <c r="E92" t="str">
        <f>games1805!E92</f>
        <v>Do</v>
      </c>
      <c r="F92">
        <f>games1805!F92</f>
        <v>0.79166666666666663</v>
      </c>
      <c r="G92">
        <f>games1805!G92</f>
        <v>23133</v>
      </c>
      <c r="H92">
        <f>games1805!H92</f>
        <v>4</v>
      </c>
      <c r="I92">
        <f>games1805!I92</f>
        <v>0</v>
      </c>
      <c r="J92" t="str">
        <f>games1805!J92</f>
        <v>FK Austria Wien</v>
      </c>
      <c r="K92" t="str">
        <f>games1805!K92</f>
        <v>AEK Athen</v>
      </c>
      <c r="L92">
        <f>games1805!L92</f>
        <v>0</v>
      </c>
      <c r="M92">
        <f>games1805!M92</f>
        <v>0</v>
      </c>
      <c r="N92" t="str">
        <f>games1805!N92</f>
        <v>U</v>
      </c>
      <c r="O92" t="str">
        <f>games1805!O92</f>
        <v>U</v>
      </c>
      <c r="P92">
        <f>games1805!P92</f>
        <v>0</v>
      </c>
      <c r="Q92">
        <f>games1805!Q92</f>
        <v>1.5625</v>
      </c>
      <c r="R92">
        <f>games1805!R92</f>
        <v>0.78125</v>
      </c>
      <c r="S92">
        <f>games1805!S92</f>
        <v>0.78125</v>
      </c>
      <c r="T92">
        <f>games1805!T92</f>
        <v>2</v>
      </c>
      <c r="U92">
        <f>games1805!U92</f>
        <v>2</v>
      </c>
      <c r="V92">
        <f>games1805!V92</f>
        <v>0</v>
      </c>
      <c r="W92">
        <f>games1805!W92</f>
        <v>1.6</v>
      </c>
      <c r="X92">
        <f>games1805!X92</f>
        <v>1.6666666666666667</v>
      </c>
      <c r="Y92">
        <f>games1805!Y92</f>
        <v>-6.6666666666666652E-2</v>
      </c>
      <c r="Z92">
        <f>games1805!Z92</f>
        <v>1.5294117647058822</v>
      </c>
      <c r="AA92">
        <f>games1805!AA92</f>
        <v>1.7058823529411764</v>
      </c>
      <c r="AB92">
        <f>games1805!AB92</f>
        <v>-0.17647058823529416</v>
      </c>
      <c r="AC92">
        <f>games1805!AC92</f>
        <v>2</v>
      </c>
      <c r="AD92">
        <f>games1805!AD92</f>
        <v>2</v>
      </c>
      <c r="AE92">
        <f>games1805!AE92</f>
        <v>0</v>
      </c>
      <c r="AF92">
        <f>games1805!AF92</f>
        <v>0</v>
      </c>
      <c r="AG92">
        <f>games1805!AG92</f>
        <v>0</v>
      </c>
      <c r="AH92">
        <f>games1805!AH92</f>
        <v>0</v>
      </c>
      <c r="AI92">
        <f>games1805!AI92</f>
        <v>1</v>
      </c>
      <c r="AJ92">
        <f>games1805!AJ92</f>
        <v>1</v>
      </c>
      <c r="AK92">
        <f>games1805!AK92</f>
        <v>41</v>
      </c>
      <c r="AL92">
        <f>games1805!AL92</f>
        <v>1</v>
      </c>
      <c r="AM92">
        <f>games1805!AM92</f>
        <v>1.28125</v>
      </c>
      <c r="AN92">
        <f>games1805!AN92</f>
        <v>1</v>
      </c>
      <c r="AO92">
        <f>games1805!AO92</f>
        <v>91</v>
      </c>
    </row>
    <row r="93" spans="1:41" x14ac:dyDescent="0.3">
      <c r="A93" t="str">
        <f>games1805!A93</f>
        <v>Bundesliga  Bundesliga</v>
      </c>
      <c r="B93" t="str">
        <f>games1805!B93</f>
        <v>10.12.2017</v>
      </c>
      <c r="C93" t="str">
        <f>games1805!C93</f>
        <v>2017</v>
      </c>
      <c r="D93" t="str">
        <f>games1805!D93</f>
        <v>12</v>
      </c>
      <c r="E93" t="str">
        <f>games1805!E93</f>
        <v>So</v>
      </c>
      <c r="F93">
        <f>games1805!F93</f>
        <v>0.58333333333333337</v>
      </c>
      <c r="G93">
        <f>games1805!G93</f>
        <v>2717</v>
      </c>
      <c r="H93">
        <f>games1805!H93</f>
        <v>3</v>
      </c>
      <c r="I93">
        <f>games1805!I93</f>
        <v>0</v>
      </c>
      <c r="J93" t="str">
        <f>games1805!J93</f>
        <v>SC Rheindorf Altach</v>
      </c>
      <c r="K93" t="str">
        <f>games1805!K93</f>
        <v>FK Austria Wien</v>
      </c>
      <c r="L93">
        <f>games1805!L93</f>
        <v>1</v>
      </c>
      <c r="M93">
        <f>games1805!M93</f>
        <v>0</v>
      </c>
      <c r="N93" t="str">
        <f>games1805!N93</f>
        <v>S</v>
      </c>
      <c r="O93" t="str">
        <f>games1805!O93</f>
        <v>N</v>
      </c>
      <c r="P93">
        <f>games1805!P93</f>
        <v>1</v>
      </c>
      <c r="Q93">
        <f>games1805!Q93</f>
        <v>0.66666666666666663</v>
      </c>
      <c r="R93">
        <f>games1805!R93</f>
        <v>0.33333333333333331</v>
      </c>
      <c r="S93">
        <f>games1805!S93</f>
        <v>0.33333333333333331</v>
      </c>
      <c r="T93">
        <f>games1805!T93</f>
        <v>1.5151515151515151</v>
      </c>
      <c r="U93">
        <f>games1805!U93</f>
        <v>1.6363636363636365</v>
      </c>
      <c r="V93">
        <f>games1805!V93</f>
        <v>-0.12121212121212133</v>
      </c>
      <c r="W93">
        <f>games1805!W93</f>
        <v>1</v>
      </c>
      <c r="X93">
        <f>games1805!X93</f>
        <v>0.66666666666666663</v>
      </c>
      <c r="Y93">
        <f>games1805!Y93</f>
        <v>0.33333333333333337</v>
      </c>
      <c r="Z93">
        <f>games1805!Z93</f>
        <v>0.33333333333333331</v>
      </c>
      <c r="AA93">
        <f>games1805!AA93</f>
        <v>2.3333333333333335</v>
      </c>
      <c r="AB93">
        <f>games1805!AB93</f>
        <v>-2</v>
      </c>
      <c r="AC93">
        <f>games1805!AC93</f>
        <v>1.5</v>
      </c>
      <c r="AD93">
        <f>games1805!AD93</f>
        <v>1.5625</v>
      </c>
      <c r="AE93">
        <f>games1805!AE93</f>
        <v>-6.25E-2</v>
      </c>
      <c r="AF93">
        <f>games1805!AF93</f>
        <v>1.5294117647058822</v>
      </c>
      <c r="AG93">
        <f>games1805!AG93</f>
        <v>1.7058823529411764</v>
      </c>
      <c r="AH93">
        <f>games1805!AH93</f>
        <v>-0.17647058823529416</v>
      </c>
      <c r="AI93">
        <f>games1805!AI93</f>
        <v>3</v>
      </c>
      <c r="AJ93">
        <f>games1805!AJ93</f>
        <v>0</v>
      </c>
      <c r="AK93">
        <f>games1805!AK93</f>
        <v>3</v>
      </c>
      <c r="AL93">
        <f>games1805!AL93</f>
        <v>42</v>
      </c>
      <c r="AM93">
        <f>games1805!AM93</f>
        <v>0.5</v>
      </c>
      <c r="AN93">
        <f>games1805!AN93</f>
        <v>1.2727272727272727</v>
      </c>
      <c r="AO93">
        <f>games1805!AO93</f>
        <v>92</v>
      </c>
    </row>
    <row r="94" spans="1:41" x14ac:dyDescent="0.3">
      <c r="A94" t="str">
        <f>games1805!A94</f>
        <v>Bundesliga  Bundesliga</v>
      </c>
      <c r="B94" t="str">
        <f>games1805!B94</f>
        <v>17.12.2017</v>
      </c>
      <c r="C94" t="str">
        <f>games1805!C94</f>
        <v>2017</v>
      </c>
      <c r="D94" t="str">
        <f>games1805!D94</f>
        <v>12</v>
      </c>
      <c r="E94" t="str">
        <f>games1805!E94</f>
        <v>So</v>
      </c>
      <c r="F94">
        <f>games1805!F94</f>
        <v>0.6875</v>
      </c>
      <c r="G94">
        <f>games1805!G94</f>
        <v>6404</v>
      </c>
      <c r="H94">
        <f>games1805!H94</f>
        <v>7</v>
      </c>
      <c r="I94">
        <f>games1805!I94</f>
        <v>0</v>
      </c>
      <c r="J94" t="str">
        <f>games1805!J94</f>
        <v>FK Austria Wien</v>
      </c>
      <c r="K94" t="str">
        <f>games1805!K94</f>
        <v>SK Sturm Graz</v>
      </c>
      <c r="L94">
        <f>games1805!L94</f>
        <v>1</v>
      </c>
      <c r="M94">
        <f>games1805!M94</f>
        <v>0</v>
      </c>
      <c r="N94" t="str">
        <f>games1805!N94</f>
        <v>S</v>
      </c>
      <c r="O94" t="str">
        <f>games1805!O94</f>
        <v>N</v>
      </c>
      <c r="P94">
        <f>games1805!P94</f>
        <v>1</v>
      </c>
      <c r="Q94">
        <f>games1805!Q94</f>
        <v>1.4705882352941178</v>
      </c>
      <c r="R94">
        <f>games1805!R94</f>
        <v>0.73529411764705888</v>
      </c>
      <c r="S94">
        <f>games1805!S94</f>
        <v>0.73529411764705888</v>
      </c>
      <c r="T94">
        <f>games1805!T94</f>
        <v>1.4285714285714286</v>
      </c>
      <c r="U94">
        <f>games1805!U94</f>
        <v>2.1428571428571428</v>
      </c>
      <c r="V94">
        <f>games1805!V94</f>
        <v>-0.71428571428571419</v>
      </c>
      <c r="W94">
        <f>games1805!W94</f>
        <v>1.5</v>
      </c>
      <c r="X94">
        <f>games1805!X94</f>
        <v>1.5625</v>
      </c>
      <c r="Y94">
        <f>games1805!Y94</f>
        <v>-6.25E-2</v>
      </c>
      <c r="Z94">
        <f>games1805!Z94</f>
        <v>1.4444444444444444</v>
      </c>
      <c r="AA94">
        <f>games1805!AA94</f>
        <v>1.6666666666666667</v>
      </c>
      <c r="AB94">
        <f>games1805!AB94</f>
        <v>-0.22222222222222232</v>
      </c>
      <c r="AC94">
        <f>games1805!AC94</f>
        <v>1.5</v>
      </c>
      <c r="AD94">
        <f>games1805!AD94</f>
        <v>1</v>
      </c>
      <c r="AE94">
        <f>games1805!AE94</f>
        <v>0.5</v>
      </c>
      <c r="AF94">
        <f>games1805!AF94</f>
        <v>1.3333333333333333</v>
      </c>
      <c r="AG94">
        <f>games1805!AG94</f>
        <v>3.6666666666666665</v>
      </c>
      <c r="AH94">
        <f>games1805!AH94</f>
        <v>-2.333333333333333</v>
      </c>
      <c r="AI94">
        <f>games1805!AI94</f>
        <v>3</v>
      </c>
      <c r="AJ94">
        <f>games1805!AJ94</f>
        <v>0</v>
      </c>
      <c r="AK94">
        <f>games1805!AK94</f>
        <v>42</v>
      </c>
      <c r="AL94">
        <f>games1805!AL94</f>
        <v>10</v>
      </c>
      <c r="AM94">
        <f>games1805!AM94</f>
        <v>1.2352941176470589</v>
      </c>
      <c r="AN94">
        <f>games1805!AN94</f>
        <v>1.4285714285714286</v>
      </c>
      <c r="AO94">
        <f>games1805!AO94</f>
        <v>93</v>
      </c>
    </row>
    <row r="95" spans="1:41" x14ac:dyDescent="0.3">
      <c r="A95" t="str">
        <f>games1805!A95</f>
        <v>Bundesliga  Bundesliga</v>
      </c>
      <c r="B95" t="str">
        <f>games1805!B95</f>
        <v>04.02.2018</v>
      </c>
      <c r="C95" t="str">
        <f>games1805!C95</f>
        <v>2018</v>
      </c>
      <c r="D95" t="str">
        <f>games1805!D95</f>
        <v>02</v>
      </c>
      <c r="E95" t="str">
        <f>games1805!E95</f>
        <v>So</v>
      </c>
      <c r="F95">
        <f>games1805!F95</f>
        <v>0.6875</v>
      </c>
      <c r="G95">
        <f>games1805!G95</f>
        <v>25600</v>
      </c>
      <c r="H95">
        <f>games1805!H95</f>
        <v>49</v>
      </c>
      <c r="I95">
        <f>games1805!I95</f>
        <v>0</v>
      </c>
      <c r="J95" t="str">
        <f>games1805!J95</f>
        <v>SK Rapid Wien</v>
      </c>
      <c r="K95" t="str">
        <f>games1805!K95</f>
        <v>FK Austria Wien</v>
      </c>
      <c r="L95">
        <f>games1805!L95</f>
        <v>1</v>
      </c>
      <c r="M95">
        <f>games1805!M95</f>
        <v>1</v>
      </c>
      <c r="N95" t="str">
        <f>games1805!N95</f>
        <v>U</v>
      </c>
      <c r="O95" t="str">
        <f>games1805!O95</f>
        <v>U</v>
      </c>
      <c r="P95">
        <f>games1805!P95</f>
        <v>0</v>
      </c>
      <c r="Q95">
        <f>games1805!Q95</f>
        <v>1.4285714285714286</v>
      </c>
      <c r="R95">
        <f>games1805!R95</f>
        <v>1.2857142857142858</v>
      </c>
      <c r="S95">
        <f>games1805!S95</f>
        <v>0.14285714285714279</v>
      </c>
      <c r="T95">
        <f>games1805!T95</f>
        <v>1.4571428571428571</v>
      </c>
      <c r="U95">
        <f>games1805!U95</f>
        <v>1.5714285714285714</v>
      </c>
      <c r="V95">
        <f>games1805!V95</f>
        <v>-0.11428571428571432</v>
      </c>
      <c r="W95">
        <f>games1805!W95</f>
        <v>1.6666666666666667</v>
      </c>
      <c r="X95">
        <f>games1805!X95</f>
        <v>3</v>
      </c>
      <c r="Y95">
        <f>games1805!Y95</f>
        <v>-1.3333333333333333</v>
      </c>
      <c r="Z95">
        <f>games1805!Z95</f>
        <v>1.25</v>
      </c>
      <c r="AA95">
        <f>games1805!AA95</f>
        <v>1</v>
      </c>
      <c r="AB95">
        <f>games1805!AB95</f>
        <v>0.25</v>
      </c>
      <c r="AC95">
        <f>games1805!AC95</f>
        <v>1.4705882352941178</v>
      </c>
      <c r="AD95">
        <f>games1805!AD95</f>
        <v>1.4705882352941178</v>
      </c>
      <c r="AE95">
        <f>games1805!AE95</f>
        <v>0</v>
      </c>
      <c r="AF95">
        <f>games1805!AF95</f>
        <v>1.4444444444444444</v>
      </c>
      <c r="AG95">
        <f>games1805!AG95</f>
        <v>1.6666666666666667</v>
      </c>
      <c r="AH95">
        <f>games1805!AH95</f>
        <v>-0.22222222222222232</v>
      </c>
      <c r="AI95">
        <f>games1805!AI95</f>
        <v>1</v>
      </c>
      <c r="AJ95">
        <f>games1805!AJ95</f>
        <v>1</v>
      </c>
      <c r="AK95">
        <f>games1805!AK95</f>
        <v>8</v>
      </c>
      <c r="AL95">
        <f>games1805!AL95</f>
        <v>45</v>
      </c>
      <c r="AM95">
        <f>games1805!AM95</f>
        <v>1.1428571428571428</v>
      </c>
      <c r="AN95">
        <f>games1805!AN95</f>
        <v>1.2857142857142858</v>
      </c>
      <c r="AO95">
        <f>games1805!AO95</f>
        <v>94</v>
      </c>
    </row>
    <row r="96" spans="1:41" x14ac:dyDescent="0.3">
      <c r="A96" t="str">
        <f>games1805!A96</f>
        <v>Bundesliga  Bundesliga</v>
      </c>
      <c r="B96" t="str">
        <f>games1805!B96</f>
        <v>10.02.2018</v>
      </c>
      <c r="C96" t="str">
        <f>games1805!C96</f>
        <v>2018</v>
      </c>
      <c r="D96" t="str">
        <f>games1805!D96</f>
        <v>02</v>
      </c>
      <c r="E96" t="str">
        <f>games1805!E96</f>
        <v>Sa</v>
      </c>
      <c r="F96">
        <f>games1805!F96</f>
        <v>0.77083333333333337</v>
      </c>
      <c r="G96">
        <f>games1805!G96</f>
        <v>5575</v>
      </c>
      <c r="H96">
        <f>games1805!H96</f>
        <v>6</v>
      </c>
      <c r="I96">
        <f>games1805!I96</f>
        <v>0</v>
      </c>
      <c r="J96" t="str">
        <f>games1805!J96</f>
        <v>FK Austria Wien</v>
      </c>
      <c r="K96" t="str">
        <f>games1805!K96</f>
        <v>LASK</v>
      </c>
      <c r="L96">
        <f>games1805!L96</f>
        <v>1</v>
      </c>
      <c r="M96">
        <f>games1805!M96</f>
        <v>3</v>
      </c>
      <c r="N96" t="str">
        <f>games1805!N96</f>
        <v>N</v>
      </c>
      <c r="O96" t="str">
        <f>games1805!O96</f>
        <v>S</v>
      </c>
      <c r="P96">
        <f>games1805!P96</f>
        <v>-2</v>
      </c>
      <c r="Q96">
        <f>games1805!Q96</f>
        <v>1.4444444444444444</v>
      </c>
      <c r="R96">
        <f>games1805!R96</f>
        <v>0.69444444444444442</v>
      </c>
      <c r="S96">
        <f>games1805!S96</f>
        <v>0.75</v>
      </c>
      <c r="T96">
        <f>games1805!T96</f>
        <v>0.83333333333333337</v>
      </c>
      <c r="U96">
        <f>games1805!U96</f>
        <v>1.3333333333333333</v>
      </c>
      <c r="V96">
        <f>games1805!V96</f>
        <v>-0.49999999999999989</v>
      </c>
      <c r="W96">
        <f>games1805!W96</f>
        <v>1.4705882352941178</v>
      </c>
      <c r="X96">
        <f>games1805!X96</f>
        <v>1.4705882352941178</v>
      </c>
      <c r="Y96">
        <f>games1805!Y96</f>
        <v>0</v>
      </c>
      <c r="Z96">
        <f>games1805!Z96</f>
        <v>1.4210526315789473</v>
      </c>
      <c r="AA96">
        <f>games1805!AA96</f>
        <v>1.631578947368421</v>
      </c>
      <c r="AB96">
        <f>games1805!AB96</f>
        <v>-0.21052631578947367</v>
      </c>
      <c r="AC96">
        <f>games1805!AC96</f>
        <v>1.3333333333333333</v>
      </c>
      <c r="AD96">
        <f>games1805!AD96</f>
        <v>1.6666666666666667</v>
      </c>
      <c r="AE96">
        <f>games1805!AE96</f>
        <v>-0.33333333333333348</v>
      </c>
      <c r="AF96">
        <f>games1805!AF96</f>
        <v>0.33333333333333331</v>
      </c>
      <c r="AG96">
        <f>games1805!AG96</f>
        <v>1</v>
      </c>
      <c r="AH96">
        <f>games1805!AH96</f>
        <v>-0.66666666666666674</v>
      </c>
      <c r="AI96">
        <f>games1805!AI96</f>
        <v>0</v>
      </c>
      <c r="AJ96">
        <f>games1805!AJ96</f>
        <v>3</v>
      </c>
      <c r="AK96">
        <f>games1805!AK96</f>
        <v>46</v>
      </c>
      <c r="AL96">
        <f>games1805!AL96</f>
        <v>6</v>
      </c>
      <c r="AM96">
        <f>games1805!AM96</f>
        <v>1.2777777777777777</v>
      </c>
      <c r="AN96">
        <f>games1805!AN96</f>
        <v>1</v>
      </c>
      <c r="AO96">
        <f>games1805!AO96</f>
        <v>95</v>
      </c>
    </row>
    <row r="97" spans="1:41" x14ac:dyDescent="0.3">
      <c r="A97" t="str">
        <f>games1805!A97</f>
        <v>Bundesliga  Bundesliga</v>
      </c>
      <c r="B97" t="str">
        <f>games1805!B97</f>
        <v>17.02.2018</v>
      </c>
      <c r="C97" t="str">
        <f>games1805!C97</f>
        <v>2018</v>
      </c>
      <c r="D97" t="str">
        <f>games1805!D97</f>
        <v>02</v>
      </c>
      <c r="E97" t="str">
        <f>games1805!E97</f>
        <v>Sa</v>
      </c>
      <c r="F97">
        <f>games1805!F97</f>
        <v>0.77083333333333337</v>
      </c>
      <c r="G97">
        <f>games1805!G97</f>
        <v>3600</v>
      </c>
      <c r="H97">
        <f>games1805!H97</f>
        <v>7</v>
      </c>
      <c r="I97">
        <f>games1805!I97</f>
        <v>0</v>
      </c>
      <c r="J97" t="str">
        <f>games1805!J97</f>
        <v>SV Mattersburg</v>
      </c>
      <c r="K97" t="str">
        <f>games1805!K97</f>
        <v>FK Austria Wien</v>
      </c>
      <c r="L97">
        <f>games1805!L97</f>
        <v>2</v>
      </c>
      <c r="M97">
        <f>games1805!M97</f>
        <v>1</v>
      </c>
      <c r="N97" t="str">
        <f>games1805!N97</f>
        <v>S</v>
      </c>
      <c r="O97" t="str">
        <f>games1805!O97</f>
        <v>N</v>
      </c>
      <c r="P97">
        <f>games1805!P97</f>
        <v>1</v>
      </c>
      <c r="Q97">
        <f>games1805!Q97</f>
        <v>1</v>
      </c>
      <c r="R97">
        <f>games1805!R97</f>
        <v>1</v>
      </c>
      <c r="S97">
        <f>games1805!S97</f>
        <v>0</v>
      </c>
      <c r="T97">
        <f>games1805!T97</f>
        <v>1.4324324324324325</v>
      </c>
      <c r="U97">
        <f>games1805!U97</f>
        <v>1.5945945945945945</v>
      </c>
      <c r="V97">
        <f>games1805!V97</f>
        <v>-0.16216216216216206</v>
      </c>
      <c r="W97">
        <f>games1805!W97</f>
        <v>1</v>
      </c>
      <c r="X97">
        <f>games1805!X97</f>
        <v>1.75</v>
      </c>
      <c r="Y97">
        <f>games1805!Y97</f>
        <v>-0.75</v>
      </c>
      <c r="Z97">
        <f>games1805!Z97</f>
        <v>1</v>
      </c>
      <c r="AA97">
        <f>games1805!AA97</f>
        <v>1.3333333333333333</v>
      </c>
      <c r="AB97">
        <f>games1805!AB97</f>
        <v>-0.33333333333333326</v>
      </c>
      <c r="AC97">
        <f>games1805!AC97</f>
        <v>1.4444444444444444</v>
      </c>
      <c r="AD97">
        <f>games1805!AD97</f>
        <v>1.5555555555555556</v>
      </c>
      <c r="AE97">
        <f>games1805!AE97</f>
        <v>-0.11111111111111116</v>
      </c>
      <c r="AF97">
        <f>games1805!AF97</f>
        <v>1.4210526315789473</v>
      </c>
      <c r="AG97">
        <f>games1805!AG97</f>
        <v>1.631578947368421</v>
      </c>
      <c r="AH97">
        <f>games1805!AH97</f>
        <v>-0.21052631578947367</v>
      </c>
      <c r="AI97">
        <f>games1805!AI97</f>
        <v>3</v>
      </c>
      <c r="AJ97">
        <f>games1805!AJ97</f>
        <v>0</v>
      </c>
      <c r="AK97">
        <f>games1805!AK97</f>
        <v>5</v>
      </c>
      <c r="AL97">
        <f>games1805!AL97</f>
        <v>46</v>
      </c>
      <c r="AM97">
        <f>games1805!AM97</f>
        <v>0.7142857142857143</v>
      </c>
      <c r="AN97">
        <f>games1805!AN97</f>
        <v>1.2432432432432432</v>
      </c>
      <c r="AO97">
        <f>games1805!AO97</f>
        <v>96</v>
      </c>
    </row>
    <row r="98" spans="1:41" x14ac:dyDescent="0.3">
      <c r="A98" t="str">
        <f>games1805!A98</f>
        <v>Bundesliga  Bundesliga</v>
      </c>
      <c r="B98" t="str">
        <f>games1805!B98</f>
        <v>24.02.2018</v>
      </c>
      <c r="C98" t="str">
        <f>games1805!C98</f>
        <v>2018</v>
      </c>
      <c r="D98" t="str">
        <f>games1805!D98</f>
        <v>02</v>
      </c>
      <c r="E98" t="str">
        <f>games1805!E98</f>
        <v>Sa</v>
      </c>
      <c r="F98">
        <f>games1805!F98</f>
        <v>0.66666666666666663</v>
      </c>
      <c r="G98">
        <f>games1805!G98</f>
        <v>2400</v>
      </c>
      <c r="H98">
        <f>games1805!H98</f>
        <v>7</v>
      </c>
      <c r="I98">
        <f>games1805!I98</f>
        <v>0</v>
      </c>
      <c r="J98" t="str">
        <f>games1805!J98</f>
        <v>FC Admira Wacker Mödling</v>
      </c>
      <c r="K98" t="str">
        <f>games1805!K98</f>
        <v>FK Austria Wien</v>
      </c>
      <c r="L98">
        <f>games1805!L98</f>
        <v>2</v>
      </c>
      <c r="M98">
        <f>games1805!M98</f>
        <v>1</v>
      </c>
      <c r="N98" t="str">
        <f>games1805!N98</f>
        <v>S</v>
      </c>
      <c r="O98" t="str">
        <f>games1805!O98</f>
        <v>N</v>
      </c>
      <c r="P98">
        <f>games1805!P98</f>
        <v>1</v>
      </c>
      <c r="Q98">
        <f>games1805!Q98</f>
        <v>1.5</v>
      </c>
      <c r="R98">
        <f>games1805!R98</f>
        <v>1.6666666666666667</v>
      </c>
      <c r="S98">
        <f>games1805!S98</f>
        <v>-0.16666666666666674</v>
      </c>
      <c r="T98">
        <f>games1805!T98</f>
        <v>1.4210526315789473</v>
      </c>
      <c r="U98">
        <f>games1805!U98</f>
        <v>1.6052631578947369</v>
      </c>
      <c r="V98">
        <f>games1805!V98</f>
        <v>-0.1842105263157896</v>
      </c>
      <c r="W98">
        <f>games1805!W98</f>
        <v>1.3333333333333333</v>
      </c>
      <c r="X98">
        <f>games1805!X98</f>
        <v>3.3333333333333335</v>
      </c>
      <c r="Y98">
        <f>games1805!Y98</f>
        <v>-2</v>
      </c>
      <c r="Z98">
        <f>games1805!Z98</f>
        <v>1.6666666666666667</v>
      </c>
      <c r="AA98">
        <f>games1805!AA98</f>
        <v>3</v>
      </c>
      <c r="AB98">
        <f>games1805!AB98</f>
        <v>-1.3333333333333333</v>
      </c>
      <c r="AC98">
        <f>games1805!AC98</f>
        <v>1.4444444444444444</v>
      </c>
      <c r="AD98">
        <f>games1805!AD98</f>
        <v>1.5555555555555556</v>
      </c>
      <c r="AE98">
        <f>games1805!AE98</f>
        <v>-0.11111111111111116</v>
      </c>
      <c r="AF98">
        <f>games1805!AF98</f>
        <v>1.4</v>
      </c>
      <c r="AG98">
        <f>games1805!AG98</f>
        <v>1.65</v>
      </c>
      <c r="AH98">
        <f>games1805!AH98</f>
        <v>-0.25</v>
      </c>
      <c r="AI98">
        <f>games1805!AI98</f>
        <v>3</v>
      </c>
      <c r="AJ98">
        <f>games1805!AJ98</f>
        <v>0</v>
      </c>
      <c r="AK98">
        <f>games1805!AK98</f>
        <v>4</v>
      </c>
      <c r="AL98">
        <f>games1805!AL98</f>
        <v>46</v>
      </c>
      <c r="AM98">
        <f>games1805!AM98</f>
        <v>0.66666666666666663</v>
      </c>
      <c r="AN98">
        <f>games1805!AN98</f>
        <v>1.2105263157894737</v>
      </c>
      <c r="AO98">
        <f>games1805!AO98</f>
        <v>97</v>
      </c>
    </row>
    <row r="99" spans="1:41" x14ac:dyDescent="0.3">
      <c r="A99" t="str">
        <f>games1805!A99</f>
        <v>Bundesliga  Bundesliga</v>
      </c>
      <c r="B99" t="str">
        <f>games1805!B99</f>
        <v>03.03.2018</v>
      </c>
      <c r="C99" t="str">
        <f>games1805!C99</f>
        <v>2018</v>
      </c>
      <c r="D99" t="str">
        <f>games1805!D99</f>
        <v>03</v>
      </c>
      <c r="E99" t="str">
        <f>games1805!E99</f>
        <v>Sa</v>
      </c>
      <c r="F99">
        <f>games1805!F99</f>
        <v>0.77083333333333337</v>
      </c>
      <c r="G99">
        <f>games1805!G99</f>
        <v>5012</v>
      </c>
      <c r="H99">
        <f>games1805!H99</f>
        <v>7</v>
      </c>
      <c r="I99">
        <f>games1805!I99</f>
        <v>0</v>
      </c>
      <c r="J99" t="str">
        <f>games1805!J99</f>
        <v>FK Austria Wien</v>
      </c>
      <c r="K99" t="str">
        <f>games1805!K99</f>
        <v>Wolfsberger AC</v>
      </c>
      <c r="L99">
        <f>games1805!L99</f>
        <v>2</v>
      </c>
      <c r="M99">
        <f>games1805!M99</f>
        <v>0</v>
      </c>
      <c r="N99" t="str">
        <f>games1805!N99</f>
        <v>S</v>
      </c>
      <c r="O99" t="str">
        <f>games1805!O99</f>
        <v>N</v>
      </c>
      <c r="P99">
        <f>games1805!P99</f>
        <v>2</v>
      </c>
      <c r="Q99">
        <f>games1805!Q99</f>
        <v>1.4102564102564104</v>
      </c>
      <c r="R99">
        <f>games1805!R99</f>
        <v>0.71794871794871795</v>
      </c>
      <c r="S99">
        <f>games1805!S99</f>
        <v>0.6923076923076924</v>
      </c>
      <c r="T99">
        <f>games1805!T99</f>
        <v>0.66666666666666663</v>
      </c>
      <c r="U99">
        <f>games1805!U99</f>
        <v>1.6666666666666667</v>
      </c>
      <c r="V99">
        <f>games1805!V99</f>
        <v>-1</v>
      </c>
      <c r="W99">
        <f>games1805!W99</f>
        <v>1.4444444444444444</v>
      </c>
      <c r="X99">
        <f>games1805!X99</f>
        <v>1.5555555555555556</v>
      </c>
      <c r="Y99">
        <f>games1805!Y99</f>
        <v>-0.11111111111111116</v>
      </c>
      <c r="Z99">
        <f>games1805!Z99</f>
        <v>1.3809523809523809</v>
      </c>
      <c r="AA99">
        <f>games1805!AA99</f>
        <v>1.6666666666666667</v>
      </c>
      <c r="AB99">
        <f>games1805!AB99</f>
        <v>-0.28571428571428581</v>
      </c>
      <c r="AC99">
        <f>games1805!AC99</f>
        <v>0.33333333333333331</v>
      </c>
      <c r="AD99">
        <f>games1805!AD99</f>
        <v>1.3333333333333333</v>
      </c>
      <c r="AE99">
        <f>games1805!AE99</f>
        <v>-1</v>
      </c>
      <c r="AF99">
        <f>games1805!AF99</f>
        <v>1</v>
      </c>
      <c r="AG99">
        <f>games1805!AG99</f>
        <v>2</v>
      </c>
      <c r="AH99">
        <f>games1805!AH99</f>
        <v>-1</v>
      </c>
      <c r="AI99">
        <f>games1805!AI99</f>
        <v>3</v>
      </c>
      <c r="AJ99">
        <f>games1805!AJ99</f>
        <v>0</v>
      </c>
      <c r="AK99">
        <f>games1805!AK99</f>
        <v>46</v>
      </c>
      <c r="AL99">
        <f>games1805!AL99</f>
        <v>2</v>
      </c>
      <c r="AM99">
        <f>games1805!AM99</f>
        <v>1.1794871794871795</v>
      </c>
      <c r="AN99">
        <f>games1805!AN99</f>
        <v>0.33333333333333331</v>
      </c>
      <c r="AO99">
        <f>games1805!AO99</f>
        <v>98</v>
      </c>
    </row>
    <row r="100" spans="1:41" x14ac:dyDescent="0.3">
      <c r="A100" t="str">
        <f>games1805!A100</f>
        <v>Bundesliga  Bundesliga</v>
      </c>
      <c r="B100" t="str">
        <f>games1805!B100</f>
        <v>10.03.2018</v>
      </c>
      <c r="C100" t="str">
        <f>games1805!C100</f>
        <v>2018</v>
      </c>
      <c r="D100" t="str">
        <f>games1805!D100</f>
        <v>03</v>
      </c>
      <c r="E100" t="str">
        <f>games1805!E100</f>
        <v>Sa</v>
      </c>
      <c r="F100">
        <f>games1805!F100</f>
        <v>0.77083333333333337</v>
      </c>
      <c r="G100">
        <f>games1805!G100</f>
        <v>6055</v>
      </c>
      <c r="H100">
        <f>games1805!H100</f>
        <v>7</v>
      </c>
      <c r="I100">
        <f>games1805!I100</f>
        <v>0</v>
      </c>
      <c r="J100" t="str">
        <f>games1805!J100</f>
        <v>FK Austria Wien</v>
      </c>
      <c r="K100" t="str">
        <f>games1805!K100</f>
        <v>SKN St. Pölten</v>
      </c>
      <c r="L100">
        <f>games1805!L100</f>
        <v>4</v>
      </c>
      <c r="M100">
        <f>games1805!M100</f>
        <v>0</v>
      </c>
      <c r="N100" t="str">
        <f>games1805!N100</f>
        <v>S</v>
      </c>
      <c r="O100" t="str">
        <f>games1805!O100</f>
        <v>N</v>
      </c>
      <c r="P100">
        <f>games1805!P100</f>
        <v>4</v>
      </c>
      <c r="Q100">
        <f>games1805!Q100</f>
        <v>1.425</v>
      </c>
      <c r="R100">
        <f>games1805!R100</f>
        <v>0.7</v>
      </c>
      <c r="S100">
        <f>games1805!S100</f>
        <v>0.72500000000000009</v>
      </c>
      <c r="T100">
        <f>games1805!T100</f>
        <v>0.66666666666666663</v>
      </c>
      <c r="U100">
        <f>games1805!U100</f>
        <v>3.1666666666666665</v>
      </c>
      <c r="V100">
        <f>games1805!V100</f>
        <v>-2.5</v>
      </c>
      <c r="W100">
        <f>games1805!W100</f>
        <v>1.4736842105263157</v>
      </c>
      <c r="X100">
        <f>games1805!X100</f>
        <v>1.4736842105263157</v>
      </c>
      <c r="Y100">
        <f>games1805!Y100</f>
        <v>0</v>
      </c>
      <c r="Z100">
        <f>games1805!Z100</f>
        <v>1.3809523809523809</v>
      </c>
      <c r="AA100">
        <f>games1805!AA100</f>
        <v>1.6666666666666667</v>
      </c>
      <c r="AB100">
        <f>games1805!AB100</f>
        <v>-0.28571428571428581</v>
      </c>
      <c r="AC100">
        <f>games1805!AC100</f>
        <v>0.66666666666666663</v>
      </c>
      <c r="AD100">
        <f>games1805!AD100</f>
        <v>1.6666666666666667</v>
      </c>
      <c r="AE100">
        <f>games1805!AE100</f>
        <v>-1</v>
      </c>
      <c r="AF100">
        <f>games1805!AF100</f>
        <v>0.66666666666666663</v>
      </c>
      <c r="AG100">
        <f>games1805!AG100</f>
        <v>4.666666666666667</v>
      </c>
      <c r="AH100">
        <f>games1805!AH100</f>
        <v>-4</v>
      </c>
      <c r="AI100">
        <f>games1805!AI100</f>
        <v>3</v>
      </c>
      <c r="AJ100">
        <f>games1805!AJ100</f>
        <v>0</v>
      </c>
      <c r="AK100">
        <f>games1805!AK100</f>
        <v>49</v>
      </c>
      <c r="AL100">
        <f>games1805!AL100</f>
        <v>3</v>
      </c>
      <c r="AM100">
        <f>games1805!AM100</f>
        <v>1.2250000000000001</v>
      </c>
      <c r="AN100">
        <f>games1805!AN100</f>
        <v>0.5</v>
      </c>
      <c r="AO100">
        <f>games1805!AO100</f>
        <v>99</v>
      </c>
    </row>
    <row r="101" spans="1:41" x14ac:dyDescent="0.3">
      <c r="A101" t="str">
        <f>games1805!A101</f>
        <v>Bundesliga  Bundesliga</v>
      </c>
      <c r="B101" t="str">
        <f>games1805!B101</f>
        <v>31.03.2018</v>
      </c>
      <c r="C101" t="str">
        <f>games1805!C101</f>
        <v>2018</v>
      </c>
      <c r="D101" t="str">
        <f>games1805!D101</f>
        <v>03</v>
      </c>
      <c r="E101" t="str">
        <f>games1805!E101</f>
        <v>Sa</v>
      </c>
      <c r="F101">
        <f>games1805!F101</f>
        <v>0.77083333333333337</v>
      </c>
      <c r="G101">
        <f>games1805!G101</f>
        <v>6089</v>
      </c>
      <c r="H101">
        <f>games1805!H101</f>
        <v>13</v>
      </c>
      <c r="I101">
        <f>games1805!I101</f>
        <v>0</v>
      </c>
      <c r="J101" t="str">
        <f>games1805!J101</f>
        <v>FK Austria Wien</v>
      </c>
      <c r="K101" t="str">
        <f>games1805!K101</f>
        <v>SC Rheindorf Altach</v>
      </c>
      <c r="L101">
        <f>games1805!L101</f>
        <v>2</v>
      </c>
      <c r="M101">
        <f>games1805!M101</f>
        <v>1</v>
      </c>
      <c r="N101" t="str">
        <f>games1805!N101</f>
        <v>S</v>
      </c>
      <c r="O101" t="str">
        <f>games1805!O101</f>
        <v>N</v>
      </c>
      <c r="P101">
        <f>games1805!P101</f>
        <v>1</v>
      </c>
      <c r="Q101">
        <f>games1805!Q101</f>
        <v>1.4878048780487805</v>
      </c>
      <c r="R101">
        <f>games1805!R101</f>
        <v>0.68292682926829273</v>
      </c>
      <c r="S101">
        <f>games1805!S101</f>
        <v>0.80487804878048774</v>
      </c>
      <c r="T101">
        <f>games1805!T101</f>
        <v>0.7142857142857143</v>
      </c>
      <c r="U101">
        <f>games1805!U101</f>
        <v>1.2857142857142858</v>
      </c>
      <c r="V101">
        <f>games1805!V101</f>
        <v>-0.57142857142857151</v>
      </c>
      <c r="W101">
        <f>games1805!W101</f>
        <v>1.6</v>
      </c>
      <c r="X101">
        <f>games1805!X101</f>
        <v>1.4</v>
      </c>
      <c r="Y101">
        <f>games1805!Y101</f>
        <v>0.20000000000000018</v>
      </c>
      <c r="Z101">
        <f>games1805!Z101</f>
        <v>1.3809523809523809</v>
      </c>
      <c r="AA101">
        <f>games1805!AA101</f>
        <v>1.6666666666666667</v>
      </c>
      <c r="AB101">
        <f>games1805!AB101</f>
        <v>-0.28571428571428581</v>
      </c>
      <c r="AC101">
        <f>games1805!AC101</f>
        <v>1</v>
      </c>
      <c r="AD101">
        <f>games1805!AD101</f>
        <v>0.5</v>
      </c>
      <c r="AE101">
        <f>games1805!AE101</f>
        <v>0.5</v>
      </c>
      <c r="AF101">
        <f>games1805!AF101</f>
        <v>0.33333333333333331</v>
      </c>
      <c r="AG101">
        <f>games1805!AG101</f>
        <v>2.3333333333333335</v>
      </c>
      <c r="AH101">
        <f>games1805!AH101</f>
        <v>-2</v>
      </c>
      <c r="AI101">
        <f>games1805!AI101</f>
        <v>3</v>
      </c>
      <c r="AJ101">
        <f>games1805!AJ101</f>
        <v>0</v>
      </c>
      <c r="AK101">
        <f>games1805!AK101</f>
        <v>52</v>
      </c>
      <c r="AL101">
        <f>games1805!AL101</f>
        <v>6</v>
      </c>
      <c r="AM101">
        <f>games1805!AM101</f>
        <v>1.2682926829268293</v>
      </c>
      <c r="AN101">
        <f>games1805!AN101</f>
        <v>0.8571428571428571</v>
      </c>
      <c r="AO101">
        <f>games1805!AO101</f>
        <v>100</v>
      </c>
    </row>
    <row r="102" spans="1:41" x14ac:dyDescent="0.3">
      <c r="A102" t="str">
        <f>games1805!A102</f>
        <v>Bundesliga  Bundesliga</v>
      </c>
      <c r="B102" t="str">
        <f>games1805!B102</f>
        <v>07.04.2018</v>
      </c>
      <c r="C102" t="str">
        <f>games1805!C102</f>
        <v>2018</v>
      </c>
      <c r="D102" t="str">
        <f>games1805!D102</f>
        <v>04</v>
      </c>
      <c r="E102" t="str">
        <f>games1805!E102</f>
        <v>Sa</v>
      </c>
      <c r="F102">
        <f>games1805!F102</f>
        <v>0.66666666666666663</v>
      </c>
      <c r="G102">
        <f>games1805!G102</f>
        <v>11318</v>
      </c>
      <c r="H102">
        <f>games1805!H102</f>
        <v>7</v>
      </c>
      <c r="I102">
        <f>games1805!I102</f>
        <v>0</v>
      </c>
      <c r="J102" t="str">
        <f>games1805!J102</f>
        <v>SK Sturm Graz</v>
      </c>
      <c r="K102" t="str">
        <f>games1805!K102</f>
        <v>FK Austria Wien</v>
      </c>
      <c r="L102">
        <f>games1805!L102</f>
        <v>0</v>
      </c>
      <c r="M102">
        <f>games1805!M102</f>
        <v>2</v>
      </c>
      <c r="N102" t="str">
        <f>games1805!N102</f>
        <v>N</v>
      </c>
      <c r="O102" t="str">
        <f>games1805!O102</f>
        <v>S</v>
      </c>
      <c r="P102">
        <f>games1805!P102</f>
        <v>-2</v>
      </c>
      <c r="Q102">
        <f>games1805!Q102</f>
        <v>1.25</v>
      </c>
      <c r="R102">
        <f>games1805!R102</f>
        <v>0.5</v>
      </c>
      <c r="S102">
        <f>games1805!S102</f>
        <v>0.75</v>
      </c>
      <c r="T102">
        <f>games1805!T102</f>
        <v>1.5</v>
      </c>
      <c r="U102">
        <f>games1805!U102</f>
        <v>1.5238095238095237</v>
      </c>
      <c r="V102">
        <f>games1805!V102</f>
        <v>-2.3809523809523725E-2</v>
      </c>
      <c r="W102">
        <f>games1805!W102</f>
        <v>1.5</v>
      </c>
      <c r="X102">
        <f>games1805!X102</f>
        <v>1</v>
      </c>
      <c r="Y102">
        <f>games1805!Y102</f>
        <v>0.5</v>
      </c>
      <c r="Z102">
        <f>games1805!Z102</f>
        <v>1</v>
      </c>
      <c r="AA102">
        <f>games1805!AA102</f>
        <v>3</v>
      </c>
      <c r="AB102">
        <f>games1805!AB102</f>
        <v>-2</v>
      </c>
      <c r="AC102">
        <f>games1805!AC102</f>
        <v>1.6190476190476191</v>
      </c>
      <c r="AD102">
        <f>games1805!AD102</f>
        <v>1.3809523809523809</v>
      </c>
      <c r="AE102">
        <f>games1805!AE102</f>
        <v>0.23809523809523814</v>
      </c>
      <c r="AF102">
        <f>games1805!AF102</f>
        <v>1.3809523809523809</v>
      </c>
      <c r="AG102">
        <f>games1805!AG102</f>
        <v>1.6666666666666667</v>
      </c>
      <c r="AH102">
        <f>games1805!AH102</f>
        <v>-0.28571428571428581</v>
      </c>
      <c r="AI102">
        <f>games1805!AI102</f>
        <v>0</v>
      </c>
      <c r="AJ102">
        <f>games1805!AJ102</f>
        <v>3</v>
      </c>
      <c r="AK102">
        <f>games1805!AK102</f>
        <v>10</v>
      </c>
      <c r="AL102">
        <f>games1805!AL102</f>
        <v>55</v>
      </c>
      <c r="AM102">
        <f>games1805!AM102</f>
        <v>1.25</v>
      </c>
      <c r="AN102">
        <f>games1805!AN102</f>
        <v>1.3095238095238095</v>
      </c>
      <c r="AO102">
        <f>games1805!AO102</f>
        <v>101</v>
      </c>
    </row>
    <row r="103" spans="1:41" x14ac:dyDescent="0.3">
      <c r="A103" t="str">
        <f>games1805!A103</f>
        <v>Bundesliga  Bundesliga</v>
      </c>
      <c r="B103" t="str">
        <f>games1805!B103</f>
        <v>15.04.2018</v>
      </c>
      <c r="C103" t="str">
        <f>games1805!C103</f>
        <v>2018</v>
      </c>
      <c r="D103" t="str">
        <f>games1805!D103</f>
        <v>04</v>
      </c>
      <c r="E103" t="str">
        <f>games1805!E103</f>
        <v>So</v>
      </c>
      <c r="F103">
        <f>games1805!F103</f>
        <v>0.6875</v>
      </c>
      <c r="G103">
        <f>games1805!G103</f>
        <v>11260</v>
      </c>
      <c r="H103">
        <f>games1805!H103</f>
        <v>8</v>
      </c>
      <c r="I103">
        <f>games1805!I103</f>
        <v>0</v>
      </c>
      <c r="J103" t="str">
        <f>games1805!J103</f>
        <v>FK Austria Wien</v>
      </c>
      <c r="K103" t="str">
        <f>games1805!K103</f>
        <v>SK Rapid Wien</v>
      </c>
      <c r="L103">
        <f>games1805!L103</f>
        <v>0</v>
      </c>
      <c r="M103">
        <f>games1805!M103</f>
        <v>4</v>
      </c>
      <c r="N103" t="str">
        <f>games1805!N103</f>
        <v>N</v>
      </c>
      <c r="O103" t="str">
        <f>games1805!O103</f>
        <v>S</v>
      </c>
      <c r="P103">
        <f>games1805!P103</f>
        <v>-4</v>
      </c>
      <c r="Q103">
        <f>games1805!Q103</f>
        <v>1.5116279069767442</v>
      </c>
      <c r="R103">
        <f>games1805!R103</f>
        <v>0.67441860465116277</v>
      </c>
      <c r="S103">
        <f>games1805!S103</f>
        <v>0.83720930232558144</v>
      </c>
      <c r="T103">
        <f>games1805!T103</f>
        <v>1.375</v>
      </c>
      <c r="U103">
        <f>games1805!U103</f>
        <v>1.75</v>
      </c>
      <c r="V103">
        <f>games1805!V103</f>
        <v>-0.375</v>
      </c>
      <c r="W103">
        <f>games1805!W103</f>
        <v>1.6190476190476191</v>
      </c>
      <c r="X103">
        <f>games1805!X103</f>
        <v>1.3809523809523809</v>
      </c>
      <c r="Y103">
        <f>games1805!Y103</f>
        <v>0.23809523809523814</v>
      </c>
      <c r="Z103">
        <f>games1805!Z103</f>
        <v>1.4090909090909092</v>
      </c>
      <c r="AA103">
        <f>games1805!AA103</f>
        <v>1.5909090909090908</v>
      </c>
      <c r="AB103">
        <f>games1805!AB103</f>
        <v>-0.18181818181818166</v>
      </c>
      <c r="AC103">
        <f>games1805!AC103</f>
        <v>1.5</v>
      </c>
      <c r="AD103">
        <f>games1805!AD103</f>
        <v>2.5</v>
      </c>
      <c r="AE103">
        <f>games1805!AE103</f>
        <v>-1</v>
      </c>
      <c r="AF103">
        <f>games1805!AF103</f>
        <v>1.25</v>
      </c>
      <c r="AG103">
        <f>games1805!AG103</f>
        <v>1</v>
      </c>
      <c r="AH103">
        <f>games1805!AH103</f>
        <v>0.25</v>
      </c>
      <c r="AI103">
        <f>games1805!AI103</f>
        <v>0</v>
      </c>
      <c r="AJ103">
        <f>games1805!AJ103</f>
        <v>3</v>
      </c>
      <c r="AK103">
        <f>games1805!AK103</f>
        <v>58</v>
      </c>
      <c r="AL103">
        <f>games1805!AL103</f>
        <v>9</v>
      </c>
      <c r="AM103">
        <f>games1805!AM103</f>
        <v>1.3488372093023255</v>
      </c>
      <c r="AN103">
        <f>games1805!AN103</f>
        <v>1.125</v>
      </c>
      <c r="AO103">
        <f>games1805!AO103</f>
        <v>102</v>
      </c>
    </row>
    <row r="104" spans="1:41" x14ac:dyDescent="0.3">
      <c r="A104" t="str">
        <f>games1805!A104</f>
        <v>Bundesliga  Bundesliga</v>
      </c>
      <c r="B104" t="str">
        <f>games1805!B104</f>
        <v>21.04.2018</v>
      </c>
      <c r="C104" t="str">
        <f>games1805!C104</f>
        <v>2018</v>
      </c>
      <c r="D104" t="str">
        <f>games1805!D104</f>
        <v>04</v>
      </c>
      <c r="E104" t="str">
        <f>games1805!E104</f>
        <v>Sa</v>
      </c>
      <c r="F104">
        <f>games1805!F104</f>
        <v>0.77083333333333337</v>
      </c>
      <c r="G104">
        <f>games1805!G104</f>
        <v>5604</v>
      </c>
      <c r="H104">
        <f>games1805!H104</f>
        <v>6</v>
      </c>
      <c r="I104">
        <f>games1805!I104</f>
        <v>0</v>
      </c>
      <c r="J104" t="str">
        <f>games1805!J104</f>
        <v>LASK</v>
      </c>
      <c r="K104" t="str">
        <f>games1805!K104</f>
        <v>FK Austria Wien</v>
      </c>
      <c r="L104">
        <f>games1805!L104</f>
        <v>1</v>
      </c>
      <c r="M104">
        <f>games1805!M104</f>
        <v>0</v>
      </c>
      <c r="N104" t="str">
        <f>games1805!N104</f>
        <v>S</v>
      </c>
      <c r="O104" t="str">
        <f>games1805!O104</f>
        <v>N</v>
      </c>
      <c r="P104">
        <f>games1805!P104</f>
        <v>1</v>
      </c>
      <c r="Q104">
        <f>games1805!Q104</f>
        <v>1.1428571428571428</v>
      </c>
      <c r="R104">
        <f>games1805!R104</f>
        <v>0.7142857142857143</v>
      </c>
      <c r="S104">
        <f>games1805!S104</f>
        <v>0.42857142857142849</v>
      </c>
      <c r="T104">
        <f>games1805!T104</f>
        <v>1.4772727272727273</v>
      </c>
      <c r="U104">
        <f>games1805!U104</f>
        <v>1.5454545454545454</v>
      </c>
      <c r="V104">
        <f>games1805!V104</f>
        <v>-6.8181818181818121E-2</v>
      </c>
      <c r="W104">
        <f>games1805!W104</f>
        <v>1.3333333333333333</v>
      </c>
      <c r="X104">
        <f>games1805!X104</f>
        <v>1.6666666666666667</v>
      </c>
      <c r="Y104">
        <f>games1805!Y104</f>
        <v>-0.33333333333333348</v>
      </c>
      <c r="Z104">
        <f>games1805!Z104</f>
        <v>1</v>
      </c>
      <c r="AA104">
        <f>games1805!AA104</f>
        <v>1</v>
      </c>
      <c r="AB104">
        <f>games1805!AB104</f>
        <v>0</v>
      </c>
      <c r="AC104">
        <f>games1805!AC104</f>
        <v>1.5454545454545454</v>
      </c>
      <c r="AD104">
        <f>games1805!AD104</f>
        <v>1.5</v>
      </c>
      <c r="AE104">
        <f>games1805!AE104</f>
        <v>4.5454545454545414E-2</v>
      </c>
      <c r="AF104">
        <f>games1805!AF104</f>
        <v>1.4090909090909092</v>
      </c>
      <c r="AG104">
        <f>games1805!AG104</f>
        <v>1.5909090909090908</v>
      </c>
      <c r="AH104">
        <f>games1805!AH104</f>
        <v>-0.18181818181818166</v>
      </c>
      <c r="AI104">
        <f>games1805!AI104</f>
        <v>3</v>
      </c>
      <c r="AJ104">
        <f>games1805!AJ104</f>
        <v>0</v>
      </c>
      <c r="AK104">
        <f>games1805!AK104</f>
        <v>9</v>
      </c>
      <c r="AL104">
        <f>games1805!AL104</f>
        <v>58</v>
      </c>
      <c r="AM104">
        <f>games1805!AM104</f>
        <v>1.2857142857142858</v>
      </c>
      <c r="AN104">
        <f>games1805!AN104</f>
        <v>1.3181818181818181</v>
      </c>
      <c r="AO104">
        <f>games1805!AO104</f>
        <v>103</v>
      </c>
    </row>
    <row r="105" spans="1:41" x14ac:dyDescent="0.3">
      <c r="A105" t="str">
        <f>games1805!A105</f>
        <v>Bundesliga  Bundesliga</v>
      </c>
      <c r="B105" t="str">
        <f>games1805!B105</f>
        <v>28.04.2018</v>
      </c>
      <c r="C105" t="str">
        <f>games1805!C105</f>
        <v>2018</v>
      </c>
      <c r="D105" t="str">
        <f>games1805!D105</f>
        <v>04</v>
      </c>
      <c r="E105" t="str">
        <f>games1805!E105</f>
        <v>Sa</v>
      </c>
      <c r="F105">
        <f>games1805!F105</f>
        <v>0.66666666666666663</v>
      </c>
      <c r="G105">
        <f>games1805!G105</f>
        <v>5420</v>
      </c>
      <c r="H105">
        <f>games1805!H105</f>
        <v>7</v>
      </c>
      <c r="I105">
        <f>games1805!I105</f>
        <v>0</v>
      </c>
      <c r="J105" t="str">
        <f>games1805!J105</f>
        <v>FK Austria Wien</v>
      </c>
      <c r="K105" t="str">
        <f>games1805!K105</f>
        <v>SV Mattersburg</v>
      </c>
      <c r="L105">
        <f>games1805!L105</f>
        <v>2</v>
      </c>
      <c r="M105">
        <f>games1805!M105</f>
        <v>3</v>
      </c>
      <c r="N105" t="str">
        <f>games1805!N105</f>
        <v>N</v>
      </c>
      <c r="O105" t="str">
        <f>games1805!O105</f>
        <v>S</v>
      </c>
      <c r="P105">
        <f>games1805!P105</f>
        <v>-1</v>
      </c>
      <c r="Q105">
        <f>games1805!Q105</f>
        <v>1.4444444444444444</v>
      </c>
      <c r="R105">
        <f>games1805!R105</f>
        <v>0.73333333333333328</v>
      </c>
      <c r="S105">
        <f>games1805!S105</f>
        <v>0.71111111111111114</v>
      </c>
      <c r="T105">
        <f>games1805!T105</f>
        <v>1.125</v>
      </c>
      <c r="U105">
        <f>games1805!U105</f>
        <v>1.5</v>
      </c>
      <c r="V105">
        <f>games1805!V105</f>
        <v>-0.375</v>
      </c>
      <c r="W105">
        <f>games1805!W105</f>
        <v>1.5454545454545454</v>
      </c>
      <c r="X105">
        <f>games1805!X105</f>
        <v>1.5</v>
      </c>
      <c r="Y105">
        <f>games1805!Y105</f>
        <v>4.5454545454545414E-2</v>
      </c>
      <c r="Z105">
        <f>games1805!Z105</f>
        <v>1.3478260869565217</v>
      </c>
      <c r="AA105">
        <f>games1805!AA105</f>
        <v>1.5652173913043479</v>
      </c>
      <c r="AB105">
        <f>games1805!AB105</f>
        <v>-0.21739130434782616</v>
      </c>
      <c r="AC105">
        <f>games1805!AC105</f>
        <v>1.2</v>
      </c>
      <c r="AD105">
        <f>games1805!AD105</f>
        <v>1.6</v>
      </c>
      <c r="AE105">
        <f>games1805!AE105</f>
        <v>-0.40000000000000013</v>
      </c>
      <c r="AF105">
        <f>games1805!AF105</f>
        <v>1</v>
      </c>
      <c r="AG105">
        <f>games1805!AG105</f>
        <v>1.3333333333333333</v>
      </c>
      <c r="AH105">
        <f>games1805!AH105</f>
        <v>-0.33333333333333326</v>
      </c>
      <c r="AI105">
        <f>games1805!AI105</f>
        <v>0</v>
      </c>
      <c r="AJ105">
        <f>games1805!AJ105</f>
        <v>3</v>
      </c>
      <c r="AK105">
        <f>games1805!AK105</f>
        <v>58</v>
      </c>
      <c r="AL105">
        <f>games1805!AL105</f>
        <v>8</v>
      </c>
      <c r="AM105">
        <f>games1805!AM105</f>
        <v>1.288888888888889</v>
      </c>
      <c r="AN105">
        <f>games1805!AN105</f>
        <v>1</v>
      </c>
      <c r="AO105">
        <f>games1805!AO105</f>
        <v>104</v>
      </c>
    </row>
    <row r="106" spans="1:41" x14ac:dyDescent="0.3">
      <c r="A106" t="str">
        <f>games1805!A106</f>
        <v>Bundesliga  Bundesliga</v>
      </c>
      <c r="B106" t="str">
        <f>games1805!B106</f>
        <v>05.05.2018</v>
      </c>
      <c r="C106" t="str">
        <f>games1805!C106</f>
        <v>2018</v>
      </c>
      <c r="D106" t="str">
        <f>games1805!D106</f>
        <v>05</v>
      </c>
      <c r="E106" t="str">
        <f>games1805!E106</f>
        <v>Sa</v>
      </c>
      <c r="F106">
        <f>games1805!F106</f>
        <v>0.77083333333333337</v>
      </c>
      <c r="G106">
        <f>games1805!G106</f>
        <v>6050</v>
      </c>
      <c r="H106">
        <f>games1805!H106</f>
        <v>7</v>
      </c>
      <c r="I106">
        <f>games1805!I106</f>
        <v>0</v>
      </c>
      <c r="J106" t="str">
        <f>games1805!J106</f>
        <v>FK Austria Wien</v>
      </c>
      <c r="K106" t="str">
        <f>games1805!K106</f>
        <v>FC Admira Wacker Mödling</v>
      </c>
      <c r="L106">
        <f>games1805!L106</f>
        <v>0</v>
      </c>
      <c r="M106">
        <f>games1805!M106</f>
        <v>0</v>
      </c>
      <c r="N106" t="str">
        <f>games1805!N106</f>
        <v>U</v>
      </c>
      <c r="O106" t="str">
        <f>games1805!O106</f>
        <v>U</v>
      </c>
      <c r="P106">
        <f>games1805!P106</f>
        <v>0</v>
      </c>
      <c r="Q106">
        <f>games1805!Q106</f>
        <v>1.4565217391304348</v>
      </c>
      <c r="R106">
        <f>games1805!R106</f>
        <v>0.78260869565217395</v>
      </c>
      <c r="S106">
        <f>games1805!S106</f>
        <v>0.67391304347826086</v>
      </c>
      <c r="T106">
        <f>games1805!T106</f>
        <v>1.5714285714285714</v>
      </c>
      <c r="U106">
        <f>games1805!U106</f>
        <v>2.8571428571428572</v>
      </c>
      <c r="V106">
        <f>games1805!V106</f>
        <v>-1.2857142857142858</v>
      </c>
      <c r="W106">
        <f>games1805!W106</f>
        <v>1.5652173913043479</v>
      </c>
      <c r="X106">
        <f>games1805!X106</f>
        <v>1.5652173913043479</v>
      </c>
      <c r="Y106">
        <f>games1805!Y106</f>
        <v>0</v>
      </c>
      <c r="Z106">
        <f>games1805!Z106</f>
        <v>1.3478260869565217</v>
      </c>
      <c r="AA106">
        <f>games1805!AA106</f>
        <v>1.5652173913043479</v>
      </c>
      <c r="AB106">
        <f>games1805!AB106</f>
        <v>-0.21739130434782616</v>
      </c>
      <c r="AC106">
        <f>games1805!AC106</f>
        <v>1.5</v>
      </c>
      <c r="AD106">
        <f>games1805!AD106</f>
        <v>2.75</v>
      </c>
      <c r="AE106">
        <f>games1805!AE106</f>
        <v>-1.25</v>
      </c>
      <c r="AF106">
        <f>games1805!AF106</f>
        <v>1.6666666666666667</v>
      </c>
      <c r="AG106">
        <f>games1805!AG106</f>
        <v>3</v>
      </c>
      <c r="AH106">
        <f>games1805!AH106</f>
        <v>-1.3333333333333333</v>
      </c>
      <c r="AI106">
        <f>games1805!AI106</f>
        <v>1</v>
      </c>
      <c r="AJ106">
        <f>games1805!AJ106</f>
        <v>1</v>
      </c>
      <c r="AK106">
        <f>games1805!AK106</f>
        <v>58</v>
      </c>
      <c r="AL106">
        <f>games1805!AL106</f>
        <v>7</v>
      </c>
      <c r="AM106">
        <f>games1805!AM106</f>
        <v>1.2608695652173914</v>
      </c>
      <c r="AN106">
        <f>games1805!AN106</f>
        <v>1</v>
      </c>
      <c r="AO106">
        <f>games1805!AO106</f>
        <v>105</v>
      </c>
    </row>
    <row r="107" spans="1:41" x14ac:dyDescent="0.3">
      <c r="A107" t="str">
        <f>games1805!A107</f>
        <v>Bundesliga  Bundesliga</v>
      </c>
      <c r="B107" t="str">
        <f>games1805!B107</f>
        <v>15.05.2018</v>
      </c>
      <c r="C107" t="str">
        <f>games1805!C107</f>
        <v>2018</v>
      </c>
      <c r="D107" t="str">
        <f>games1805!D107</f>
        <v>05</v>
      </c>
      <c r="E107" t="str">
        <f>games1805!E107</f>
        <v>Di</v>
      </c>
      <c r="F107">
        <f>games1805!F107</f>
        <v>0.79166666666666663</v>
      </c>
      <c r="G107">
        <f>games1805!G107</f>
        <v>2639</v>
      </c>
      <c r="H107">
        <f>games1805!H107</f>
        <v>10</v>
      </c>
      <c r="I107">
        <f>games1805!I107</f>
        <v>0</v>
      </c>
      <c r="J107" t="str">
        <f>games1805!J107</f>
        <v>Wolfsberger AC</v>
      </c>
      <c r="K107" t="str">
        <f>games1805!K107</f>
        <v>FK Austria Wien</v>
      </c>
      <c r="L107">
        <f>games1805!L107</f>
        <v>2</v>
      </c>
      <c r="M107">
        <f>games1805!M107</f>
        <v>1</v>
      </c>
      <c r="N107" t="str">
        <f>games1805!N107</f>
        <v>S</v>
      </c>
      <c r="O107" t="str">
        <f>games1805!O107</f>
        <v>N</v>
      </c>
      <c r="P107">
        <f>games1805!P107</f>
        <v>1</v>
      </c>
      <c r="Q107">
        <f>games1805!Q107</f>
        <v>0.5714285714285714</v>
      </c>
      <c r="R107">
        <f>games1805!R107</f>
        <v>0.5714285714285714</v>
      </c>
      <c r="S107">
        <f>games1805!S107</f>
        <v>0</v>
      </c>
      <c r="T107">
        <f>games1805!T107</f>
        <v>1.425531914893617</v>
      </c>
      <c r="U107">
        <f>games1805!U107</f>
        <v>1.5319148936170213</v>
      </c>
      <c r="V107">
        <f>games1805!V107</f>
        <v>-0.1063829787234043</v>
      </c>
      <c r="W107">
        <f>games1805!W107</f>
        <v>0.33333333333333331</v>
      </c>
      <c r="X107">
        <f>games1805!X107</f>
        <v>1.3333333333333333</v>
      </c>
      <c r="Y107">
        <f>games1805!Y107</f>
        <v>-1</v>
      </c>
      <c r="Z107">
        <f>games1805!Z107</f>
        <v>0.75</v>
      </c>
      <c r="AA107">
        <f>games1805!AA107</f>
        <v>2</v>
      </c>
      <c r="AB107">
        <f>games1805!AB107</f>
        <v>-1.25</v>
      </c>
      <c r="AC107">
        <f>games1805!AC107</f>
        <v>1.5</v>
      </c>
      <c r="AD107">
        <f>games1805!AD107</f>
        <v>1.5</v>
      </c>
      <c r="AE107">
        <f>games1805!AE107</f>
        <v>0</v>
      </c>
      <c r="AF107">
        <f>games1805!AF107</f>
        <v>1.3478260869565217</v>
      </c>
      <c r="AG107">
        <f>games1805!AG107</f>
        <v>1.5652173913043479</v>
      </c>
      <c r="AH107">
        <f>games1805!AH107</f>
        <v>-0.21739130434782616</v>
      </c>
      <c r="AI107">
        <f>games1805!AI107</f>
        <v>3</v>
      </c>
      <c r="AJ107">
        <f>games1805!AJ107</f>
        <v>0</v>
      </c>
      <c r="AK107">
        <f>games1805!AK107</f>
        <v>2</v>
      </c>
      <c r="AL107">
        <f>games1805!AL107</f>
        <v>59</v>
      </c>
      <c r="AM107">
        <f>games1805!AM107</f>
        <v>0.2857142857142857</v>
      </c>
      <c r="AN107">
        <f>games1805!AN107</f>
        <v>1.2553191489361701</v>
      </c>
      <c r="AO107">
        <f>games1805!AO107</f>
        <v>106</v>
      </c>
    </row>
    <row r="108" spans="1:41" x14ac:dyDescent="0.3">
      <c r="A108" t="str">
        <f>games1805!A108</f>
        <v>Bundesliga  Bundesliga</v>
      </c>
      <c r="B108" t="str">
        <f>games1805!B108</f>
        <v>20.05.2018</v>
      </c>
      <c r="C108" t="str">
        <f>games1805!C108</f>
        <v>2018</v>
      </c>
      <c r="D108" t="str">
        <f>games1805!D108</f>
        <v>05</v>
      </c>
      <c r="E108" t="str">
        <f>games1805!E108</f>
        <v>So</v>
      </c>
      <c r="F108">
        <f>games1805!F108</f>
        <v>0.6875</v>
      </c>
      <c r="G108">
        <f>games1805!G108</f>
        <v>3083</v>
      </c>
      <c r="H108">
        <f>games1805!H108</f>
        <v>5</v>
      </c>
      <c r="I108">
        <f>games1805!I108</f>
        <v>0</v>
      </c>
      <c r="J108" t="str">
        <f>games1805!J108</f>
        <v>SKN St. Pölten</v>
      </c>
      <c r="K108" t="str">
        <f>games1805!K108</f>
        <v>FK Austria Wien</v>
      </c>
      <c r="L108">
        <f>games1805!L108</f>
        <v>2</v>
      </c>
      <c r="M108">
        <f>games1805!M108</f>
        <v>0</v>
      </c>
      <c r="N108" t="str">
        <f>games1805!N108</f>
        <v>S</v>
      </c>
      <c r="O108" t="str">
        <f>games1805!O108</f>
        <v>N</v>
      </c>
      <c r="P108">
        <f>games1805!P108</f>
        <v>2</v>
      </c>
      <c r="Q108">
        <f>games1805!Q108</f>
        <v>0.5714285714285714</v>
      </c>
      <c r="R108">
        <f>games1805!R108</f>
        <v>0.7142857142857143</v>
      </c>
      <c r="S108">
        <f>games1805!S108</f>
        <v>-0.1428571428571429</v>
      </c>
      <c r="T108">
        <f>games1805!T108</f>
        <v>1.4166666666666667</v>
      </c>
      <c r="U108">
        <f>games1805!U108</f>
        <v>1.5416666666666667</v>
      </c>
      <c r="V108">
        <f>games1805!V108</f>
        <v>-0.125</v>
      </c>
      <c r="W108">
        <f>games1805!W108</f>
        <v>0.66666666666666663</v>
      </c>
      <c r="X108">
        <f>games1805!X108</f>
        <v>1.6666666666666667</v>
      </c>
      <c r="Y108">
        <f>games1805!Y108</f>
        <v>-1</v>
      </c>
      <c r="Z108">
        <f>games1805!Z108</f>
        <v>0.5</v>
      </c>
      <c r="AA108">
        <f>games1805!AA108</f>
        <v>4.5</v>
      </c>
      <c r="AB108">
        <f>games1805!AB108</f>
        <v>-4</v>
      </c>
      <c r="AC108">
        <f>games1805!AC108</f>
        <v>1.5</v>
      </c>
      <c r="AD108">
        <f>games1805!AD108</f>
        <v>1.5</v>
      </c>
      <c r="AE108">
        <f>games1805!AE108</f>
        <v>0</v>
      </c>
      <c r="AF108">
        <f>games1805!AF108</f>
        <v>1.3333333333333333</v>
      </c>
      <c r="AG108">
        <f>games1805!AG108</f>
        <v>1.5833333333333333</v>
      </c>
      <c r="AH108">
        <f>games1805!AH108</f>
        <v>-0.25</v>
      </c>
      <c r="AI108">
        <f>games1805!AI108</f>
        <v>3</v>
      </c>
      <c r="AJ108">
        <f>games1805!AJ108</f>
        <v>0</v>
      </c>
      <c r="AK108">
        <f>games1805!AK108</f>
        <v>3</v>
      </c>
      <c r="AL108">
        <f>games1805!AL108</f>
        <v>59</v>
      </c>
      <c r="AM108">
        <f>games1805!AM108</f>
        <v>0.42857142857142855</v>
      </c>
      <c r="AN108">
        <f>games1805!AN108</f>
        <v>1.2291666666666667</v>
      </c>
      <c r="AO108">
        <f>games1805!AO108</f>
        <v>107</v>
      </c>
    </row>
    <row r="109" spans="1:41" x14ac:dyDescent="0.3">
      <c r="A109" t="str">
        <f>games1805!A109</f>
        <v>Europa League Qualifikation  Europa League Qualifikation</v>
      </c>
      <c r="B109" t="str">
        <f>games1805!B109</f>
        <v>13.07.2017</v>
      </c>
      <c r="C109" t="str">
        <f>games1805!C109</f>
        <v>2017</v>
      </c>
      <c r="D109" t="str">
        <f>games1805!D109</f>
        <v>07</v>
      </c>
      <c r="E109" t="str">
        <f>games1805!E109</f>
        <v>Do</v>
      </c>
      <c r="F109">
        <f>games1805!F109</f>
        <v>0.85416666666666663</v>
      </c>
      <c r="G109">
        <f>games1805!G109</f>
        <v>7109</v>
      </c>
      <c r="H109">
        <f>games1805!H109</f>
        <v>45</v>
      </c>
      <c r="I109">
        <f>games1805!I109</f>
        <v>0</v>
      </c>
      <c r="J109" t="str">
        <f>games1805!J109</f>
        <v>SK Sturm Graz</v>
      </c>
      <c r="K109" t="str">
        <f>games1805!K109</f>
        <v>Mladost Podgorica</v>
      </c>
      <c r="L109">
        <f>games1805!L109</f>
        <v>0</v>
      </c>
      <c r="M109">
        <f>games1805!M109</f>
        <v>1</v>
      </c>
      <c r="N109" t="str">
        <f>games1805!N109</f>
        <v>N</v>
      </c>
      <c r="O109" t="str">
        <f>games1805!O109</f>
        <v>S</v>
      </c>
      <c r="P109">
        <f>games1805!P109</f>
        <v>-1</v>
      </c>
      <c r="Q109">
        <f>games1805!Q109</f>
        <v>1.1111111111111112</v>
      </c>
      <c r="R109">
        <f>games1805!R109</f>
        <v>0.66666666666666663</v>
      </c>
      <c r="S109">
        <f>games1805!S109</f>
        <v>0.44444444444444453</v>
      </c>
      <c r="T109">
        <f>games1805!T109</f>
        <v>0</v>
      </c>
      <c r="U109">
        <f>games1805!U109</f>
        <v>0</v>
      </c>
      <c r="V109">
        <f>games1805!V109</f>
        <v>0</v>
      </c>
      <c r="W109">
        <f>games1805!W109</f>
        <v>1.2</v>
      </c>
      <c r="X109">
        <f>games1805!X109</f>
        <v>1.2</v>
      </c>
      <c r="Y109">
        <f>games1805!Y109</f>
        <v>0</v>
      </c>
      <c r="Z109">
        <f>games1805!Z109</f>
        <v>1</v>
      </c>
      <c r="AA109">
        <f>games1805!AA109</f>
        <v>3</v>
      </c>
      <c r="AB109">
        <f>games1805!AB109</f>
        <v>-2</v>
      </c>
      <c r="AC109">
        <f>games1805!AC109</f>
        <v>0</v>
      </c>
      <c r="AD109">
        <f>games1805!AD109</f>
        <v>0</v>
      </c>
      <c r="AE109">
        <f>games1805!AE109</f>
        <v>0</v>
      </c>
      <c r="AF109">
        <f>games1805!AF109</f>
        <v>0</v>
      </c>
      <c r="AG109">
        <f>games1805!AG109</f>
        <v>0</v>
      </c>
      <c r="AH109">
        <f>games1805!AH109</f>
        <v>0</v>
      </c>
      <c r="AI109">
        <f>games1805!AI109</f>
        <v>0</v>
      </c>
      <c r="AJ109">
        <f>games1805!AJ109</f>
        <v>3</v>
      </c>
      <c r="AK109">
        <f>games1805!AK109</f>
        <v>10</v>
      </c>
      <c r="AL109">
        <f>games1805!AL109</f>
        <v>0</v>
      </c>
      <c r="AM109">
        <f>games1805!AM109</f>
        <v>1.1111111111111112</v>
      </c>
      <c r="AN109">
        <f>games1805!AN109</f>
        <v>0</v>
      </c>
      <c r="AO109">
        <f>games1805!AO109</f>
        <v>108</v>
      </c>
    </row>
    <row r="110" spans="1:41" x14ac:dyDescent="0.3">
      <c r="A110" t="str">
        <f>games1805!A110</f>
        <v>ÖFB-Cup  ÖFB-Cup</v>
      </c>
      <c r="B110" t="str">
        <f>games1805!B110</f>
        <v>16.07.2017</v>
      </c>
      <c r="C110" t="str">
        <f>games1805!C110</f>
        <v>2017</v>
      </c>
      <c r="D110" t="str">
        <f>games1805!D110</f>
        <v>07</v>
      </c>
      <c r="E110" t="str">
        <f>games1805!E110</f>
        <v>So</v>
      </c>
      <c r="F110">
        <f>games1805!F110</f>
        <v>0.64583333333333337</v>
      </c>
      <c r="G110">
        <f>games1805!G110</f>
        <v>1800</v>
      </c>
      <c r="H110">
        <f>games1805!H110</f>
        <v>3</v>
      </c>
      <c r="I110">
        <f>games1805!I110</f>
        <v>0</v>
      </c>
      <c r="J110" t="str">
        <f>games1805!J110</f>
        <v>FC Hard</v>
      </c>
      <c r="K110" t="str">
        <f>games1805!K110</f>
        <v>SK Sturm Graz</v>
      </c>
      <c r="L110">
        <f>games1805!L110</f>
        <v>0</v>
      </c>
      <c r="M110">
        <f>games1805!M110</f>
        <v>3</v>
      </c>
      <c r="N110" t="str">
        <f>games1805!N110</f>
        <v>N</v>
      </c>
      <c r="O110" t="str">
        <f>games1805!O110</f>
        <v>S</v>
      </c>
      <c r="P110">
        <f>games1805!P110</f>
        <v>-3</v>
      </c>
      <c r="Q110">
        <f>games1805!Q110</f>
        <v>0</v>
      </c>
      <c r="R110">
        <f>games1805!R110</f>
        <v>0</v>
      </c>
      <c r="S110">
        <f>games1805!S110</f>
        <v>0</v>
      </c>
      <c r="T110">
        <f>games1805!T110</f>
        <v>1</v>
      </c>
      <c r="U110">
        <f>games1805!U110</f>
        <v>1.9</v>
      </c>
      <c r="V110">
        <f>games1805!V110</f>
        <v>-0.89999999999999991</v>
      </c>
      <c r="W110">
        <f>games1805!W110</f>
        <v>0</v>
      </c>
      <c r="X110">
        <f>games1805!X110</f>
        <v>0</v>
      </c>
      <c r="Y110">
        <f>games1805!Y110</f>
        <v>0</v>
      </c>
      <c r="Z110">
        <f>games1805!Z110</f>
        <v>0</v>
      </c>
      <c r="AA110">
        <f>games1805!AA110</f>
        <v>0</v>
      </c>
      <c r="AB110">
        <f>games1805!AB110</f>
        <v>0</v>
      </c>
      <c r="AC110">
        <f>games1805!AC110</f>
        <v>1</v>
      </c>
      <c r="AD110">
        <f>games1805!AD110</f>
        <v>1.1666666666666667</v>
      </c>
      <c r="AE110">
        <f>games1805!AE110</f>
        <v>-0.16666666666666674</v>
      </c>
      <c r="AF110">
        <f>games1805!AF110</f>
        <v>1</v>
      </c>
      <c r="AG110">
        <f>games1805!AG110</f>
        <v>3</v>
      </c>
      <c r="AH110">
        <f>games1805!AH110</f>
        <v>-2</v>
      </c>
      <c r="AI110">
        <f>games1805!AI110</f>
        <v>0</v>
      </c>
      <c r="AJ110">
        <f>games1805!AJ110</f>
        <v>3</v>
      </c>
      <c r="AK110">
        <f>games1805!AK110</f>
        <v>0</v>
      </c>
      <c r="AL110">
        <f>games1805!AL110</f>
        <v>10</v>
      </c>
      <c r="AM110">
        <f>games1805!AM110</f>
        <v>0</v>
      </c>
      <c r="AN110">
        <f>games1805!AN110</f>
        <v>1</v>
      </c>
      <c r="AO110">
        <f>games1805!AO110</f>
        <v>109</v>
      </c>
    </row>
    <row r="111" spans="1:41" x14ac:dyDescent="0.3">
      <c r="A111" t="str">
        <f>games1805!A111</f>
        <v>Europa League Qualifikation  Europa League Qualifikation</v>
      </c>
      <c r="B111" t="str">
        <f>games1805!B111</f>
        <v>20.07.2017</v>
      </c>
      <c r="C111" t="str">
        <f>games1805!C111</f>
        <v>2017</v>
      </c>
      <c r="D111" t="str">
        <f>games1805!D111</f>
        <v>07</v>
      </c>
      <c r="E111" t="str">
        <f>games1805!E111</f>
        <v>Do</v>
      </c>
      <c r="F111">
        <f>games1805!F111</f>
        <v>0.85416666666666663</v>
      </c>
      <c r="G111">
        <f>games1805!G111</f>
        <v>5500</v>
      </c>
      <c r="H111">
        <f>games1805!H111</f>
        <v>4</v>
      </c>
      <c r="I111">
        <f>games1805!I111</f>
        <v>0</v>
      </c>
      <c r="J111" t="str">
        <f>games1805!J111</f>
        <v>Mladost Podgorica</v>
      </c>
      <c r="K111" t="str">
        <f>games1805!K111</f>
        <v>SK Sturm Graz</v>
      </c>
      <c r="L111">
        <f>games1805!L111</f>
        <v>0</v>
      </c>
      <c r="M111">
        <f>games1805!M111</f>
        <v>3</v>
      </c>
      <c r="N111" t="str">
        <f>games1805!N111</f>
        <v>N</v>
      </c>
      <c r="O111" t="str">
        <f>games1805!O111</f>
        <v>S</v>
      </c>
      <c r="P111">
        <f>games1805!P111</f>
        <v>-3</v>
      </c>
      <c r="Q111">
        <f>games1805!Q111</f>
        <v>1</v>
      </c>
      <c r="R111">
        <f>games1805!R111</f>
        <v>0</v>
      </c>
      <c r="S111">
        <f>games1805!S111</f>
        <v>1</v>
      </c>
      <c r="T111">
        <f>games1805!T111</f>
        <v>1.1818181818181819</v>
      </c>
      <c r="U111">
        <f>games1805!U111</f>
        <v>1.7272727272727273</v>
      </c>
      <c r="V111">
        <f>games1805!V111</f>
        <v>-0.54545454545454541</v>
      </c>
      <c r="W111">
        <f>games1805!W111</f>
        <v>0</v>
      </c>
      <c r="X111">
        <f>games1805!X111</f>
        <v>0</v>
      </c>
      <c r="Y111">
        <f>games1805!Y111</f>
        <v>0</v>
      </c>
      <c r="Z111">
        <f>games1805!Z111</f>
        <v>1</v>
      </c>
      <c r="AA111">
        <f>games1805!AA111</f>
        <v>0</v>
      </c>
      <c r="AB111">
        <f>games1805!AB111</f>
        <v>1</v>
      </c>
      <c r="AC111">
        <f>games1805!AC111</f>
        <v>1</v>
      </c>
      <c r="AD111">
        <f>games1805!AD111</f>
        <v>1.1666666666666667</v>
      </c>
      <c r="AE111">
        <f>games1805!AE111</f>
        <v>-0.16666666666666674</v>
      </c>
      <c r="AF111">
        <f>games1805!AF111</f>
        <v>1.4</v>
      </c>
      <c r="AG111">
        <f>games1805!AG111</f>
        <v>2.4</v>
      </c>
      <c r="AH111">
        <f>games1805!AH111</f>
        <v>-1</v>
      </c>
      <c r="AI111">
        <f>games1805!AI111</f>
        <v>0</v>
      </c>
      <c r="AJ111">
        <f>games1805!AJ111</f>
        <v>3</v>
      </c>
      <c r="AK111">
        <f>games1805!AK111</f>
        <v>3</v>
      </c>
      <c r="AL111">
        <f>games1805!AL111</f>
        <v>13</v>
      </c>
      <c r="AM111">
        <f>games1805!AM111</f>
        <v>3</v>
      </c>
      <c r="AN111">
        <f>games1805!AN111</f>
        <v>1.1818181818181819</v>
      </c>
      <c r="AO111">
        <f>games1805!AO111</f>
        <v>110</v>
      </c>
    </row>
    <row r="112" spans="1:41" x14ac:dyDescent="0.3">
      <c r="A112" t="str">
        <f>games1805!A112</f>
        <v>Bundesliga  Bundesliga</v>
      </c>
      <c r="B112" t="str">
        <f>games1805!B112</f>
        <v>23.07.2017</v>
      </c>
      <c r="C112" t="str">
        <f>games1805!C112</f>
        <v>2017</v>
      </c>
      <c r="D112" t="str">
        <f>games1805!D112</f>
        <v>07</v>
      </c>
      <c r="E112" t="str">
        <f>games1805!E112</f>
        <v>So</v>
      </c>
      <c r="F112">
        <f>games1805!F112</f>
        <v>0.79166666666666663</v>
      </c>
      <c r="G112">
        <f>games1805!G112</f>
        <v>7281</v>
      </c>
      <c r="H112">
        <f>games1805!H112</f>
        <v>3</v>
      </c>
      <c r="I112">
        <f>games1805!I112</f>
        <v>0</v>
      </c>
      <c r="J112" t="str">
        <f>games1805!J112</f>
        <v>SK Sturm Graz</v>
      </c>
      <c r="K112" t="str">
        <f>games1805!K112</f>
        <v>SKN St. Pölten</v>
      </c>
      <c r="L112">
        <f>games1805!L112</f>
        <v>3</v>
      </c>
      <c r="M112">
        <f>games1805!M112</f>
        <v>2</v>
      </c>
      <c r="N112" t="str">
        <f>games1805!N112</f>
        <v>S</v>
      </c>
      <c r="O112" t="str">
        <f>games1805!O112</f>
        <v>N</v>
      </c>
      <c r="P112">
        <f>games1805!P112</f>
        <v>1</v>
      </c>
      <c r="Q112">
        <f>games1805!Q112</f>
        <v>1.3333333333333333</v>
      </c>
      <c r="R112">
        <f>games1805!R112</f>
        <v>0.58333333333333337</v>
      </c>
      <c r="S112">
        <f>games1805!S112</f>
        <v>0.74999999999999989</v>
      </c>
      <c r="T112">
        <f>games1805!T112</f>
        <v>0.75</v>
      </c>
      <c r="U112">
        <f>games1805!U112</f>
        <v>2.875</v>
      </c>
      <c r="V112">
        <f>games1805!V112</f>
        <v>-2.125</v>
      </c>
      <c r="W112">
        <f>games1805!W112</f>
        <v>1</v>
      </c>
      <c r="X112">
        <f>games1805!X112</f>
        <v>1.1666666666666667</v>
      </c>
      <c r="Y112">
        <f>games1805!Y112</f>
        <v>-0.16666666666666674</v>
      </c>
      <c r="Z112">
        <f>games1805!Z112</f>
        <v>1.6666666666666667</v>
      </c>
      <c r="AA112">
        <f>games1805!AA112</f>
        <v>2</v>
      </c>
      <c r="AB112">
        <f>games1805!AB112</f>
        <v>-0.33333333333333326</v>
      </c>
      <c r="AC112">
        <f>games1805!AC112</f>
        <v>1</v>
      </c>
      <c r="AD112">
        <f>games1805!AD112</f>
        <v>1.25</v>
      </c>
      <c r="AE112">
        <f>games1805!AE112</f>
        <v>-0.25</v>
      </c>
      <c r="AF112">
        <f>games1805!AF112</f>
        <v>0.5</v>
      </c>
      <c r="AG112">
        <f>games1805!AG112</f>
        <v>4.5</v>
      </c>
      <c r="AH112">
        <f>games1805!AH112</f>
        <v>-4</v>
      </c>
      <c r="AI112">
        <f>games1805!AI112</f>
        <v>3</v>
      </c>
      <c r="AJ112">
        <f>games1805!AJ112</f>
        <v>0</v>
      </c>
      <c r="AK112">
        <f>games1805!AK112</f>
        <v>16</v>
      </c>
      <c r="AL112">
        <f>games1805!AL112</f>
        <v>6</v>
      </c>
      <c r="AM112">
        <f>games1805!AM112</f>
        <v>1.3333333333333333</v>
      </c>
      <c r="AN112">
        <f>games1805!AN112</f>
        <v>0.75</v>
      </c>
      <c r="AO112">
        <f>games1805!AO112</f>
        <v>111</v>
      </c>
    </row>
    <row r="113" spans="1:41" x14ac:dyDescent="0.3">
      <c r="A113" t="str">
        <f>games1805!A113</f>
        <v>Europa League Qualifikation  Europa League Qualifikation</v>
      </c>
      <c r="B113" t="str">
        <f>games1805!B113</f>
        <v>27.07.2017</v>
      </c>
      <c r="C113" t="str">
        <f>games1805!C113</f>
        <v>2017</v>
      </c>
      <c r="D113" t="str">
        <f>games1805!D113</f>
        <v>07</v>
      </c>
      <c r="E113" t="str">
        <f>games1805!E113</f>
        <v>Do</v>
      </c>
      <c r="F113">
        <f>games1805!F113</f>
        <v>0.79166666666666663</v>
      </c>
      <c r="G113">
        <f>games1805!G113</f>
        <v>15000</v>
      </c>
      <c r="H113">
        <f>games1805!H113</f>
        <v>4</v>
      </c>
      <c r="I113">
        <f>games1805!I113</f>
        <v>0</v>
      </c>
      <c r="J113" t="str">
        <f>games1805!J113</f>
        <v>SK Sturm Graz</v>
      </c>
      <c r="K113" t="str">
        <f>games1805!K113</f>
        <v>Fenerbahce Istanbul</v>
      </c>
      <c r="L113">
        <f>games1805!L113</f>
        <v>1</v>
      </c>
      <c r="M113">
        <f>games1805!M113</f>
        <v>2</v>
      </c>
      <c r="N113" t="str">
        <f>games1805!N113</f>
        <v>N</v>
      </c>
      <c r="O113" t="str">
        <f>games1805!O113</f>
        <v>S</v>
      </c>
      <c r="P113">
        <f>games1805!P113</f>
        <v>-1</v>
      </c>
      <c r="Q113">
        <f>games1805!Q113</f>
        <v>1.4615384615384615</v>
      </c>
      <c r="R113">
        <f>games1805!R113</f>
        <v>0.69230769230769229</v>
      </c>
      <c r="S113">
        <f>games1805!S113</f>
        <v>0.76923076923076916</v>
      </c>
      <c r="T113">
        <f>games1805!T113</f>
        <v>0</v>
      </c>
      <c r="U113">
        <f>games1805!U113</f>
        <v>0</v>
      </c>
      <c r="V113">
        <f>games1805!V113</f>
        <v>0</v>
      </c>
      <c r="W113">
        <f>games1805!W113</f>
        <v>1.2857142857142858</v>
      </c>
      <c r="X113">
        <f>games1805!X113</f>
        <v>1.2857142857142858</v>
      </c>
      <c r="Y113">
        <f>games1805!Y113</f>
        <v>0</v>
      </c>
      <c r="Z113">
        <f>games1805!Z113</f>
        <v>1.6666666666666667</v>
      </c>
      <c r="AA113">
        <f>games1805!AA113</f>
        <v>2</v>
      </c>
      <c r="AB113">
        <f>games1805!AB113</f>
        <v>-0.33333333333333326</v>
      </c>
      <c r="AC113">
        <f>games1805!AC113</f>
        <v>0</v>
      </c>
      <c r="AD113">
        <f>games1805!AD113</f>
        <v>0</v>
      </c>
      <c r="AE113">
        <f>games1805!AE113</f>
        <v>0</v>
      </c>
      <c r="AF113">
        <f>games1805!AF113</f>
        <v>0</v>
      </c>
      <c r="AG113">
        <f>games1805!AG113</f>
        <v>0</v>
      </c>
      <c r="AH113">
        <f>games1805!AH113</f>
        <v>0</v>
      </c>
      <c r="AI113">
        <f>games1805!AI113</f>
        <v>0</v>
      </c>
      <c r="AJ113">
        <f>games1805!AJ113</f>
        <v>3</v>
      </c>
      <c r="AK113">
        <f>games1805!AK113</f>
        <v>19</v>
      </c>
      <c r="AL113">
        <f>games1805!AL113</f>
        <v>0</v>
      </c>
      <c r="AM113">
        <f>games1805!AM113</f>
        <v>1.4615384615384615</v>
      </c>
      <c r="AN113">
        <f>games1805!AN113</f>
        <v>0</v>
      </c>
      <c r="AO113">
        <f>games1805!AO113</f>
        <v>112</v>
      </c>
    </row>
    <row r="114" spans="1:41" x14ac:dyDescent="0.3">
      <c r="A114" t="str">
        <f>games1805!A114</f>
        <v>Europa League Qualifikation  Europa League Qualifikation</v>
      </c>
      <c r="B114" t="str">
        <f>games1805!B114</f>
        <v>03.08.2017</v>
      </c>
      <c r="C114" t="str">
        <f>games1805!C114</f>
        <v>2017</v>
      </c>
      <c r="D114" t="str">
        <f>games1805!D114</f>
        <v>08</v>
      </c>
      <c r="E114" t="str">
        <f>games1805!E114</f>
        <v>Do</v>
      </c>
      <c r="F114">
        <f>games1805!F114</f>
        <v>0.8125</v>
      </c>
      <c r="G114">
        <f>games1805!G114</f>
        <v>37701</v>
      </c>
      <c r="H114">
        <f>games1805!H114</f>
        <v>4</v>
      </c>
      <c r="I114">
        <f>games1805!I114</f>
        <v>0</v>
      </c>
      <c r="J114" t="str">
        <f>games1805!J114</f>
        <v>Fenerbahce Istanbul</v>
      </c>
      <c r="K114" t="str">
        <f>games1805!K114</f>
        <v>SK Sturm Graz</v>
      </c>
      <c r="L114">
        <f>games1805!L114</f>
        <v>1</v>
      </c>
      <c r="M114">
        <f>games1805!M114</f>
        <v>1</v>
      </c>
      <c r="N114" t="str">
        <f>games1805!N114</f>
        <v>U</v>
      </c>
      <c r="O114" t="str">
        <f>games1805!O114</f>
        <v>U</v>
      </c>
      <c r="P114">
        <f>games1805!P114</f>
        <v>0</v>
      </c>
      <c r="Q114">
        <f>games1805!Q114</f>
        <v>2</v>
      </c>
      <c r="R114">
        <f>games1805!R114</f>
        <v>0</v>
      </c>
      <c r="S114">
        <f>games1805!S114</f>
        <v>2</v>
      </c>
      <c r="T114">
        <f>games1805!T114</f>
        <v>1.4285714285714286</v>
      </c>
      <c r="U114">
        <f>games1805!U114</f>
        <v>1.6428571428571428</v>
      </c>
      <c r="V114">
        <f>games1805!V114</f>
        <v>-0.21428571428571419</v>
      </c>
      <c r="W114">
        <f>games1805!W114</f>
        <v>0</v>
      </c>
      <c r="X114">
        <f>games1805!X114</f>
        <v>0</v>
      </c>
      <c r="Y114">
        <f>games1805!Y114</f>
        <v>0</v>
      </c>
      <c r="Z114">
        <f>games1805!Z114</f>
        <v>2</v>
      </c>
      <c r="AA114">
        <f>games1805!AA114</f>
        <v>1</v>
      </c>
      <c r="AB114">
        <f>games1805!AB114</f>
        <v>1</v>
      </c>
      <c r="AC114">
        <f>games1805!AC114</f>
        <v>1.25</v>
      </c>
      <c r="AD114">
        <f>games1805!AD114</f>
        <v>1.375</v>
      </c>
      <c r="AE114">
        <f>games1805!AE114</f>
        <v>-0.125</v>
      </c>
      <c r="AF114">
        <f>games1805!AF114</f>
        <v>1.6666666666666667</v>
      </c>
      <c r="AG114">
        <f>games1805!AG114</f>
        <v>2</v>
      </c>
      <c r="AH114">
        <f>games1805!AH114</f>
        <v>-0.33333333333333326</v>
      </c>
      <c r="AI114">
        <f>games1805!AI114</f>
        <v>1</v>
      </c>
      <c r="AJ114">
        <f>games1805!AJ114</f>
        <v>1</v>
      </c>
      <c r="AK114">
        <f>games1805!AK114</f>
        <v>3</v>
      </c>
      <c r="AL114">
        <f>games1805!AL114</f>
        <v>19</v>
      </c>
      <c r="AM114">
        <f>games1805!AM114</f>
        <v>3</v>
      </c>
      <c r="AN114">
        <f>games1805!AN114</f>
        <v>1.3571428571428572</v>
      </c>
      <c r="AO114">
        <f>games1805!AO114</f>
        <v>113</v>
      </c>
    </row>
    <row r="115" spans="1:41" x14ac:dyDescent="0.3">
      <c r="A115" t="str">
        <f>games1805!A115</f>
        <v>Bundesliga  Bundesliga</v>
      </c>
      <c r="B115" t="str">
        <f>games1805!B115</f>
        <v>06.08.2017</v>
      </c>
      <c r="C115" t="str">
        <f>games1805!C115</f>
        <v>2017</v>
      </c>
      <c r="D115" t="str">
        <f>games1805!D115</f>
        <v>08</v>
      </c>
      <c r="E115" t="str">
        <f>games1805!E115</f>
        <v>So</v>
      </c>
      <c r="F115">
        <f>games1805!F115</f>
        <v>0.79166666666666663</v>
      </c>
      <c r="G115">
        <f>games1805!G115</f>
        <v>3800</v>
      </c>
      <c r="H115">
        <f>games1805!H115</f>
        <v>3</v>
      </c>
      <c r="I115">
        <f>games1805!I115</f>
        <v>0</v>
      </c>
      <c r="J115" t="str">
        <f>games1805!J115</f>
        <v>SV Mattersburg</v>
      </c>
      <c r="K115" t="str">
        <f>games1805!K115</f>
        <v>SK Sturm Graz</v>
      </c>
      <c r="L115">
        <f>games1805!L115</f>
        <v>2</v>
      </c>
      <c r="M115">
        <f>games1805!M115</f>
        <v>3</v>
      </c>
      <c r="N115" t="str">
        <f>games1805!N115</f>
        <v>N</v>
      </c>
      <c r="O115" t="str">
        <f>games1805!O115</f>
        <v>S</v>
      </c>
      <c r="P115">
        <f>games1805!P115</f>
        <v>-1</v>
      </c>
      <c r="Q115">
        <f>games1805!Q115</f>
        <v>1.3333333333333333</v>
      </c>
      <c r="R115">
        <f>games1805!R115</f>
        <v>0.88888888888888884</v>
      </c>
      <c r="S115">
        <f>games1805!S115</f>
        <v>0.44444444444444442</v>
      </c>
      <c r="T115">
        <f>games1805!T115</f>
        <v>1.4</v>
      </c>
      <c r="U115">
        <f>games1805!U115</f>
        <v>1.6</v>
      </c>
      <c r="V115">
        <f>games1805!V115</f>
        <v>-0.20000000000000018</v>
      </c>
      <c r="W115">
        <f>games1805!W115</f>
        <v>1.2</v>
      </c>
      <c r="X115">
        <f>games1805!X115</f>
        <v>1.6</v>
      </c>
      <c r="Y115">
        <f>games1805!Y115</f>
        <v>-0.40000000000000013</v>
      </c>
      <c r="Z115">
        <f>games1805!Z115</f>
        <v>1.5</v>
      </c>
      <c r="AA115">
        <f>games1805!AA115</f>
        <v>1.5</v>
      </c>
      <c r="AB115">
        <f>games1805!AB115</f>
        <v>0</v>
      </c>
      <c r="AC115">
        <f>games1805!AC115</f>
        <v>1.25</v>
      </c>
      <c r="AD115">
        <f>games1805!AD115</f>
        <v>1.375</v>
      </c>
      <c r="AE115">
        <f>games1805!AE115</f>
        <v>-0.125</v>
      </c>
      <c r="AF115">
        <f>games1805!AF115</f>
        <v>1.5714285714285714</v>
      </c>
      <c r="AG115">
        <f>games1805!AG115</f>
        <v>1.8571428571428572</v>
      </c>
      <c r="AH115">
        <f>games1805!AH115</f>
        <v>-0.28571428571428581</v>
      </c>
      <c r="AI115">
        <f>games1805!AI115</f>
        <v>0</v>
      </c>
      <c r="AJ115">
        <f>games1805!AJ115</f>
        <v>3</v>
      </c>
      <c r="AK115">
        <f>games1805!AK115</f>
        <v>11</v>
      </c>
      <c r="AL115">
        <f>games1805!AL115</f>
        <v>20</v>
      </c>
      <c r="AM115">
        <f>games1805!AM115</f>
        <v>1.2222222222222223</v>
      </c>
      <c r="AN115">
        <f>games1805!AN115</f>
        <v>1.3333333333333333</v>
      </c>
      <c r="AO115">
        <f>games1805!AO115</f>
        <v>114</v>
      </c>
    </row>
    <row r="116" spans="1:41" x14ac:dyDescent="0.3">
      <c r="A116" t="str">
        <f>games1805!A116</f>
        <v>Bundesliga  Bundesliga</v>
      </c>
      <c r="B116" t="str">
        <f>games1805!B116</f>
        <v>12.08.2017</v>
      </c>
      <c r="C116" t="str">
        <f>games1805!C116</f>
        <v>2017</v>
      </c>
      <c r="D116" t="str">
        <f>games1805!D116</f>
        <v>08</v>
      </c>
      <c r="E116" t="str">
        <f>games1805!E116</f>
        <v>Sa</v>
      </c>
      <c r="F116">
        <f>games1805!F116</f>
        <v>0.77083333333333337</v>
      </c>
      <c r="G116">
        <f>games1805!G116</f>
        <v>9478</v>
      </c>
      <c r="H116">
        <f>games1805!H116</f>
        <v>6</v>
      </c>
      <c r="I116">
        <f>games1805!I116</f>
        <v>0</v>
      </c>
      <c r="J116" t="str">
        <f>games1805!J116</f>
        <v>SK Sturm Graz</v>
      </c>
      <c r="K116" t="str">
        <f>games1805!K116</f>
        <v>Wolfsberger AC</v>
      </c>
      <c r="L116">
        <f>games1805!L116</f>
        <v>2</v>
      </c>
      <c r="M116">
        <f>games1805!M116</f>
        <v>1</v>
      </c>
      <c r="N116" t="str">
        <f>games1805!N116</f>
        <v>S</v>
      </c>
      <c r="O116" t="str">
        <f>games1805!O116</f>
        <v>N</v>
      </c>
      <c r="P116">
        <f>games1805!P116</f>
        <v>1</v>
      </c>
      <c r="Q116">
        <f>games1805!Q116</f>
        <v>1.5</v>
      </c>
      <c r="R116">
        <f>games1805!R116</f>
        <v>0.6875</v>
      </c>
      <c r="S116">
        <f>games1805!S116</f>
        <v>0.8125</v>
      </c>
      <c r="T116">
        <f>games1805!T116</f>
        <v>0.75</v>
      </c>
      <c r="U116">
        <f>games1805!U116</f>
        <v>1.625</v>
      </c>
      <c r="V116">
        <f>games1805!V116</f>
        <v>-0.875</v>
      </c>
      <c r="W116">
        <f>games1805!W116</f>
        <v>1.25</v>
      </c>
      <c r="X116">
        <f>games1805!X116</f>
        <v>1.375</v>
      </c>
      <c r="Y116">
        <f>games1805!Y116</f>
        <v>-0.125</v>
      </c>
      <c r="Z116">
        <f>games1805!Z116</f>
        <v>1.75</v>
      </c>
      <c r="AA116">
        <f>games1805!AA116</f>
        <v>1.875</v>
      </c>
      <c r="AB116">
        <f>games1805!AB116</f>
        <v>-0.125</v>
      </c>
      <c r="AC116">
        <f>games1805!AC116</f>
        <v>0.75</v>
      </c>
      <c r="AD116">
        <f>games1805!AD116</f>
        <v>1.25</v>
      </c>
      <c r="AE116">
        <f>games1805!AE116</f>
        <v>-0.5</v>
      </c>
      <c r="AF116">
        <f>games1805!AF116</f>
        <v>0.75</v>
      </c>
      <c r="AG116">
        <f>games1805!AG116</f>
        <v>2</v>
      </c>
      <c r="AH116">
        <f>games1805!AH116</f>
        <v>-1.25</v>
      </c>
      <c r="AI116">
        <f>games1805!AI116</f>
        <v>3</v>
      </c>
      <c r="AJ116">
        <f>games1805!AJ116</f>
        <v>0</v>
      </c>
      <c r="AK116">
        <f>games1805!AK116</f>
        <v>23</v>
      </c>
      <c r="AL116">
        <f>games1805!AL116</f>
        <v>5</v>
      </c>
      <c r="AM116">
        <f>games1805!AM116</f>
        <v>1.4375</v>
      </c>
      <c r="AN116">
        <f>games1805!AN116</f>
        <v>0.625</v>
      </c>
      <c r="AO116">
        <f>games1805!AO116</f>
        <v>115</v>
      </c>
    </row>
    <row r="117" spans="1:41" x14ac:dyDescent="0.3">
      <c r="A117" t="str">
        <f>games1805!A117</f>
        <v>Bundesliga  Bundesliga</v>
      </c>
      <c r="B117" t="str">
        <f>games1805!B117</f>
        <v>19.08.2017</v>
      </c>
      <c r="C117" t="str">
        <f>games1805!C117</f>
        <v>2017</v>
      </c>
      <c r="D117" t="str">
        <f>games1805!D117</f>
        <v>08</v>
      </c>
      <c r="E117" t="str">
        <f>games1805!E117</f>
        <v>Sa</v>
      </c>
      <c r="F117">
        <f>games1805!F117</f>
        <v>0.66666666666666663</v>
      </c>
      <c r="G117">
        <f>games1805!G117</f>
        <v>21000</v>
      </c>
      <c r="H117">
        <f>games1805!H117</f>
        <v>7</v>
      </c>
      <c r="I117">
        <f>games1805!I117</f>
        <v>0</v>
      </c>
      <c r="J117" t="str">
        <f>games1805!J117</f>
        <v>SK Rapid Wien</v>
      </c>
      <c r="K117" t="str">
        <f>games1805!K117</f>
        <v>SK Sturm Graz</v>
      </c>
      <c r="L117">
        <f>games1805!L117</f>
        <v>1</v>
      </c>
      <c r="M117">
        <f>games1805!M117</f>
        <v>2</v>
      </c>
      <c r="N117" t="str">
        <f>games1805!N117</f>
        <v>N</v>
      </c>
      <c r="O117" t="str">
        <f>games1805!O117</f>
        <v>S</v>
      </c>
      <c r="P117">
        <f>games1805!P117</f>
        <v>-1</v>
      </c>
      <c r="Q117">
        <f>games1805!Q117</f>
        <v>1.6666666666666667</v>
      </c>
      <c r="R117">
        <f>games1805!R117</f>
        <v>1.1111111111111112</v>
      </c>
      <c r="S117">
        <f>games1805!S117</f>
        <v>0.55555555555555558</v>
      </c>
      <c r="T117">
        <f>games1805!T117</f>
        <v>1.5294117647058822</v>
      </c>
      <c r="U117">
        <f>games1805!U117</f>
        <v>1.588235294117647</v>
      </c>
      <c r="V117">
        <f>games1805!V117</f>
        <v>-5.8823529411764719E-2</v>
      </c>
      <c r="W117">
        <f>games1805!W117</f>
        <v>1.5</v>
      </c>
      <c r="X117">
        <f>games1805!X117</f>
        <v>2.5</v>
      </c>
      <c r="Y117">
        <f>games1805!Y117</f>
        <v>-1</v>
      </c>
      <c r="Z117">
        <f>games1805!Z117</f>
        <v>1.8</v>
      </c>
      <c r="AA117">
        <f>games1805!AA117</f>
        <v>0.8</v>
      </c>
      <c r="AB117">
        <f>games1805!AB117</f>
        <v>1</v>
      </c>
      <c r="AC117">
        <f>games1805!AC117</f>
        <v>1.3333333333333333</v>
      </c>
      <c r="AD117">
        <f>games1805!AD117</f>
        <v>1.3333333333333333</v>
      </c>
      <c r="AE117">
        <f>games1805!AE117</f>
        <v>0</v>
      </c>
      <c r="AF117">
        <f>games1805!AF117</f>
        <v>1.75</v>
      </c>
      <c r="AG117">
        <f>games1805!AG117</f>
        <v>1.875</v>
      </c>
      <c r="AH117">
        <f>games1805!AH117</f>
        <v>-0.125</v>
      </c>
      <c r="AI117">
        <f>games1805!AI117</f>
        <v>0</v>
      </c>
      <c r="AJ117">
        <f>games1805!AJ117</f>
        <v>3</v>
      </c>
      <c r="AK117">
        <f>games1805!AK117</f>
        <v>12</v>
      </c>
      <c r="AL117">
        <f>games1805!AL117</f>
        <v>26</v>
      </c>
      <c r="AM117">
        <f>games1805!AM117</f>
        <v>1.3333333333333333</v>
      </c>
      <c r="AN117">
        <f>games1805!AN117</f>
        <v>1.5294117647058822</v>
      </c>
      <c r="AO117">
        <f>games1805!AO117</f>
        <v>116</v>
      </c>
    </row>
    <row r="118" spans="1:41" x14ac:dyDescent="0.3">
      <c r="A118" t="str">
        <f>games1805!A118</f>
        <v>Bundesliga  Bundesliga</v>
      </c>
      <c r="B118" t="str">
        <f>games1805!B118</f>
        <v>09.09.2017</v>
      </c>
      <c r="C118" t="str">
        <f>games1805!C118</f>
        <v>2017</v>
      </c>
      <c r="D118" t="str">
        <f>games1805!D118</f>
        <v>09</v>
      </c>
      <c r="E118" t="str">
        <f>games1805!E118</f>
        <v>Sa</v>
      </c>
      <c r="F118">
        <f>games1805!F118</f>
        <v>0.66666666666666663</v>
      </c>
      <c r="G118">
        <f>games1805!G118</f>
        <v>6009</v>
      </c>
      <c r="H118">
        <f>games1805!H118</f>
        <v>13</v>
      </c>
      <c r="I118">
        <f>games1805!I118</f>
        <v>0</v>
      </c>
      <c r="J118" t="str">
        <f>games1805!J118</f>
        <v>LASK</v>
      </c>
      <c r="K118" t="str">
        <f>games1805!K118</f>
        <v>SK Sturm Graz</v>
      </c>
      <c r="L118">
        <f>games1805!L118</f>
        <v>2</v>
      </c>
      <c r="M118">
        <f>games1805!M118</f>
        <v>1</v>
      </c>
      <c r="N118" t="str">
        <f>games1805!N118</f>
        <v>S</v>
      </c>
      <c r="O118" t="str">
        <f>games1805!O118</f>
        <v>N</v>
      </c>
      <c r="P118">
        <f>games1805!P118</f>
        <v>1</v>
      </c>
      <c r="Q118">
        <f>games1805!Q118</f>
        <v>1.125</v>
      </c>
      <c r="R118">
        <f>games1805!R118</f>
        <v>0.625</v>
      </c>
      <c r="S118">
        <f>games1805!S118</f>
        <v>0.5</v>
      </c>
      <c r="T118">
        <f>games1805!T118</f>
        <v>1.5555555555555556</v>
      </c>
      <c r="U118">
        <f>games1805!U118</f>
        <v>1.5555555555555556</v>
      </c>
      <c r="V118">
        <f>games1805!V118</f>
        <v>0</v>
      </c>
      <c r="W118">
        <f>games1805!W118</f>
        <v>1.25</v>
      </c>
      <c r="X118">
        <f>games1805!X118</f>
        <v>1.25</v>
      </c>
      <c r="Y118">
        <f>games1805!Y118</f>
        <v>0</v>
      </c>
      <c r="Z118">
        <f>games1805!Z118</f>
        <v>1</v>
      </c>
      <c r="AA118">
        <f>games1805!AA118</f>
        <v>1</v>
      </c>
      <c r="AB118">
        <f>games1805!AB118</f>
        <v>0</v>
      </c>
      <c r="AC118">
        <f>games1805!AC118</f>
        <v>1.3333333333333333</v>
      </c>
      <c r="AD118">
        <f>games1805!AD118</f>
        <v>1.3333333333333333</v>
      </c>
      <c r="AE118">
        <f>games1805!AE118</f>
        <v>0</v>
      </c>
      <c r="AF118">
        <f>games1805!AF118</f>
        <v>1.7777777777777777</v>
      </c>
      <c r="AG118">
        <f>games1805!AG118</f>
        <v>1.7777777777777777</v>
      </c>
      <c r="AH118">
        <f>games1805!AH118</f>
        <v>0</v>
      </c>
      <c r="AI118">
        <f>games1805!AI118</f>
        <v>3</v>
      </c>
      <c r="AJ118">
        <f>games1805!AJ118</f>
        <v>0</v>
      </c>
      <c r="AK118">
        <f>games1805!AK118</f>
        <v>12</v>
      </c>
      <c r="AL118">
        <f>games1805!AL118</f>
        <v>29</v>
      </c>
      <c r="AM118">
        <f>games1805!AM118</f>
        <v>1.5</v>
      </c>
      <c r="AN118">
        <f>games1805!AN118</f>
        <v>1.6111111111111112</v>
      </c>
      <c r="AO118">
        <f>games1805!AO118</f>
        <v>117</v>
      </c>
    </row>
    <row r="119" spans="1:41" x14ac:dyDescent="0.3">
      <c r="A119" t="str">
        <f>games1805!A119</f>
        <v>Bundesliga  Bundesliga</v>
      </c>
      <c r="B119" t="str">
        <f>games1805!B119</f>
        <v>16.09.2017</v>
      </c>
      <c r="C119" t="str">
        <f>games1805!C119</f>
        <v>2017</v>
      </c>
      <c r="D119" t="str">
        <f>games1805!D119</f>
        <v>09</v>
      </c>
      <c r="E119" t="str">
        <f>games1805!E119</f>
        <v>Sa</v>
      </c>
      <c r="F119">
        <f>games1805!F119</f>
        <v>0.77083333333333337</v>
      </c>
      <c r="G119">
        <f>games1805!G119</f>
        <v>2888</v>
      </c>
      <c r="H119">
        <f>games1805!H119</f>
        <v>7</v>
      </c>
      <c r="I119">
        <f>games1805!I119</f>
        <v>0</v>
      </c>
      <c r="J119" t="str">
        <f>games1805!J119</f>
        <v>FC Admira Wacker Mödling</v>
      </c>
      <c r="K119" t="str">
        <f>games1805!K119</f>
        <v>SK Sturm Graz</v>
      </c>
      <c r="L119">
        <f>games1805!L119</f>
        <v>2</v>
      </c>
      <c r="M119">
        <f>games1805!M119</f>
        <v>1</v>
      </c>
      <c r="N119" t="str">
        <f>games1805!N119</f>
        <v>S</v>
      </c>
      <c r="O119" t="str">
        <f>games1805!O119</f>
        <v>N</v>
      </c>
      <c r="P119">
        <f>games1805!P119</f>
        <v>1</v>
      </c>
      <c r="Q119">
        <f>games1805!Q119</f>
        <v>1.375</v>
      </c>
      <c r="R119">
        <f>games1805!R119</f>
        <v>1.375</v>
      </c>
      <c r="S119">
        <f>games1805!S119</f>
        <v>0</v>
      </c>
      <c r="T119">
        <f>games1805!T119</f>
        <v>1.5263157894736843</v>
      </c>
      <c r="U119">
        <f>games1805!U119</f>
        <v>1.5789473684210527</v>
      </c>
      <c r="V119">
        <f>games1805!V119</f>
        <v>-5.2631578947368363E-2</v>
      </c>
      <c r="W119">
        <f>games1805!W119</f>
        <v>1.5</v>
      </c>
      <c r="X119">
        <f>games1805!X119</f>
        <v>2.75</v>
      </c>
      <c r="Y119">
        <f>games1805!Y119</f>
        <v>-1.25</v>
      </c>
      <c r="Z119">
        <f>games1805!Z119</f>
        <v>1.25</v>
      </c>
      <c r="AA119">
        <f>games1805!AA119</f>
        <v>2.25</v>
      </c>
      <c r="AB119">
        <f>games1805!AB119</f>
        <v>-1</v>
      </c>
      <c r="AC119">
        <f>games1805!AC119</f>
        <v>1.3333333333333333</v>
      </c>
      <c r="AD119">
        <f>games1805!AD119</f>
        <v>1.3333333333333333</v>
      </c>
      <c r="AE119">
        <f>games1805!AE119</f>
        <v>0</v>
      </c>
      <c r="AF119">
        <f>games1805!AF119</f>
        <v>1.7</v>
      </c>
      <c r="AG119">
        <f>games1805!AG119</f>
        <v>1.8</v>
      </c>
      <c r="AH119">
        <f>games1805!AH119</f>
        <v>-0.10000000000000009</v>
      </c>
      <c r="AI119">
        <f>games1805!AI119</f>
        <v>3</v>
      </c>
      <c r="AJ119">
        <f>games1805!AJ119</f>
        <v>0</v>
      </c>
      <c r="AK119">
        <f>games1805!AK119</f>
        <v>8</v>
      </c>
      <c r="AL119">
        <f>games1805!AL119</f>
        <v>29</v>
      </c>
      <c r="AM119">
        <f>games1805!AM119</f>
        <v>1</v>
      </c>
      <c r="AN119">
        <f>games1805!AN119</f>
        <v>1.5263157894736843</v>
      </c>
      <c r="AO119">
        <f>games1805!AO119</f>
        <v>118</v>
      </c>
    </row>
    <row r="120" spans="1:41" x14ac:dyDescent="0.3">
      <c r="A120" t="str">
        <f>games1805!A120</f>
        <v>ÖFB-Cup  ÖFB-Cup</v>
      </c>
      <c r="B120" t="str">
        <f>games1805!B120</f>
        <v>20.09.2017</v>
      </c>
      <c r="C120" t="str">
        <f>games1805!C120</f>
        <v>2017</v>
      </c>
      <c r="D120" t="str">
        <f>games1805!D120</f>
        <v>09</v>
      </c>
      <c r="E120" t="str">
        <f>games1805!E120</f>
        <v>Mi</v>
      </c>
      <c r="F120">
        <f>games1805!F120</f>
        <v>0.75</v>
      </c>
      <c r="G120">
        <f>games1805!G120</f>
        <v>1123</v>
      </c>
      <c r="H120">
        <f>games1805!H120</f>
        <v>4</v>
      </c>
      <c r="I120">
        <f>games1805!I120</f>
        <v>0</v>
      </c>
      <c r="J120" t="str">
        <f>games1805!J120</f>
        <v>USK Anif</v>
      </c>
      <c r="K120" t="str">
        <f>games1805!K120</f>
        <v>SK Sturm Graz</v>
      </c>
      <c r="L120">
        <f>games1805!L120</f>
        <v>1</v>
      </c>
      <c r="M120">
        <f>games1805!M120</f>
        <v>2</v>
      </c>
      <c r="N120" t="str">
        <f>games1805!N120</f>
        <v>N</v>
      </c>
      <c r="O120" t="str">
        <f>games1805!O120</f>
        <v>S</v>
      </c>
      <c r="P120">
        <f>games1805!P120</f>
        <v>-1</v>
      </c>
      <c r="Q120">
        <f>games1805!Q120</f>
        <v>0</v>
      </c>
      <c r="R120">
        <f>games1805!R120</f>
        <v>0</v>
      </c>
      <c r="S120">
        <f>games1805!S120</f>
        <v>0</v>
      </c>
      <c r="T120">
        <f>games1805!T120</f>
        <v>1.5</v>
      </c>
      <c r="U120">
        <f>games1805!U120</f>
        <v>1.6</v>
      </c>
      <c r="V120">
        <f>games1805!V120</f>
        <v>-0.10000000000000009</v>
      </c>
      <c r="W120">
        <f>games1805!W120</f>
        <v>0</v>
      </c>
      <c r="X120">
        <f>games1805!X120</f>
        <v>0</v>
      </c>
      <c r="Y120">
        <f>games1805!Y120</f>
        <v>0</v>
      </c>
      <c r="Z120">
        <f>games1805!Z120</f>
        <v>0</v>
      </c>
      <c r="AA120">
        <f>games1805!AA120</f>
        <v>0</v>
      </c>
      <c r="AB120">
        <f>games1805!AB120</f>
        <v>0</v>
      </c>
      <c r="AC120">
        <f>games1805!AC120</f>
        <v>1.3333333333333333</v>
      </c>
      <c r="AD120">
        <f>games1805!AD120</f>
        <v>1.3333333333333333</v>
      </c>
      <c r="AE120">
        <f>games1805!AE120</f>
        <v>0</v>
      </c>
      <c r="AF120">
        <f>games1805!AF120</f>
        <v>1.6363636363636365</v>
      </c>
      <c r="AG120">
        <f>games1805!AG120</f>
        <v>1.8181818181818181</v>
      </c>
      <c r="AH120">
        <f>games1805!AH120</f>
        <v>-0.18181818181818166</v>
      </c>
      <c r="AI120">
        <f>games1805!AI120</f>
        <v>0</v>
      </c>
      <c r="AJ120">
        <f>games1805!AJ120</f>
        <v>3</v>
      </c>
      <c r="AK120">
        <f>games1805!AK120</f>
        <v>0</v>
      </c>
      <c r="AL120">
        <f>games1805!AL120</f>
        <v>29</v>
      </c>
      <c r="AM120">
        <f>games1805!AM120</f>
        <v>0</v>
      </c>
      <c r="AN120">
        <f>games1805!AN120</f>
        <v>1.45</v>
      </c>
      <c r="AO120">
        <f>games1805!AO120</f>
        <v>119</v>
      </c>
    </row>
    <row r="121" spans="1:41" x14ac:dyDescent="0.3">
      <c r="A121" t="str">
        <f>games1805!A121</f>
        <v>Bundesliga  Bundesliga</v>
      </c>
      <c r="B121" t="str">
        <f>games1805!B121</f>
        <v>23.09.2017</v>
      </c>
      <c r="C121" t="str">
        <f>games1805!C121</f>
        <v>2017</v>
      </c>
      <c r="D121" t="str">
        <f>games1805!D121</f>
        <v>09</v>
      </c>
      <c r="E121" t="str">
        <f>games1805!E121</f>
        <v>Sa</v>
      </c>
      <c r="F121">
        <f>games1805!F121</f>
        <v>0.77083333333333337</v>
      </c>
      <c r="G121">
        <f>games1805!G121</f>
        <v>9312</v>
      </c>
      <c r="H121">
        <f>games1805!H121</f>
        <v>3</v>
      </c>
      <c r="I121">
        <f>games1805!I121</f>
        <v>0</v>
      </c>
      <c r="J121" t="str">
        <f>games1805!J121</f>
        <v>SK Sturm Graz</v>
      </c>
      <c r="K121" t="str">
        <f>games1805!K121</f>
        <v>SC Rheindorf Altach</v>
      </c>
      <c r="L121">
        <f>games1805!L121</f>
        <v>0</v>
      </c>
      <c r="M121">
        <f>games1805!M121</f>
        <v>0</v>
      </c>
      <c r="N121" t="str">
        <f>games1805!N121</f>
        <v>U</v>
      </c>
      <c r="O121" t="str">
        <f>games1805!O121</f>
        <v>U</v>
      </c>
      <c r="P121">
        <f>games1805!P121</f>
        <v>0</v>
      </c>
      <c r="Q121">
        <f>games1805!Q121</f>
        <v>1.5238095238095237</v>
      </c>
      <c r="R121">
        <f>games1805!R121</f>
        <v>0.5714285714285714</v>
      </c>
      <c r="S121">
        <f>games1805!S121</f>
        <v>0.95238095238095233</v>
      </c>
      <c r="T121">
        <f>games1805!T121</f>
        <v>0.75</v>
      </c>
      <c r="U121">
        <f>games1805!U121</f>
        <v>1.375</v>
      </c>
      <c r="V121">
        <f>games1805!V121</f>
        <v>-0.625</v>
      </c>
      <c r="W121">
        <f>games1805!W121</f>
        <v>1.3333333333333333</v>
      </c>
      <c r="X121">
        <f>games1805!X121</f>
        <v>1.3333333333333333</v>
      </c>
      <c r="Y121">
        <f>games1805!Y121</f>
        <v>0</v>
      </c>
      <c r="Z121">
        <f>games1805!Z121</f>
        <v>1.6666666666666667</v>
      </c>
      <c r="AA121">
        <f>games1805!AA121</f>
        <v>1.75</v>
      </c>
      <c r="AB121">
        <f>games1805!AB121</f>
        <v>-8.3333333333333259E-2</v>
      </c>
      <c r="AC121">
        <f>games1805!AC121</f>
        <v>1</v>
      </c>
      <c r="AD121">
        <f>games1805!AD121</f>
        <v>0.5</v>
      </c>
      <c r="AE121">
        <f>games1805!AE121</f>
        <v>0.5</v>
      </c>
      <c r="AF121">
        <f>games1805!AF121</f>
        <v>0.5</v>
      </c>
      <c r="AG121">
        <f>games1805!AG121</f>
        <v>2.25</v>
      </c>
      <c r="AH121">
        <f>games1805!AH121</f>
        <v>-1.75</v>
      </c>
      <c r="AI121">
        <f>games1805!AI121</f>
        <v>1</v>
      </c>
      <c r="AJ121">
        <f>games1805!AJ121</f>
        <v>1</v>
      </c>
      <c r="AK121">
        <f>games1805!AK121</f>
        <v>32</v>
      </c>
      <c r="AL121">
        <f>games1805!AL121</f>
        <v>6</v>
      </c>
      <c r="AM121">
        <f>games1805!AM121</f>
        <v>1.5238095238095237</v>
      </c>
      <c r="AN121">
        <f>games1805!AN121</f>
        <v>0.75</v>
      </c>
      <c r="AO121">
        <f>games1805!AO121</f>
        <v>120</v>
      </c>
    </row>
    <row r="122" spans="1:41" x14ac:dyDescent="0.3">
      <c r="A122" t="str">
        <f>games1805!A122</f>
        <v>Bundesliga  Bundesliga</v>
      </c>
      <c r="B122" t="str">
        <f>games1805!B122</f>
        <v>30.09.2017</v>
      </c>
      <c r="C122" t="str">
        <f>games1805!C122</f>
        <v>2017</v>
      </c>
      <c r="D122" t="str">
        <f>games1805!D122</f>
        <v>09</v>
      </c>
      <c r="E122" t="str">
        <f>games1805!E122</f>
        <v>Sa</v>
      </c>
      <c r="F122">
        <f>games1805!F122</f>
        <v>0.66666666666666663</v>
      </c>
      <c r="G122">
        <f>games1805!G122</f>
        <v>3463</v>
      </c>
      <c r="H122">
        <f>games1805!H122</f>
        <v>7</v>
      </c>
      <c r="I122">
        <f>games1805!I122</f>
        <v>0</v>
      </c>
      <c r="J122" t="str">
        <f>games1805!J122</f>
        <v>SKN St. Pölten</v>
      </c>
      <c r="K122" t="str">
        <f>games1805!K122</f>
        <v>SK Sturm Graz</v>
      </c>
      <c r="L122">
        <f>games1805!L122</f>
        <v>0</v>
      </c>
      <c r="M122">
        <f>games1805!M122</f>
        <v>3</v>
      </c>
      <c r="N122" t="str">
        <f>games1805!N122</f>
        <v>N</v>
      </c>
      <c r="O122" t="str">
        <f>games1805!O122</f>
        <v>S</v>
      </c>
      <c r="P122">
        <f>games1805!P122</f>
        <v>-3</v>
      </c>
      <c r="Q122">
        <f>games1805!Q122</f>
        <v>0.88888888888888884</v>
      </c>
      <c r="R122">
        <f>games1805!R122</f>
        <v>0.55555555555555558</v>
      </c>
      <c r="S122">
        <f>games1805!S122</f>
        <v>0.33333333333333326</v>
      </c>
      <c r="T122">
        <f>games1805!T122</f>
        <v>1.4545454545454546</v>
      </c>
      <c r="U122">
        <f>games1805!U122</f>
        <v>1.5</v>
      </c>
      <c r="V122">
        <f>games1805!V122</f>
        <v>-4.5454545454545414E-2</v>
      </c>
      <c r="W122">
        <f>games1805!W122</f>
        <v>1</v>
      </c>
      <c r="X122">
        <f>games1805!X122</f>
        <v>1.25</v>
      </c>
      <c r="Y122">
        <f>games1805!Y122</f>
        <v>-0.25</v>
      </c>
      <c r="Z122">
        <f>games1805!Z122</f>
        <v>0.8</v>
      </c>
      <c r="AA122">
        <f>games1805!AA122</f>
        <v>4.2</v>
      </c>
      <c r="AB122">
        <f>games1805!AB122</f>
        <v>-3.4000000000000004</v>
      </c>
      <c r="AC122">
        <f>games1805!AC122</f>
        <v>1.2</v>
      </c>
      <c r="AD122">
        <f>games1805!AD122</f>
        <v>1.2</v>
      </c>
      <c r="AE122">
        <f>games1805!AE122</f>
        <v>0</v>
      </c>
      <c r="AF122">
        <f>games1805!AF122</f>
        <v>1.6666666666666667</v>
      </c>
      <c r="AG122">
        <f>games1805!AG122</f>
        <v>1.75</v>
      </c>
      <c r="AH122">
        <f>games1805!AH122</f>
        <v>-8.3333333333333259E-2</v>
      </c>
      <c r="AI122">
        <f>games1805!AI122</f>
        <v>0</v>
      </c>
      <c r="AJ122">
        <f>games1805!AJ122</f>
        <v>3</v>
      </c>
      <c r="AK122">
        <f>games1805!AK122</f>
        <v>6</v>
      </c>
      <c r="AL122">
        <f>games1805!AL122</f>
        <v>33</v>
      </c>
      <c r="AM122">
        <f>games1805!AM122</f>
        <v>0.66666666666666663</v>
      </c>
      <c r="AN122">
        <f>games1805!AN122</f>
        <v>1.5</v>
      </c>
      <c r="AO122">
        <f>games1805!AO122</f>
        <v>121</v>
      </c>
    </row>
    <row r="123" spans="1:41" x14ac:dyDescent="0.3">
      <c r="A123" t="str">
        <f>games1805!A123</f>
        <v>Bundesliga  Bundesliga</v>
      </c>
      <c r="B123" t="str">
        <f>games1805!B123</f>
        <v>21.10.2017</v>
      </c>
      <c r="C123" t="str">
        <f>games1805!C123</f>
        <v>2017</v>
      </c>
      <c r="D123" t="str">
        <f>games1805!D123</f>
        <v>10</v>
      </c>
      <c r="E123" t="str">
        <f>games1805!E123</f>
        <v>Sa</v>
      </c>
      <c r="F123">
        <f>games1805!F123</f>
        <v>0.66666666666666663</v>
      </c>
      <c r="G123">
        <f>games1805!G123</f>
        <v>9387</v>
      </c>
      <c r="H123">
        <f>games1805!H123</f>
        <v>6</v>
      </c>
      <c r="I123">
        <f>games1805!I123</f>
        <v>0</v>
      </c>
      <c r="J123" t="str">
        <f>games1805!J123</f>
        <v>SK Sturm Graz</v>
      </c>
      <c r="K123" t="str">
        <f>games1805!K123</f>
        <v>SV Mattersburg</v>
      </c>
      <c r="L123">
        <f>games1805!L123</f>
        <v>3</v>
      </c>
      <c r="M123">
        <f>games1805!M123</f>
        <v>2</v>
      </c>
      <c r="N123" t="str">
        <f>games1805!N123</f>
        <v>S</v>
      </c>
      <c r="O123" t="str">
        <f>games1805!O123</f>
        <v>N</v>
      </c>
      <c r="P123">
        <f>games1805!P123</f>
        <v>1</v>
      </c>
      <c r="Q123">
        <f>games1805!Q123</f>
        <v>1.5217391304347827</v>
      </c>
      <c r="R123">
        <f>games1805!R123</f>
        <v>0.52173913043478259</v>
      </c>
      <c r="S123">
        <f>games1805!S123</f>
        <v>1</v>
      </c>
      <c r="T123">
        <f>games1805!T123</f>
        <v>1.4</v>
      </c>
      <c r="U123">
        <f>games1805!U123</f>
        <v>1.7</v>
      </c>
      <c r="V123">
        <f>games1805!V123</f>
        <v>-0.30000000000000004</v>
      </c>
      <c r="W123">
        <f>games1805!W123</f>
        <v>1.2</v>
      </c>
      <c r="X123">
        <f>games1805!X123</f>
        <v>1.2</v>
      </c>
      <c r="Y123">
        <f>games1805!Y123</f>
        <v>0</v>
      </c>
      <c r="Z123">
        <f>games1805!Z123</f>
        <v>1.7692307692307692</v>
      </c>
      <c r="AA123">
        <f>games1805!AA123</f>
        <v>1.6153846153846154</v>
      </c>
      <c r="AB123">
        <f>games1805!AB123</f>
        <v>0.15384615384615374</v>
      </c>
      <c r="AC123">
        <f>games1805!AC123</f>
        <v>1.3333333333333333</v>
      </c>
      <c r="AD123">
        <f>games1805!AD123</f>
        <v>1.8333333333333333</v>
      </c>
      <c r="AE123">
        <f>games1805!AE123</f>
        <v>-0.5</v>
      </c>
      <c r="AF123">
        <f>games1805!AF123</f>
        <v>1.5</v>
      </c>
      <c r="AG123">
        <f>games1805!AG123</f>
        <v>1.5</v>
      </c>
      <c r="AH123">
        <f>games1805!AH123</f>
        <v>0</v>
      </c>
      <c r="AI123">
        <f>games1805!AI123</f>
        <v>3</v>
      </c>
      <c r="AJ123">
        <f>games1805!AJ123</f>
        <v>0</v>
      </c>
      <c r="AK123">
        <f>games1805!AK123</f>
        <v>36</v>
      </c>
      <c r="AL123">
        <f>games1805!AL123</f>
        <v>11</v>
      </c>
      <c r="AM123">
        <f>games1805!AM123</f>
        <v>1.5652173913043479</v>
      </c>
      <c r="AN123">
        <f>games1805!AN123</f>
        <v>1.1000000000000001</v>
      </c>
      <c r="AO123">
        <f>games1805!AO123</f>
        <v>122</v>
      </c>
    </row>
    <row r="124" spans="1:41" x14ac:dyDescent="0.3">
      <c r="A124" t="str">
        <f>games1805!A124</f>
        <v>ÖFB-Cup  ÖFB-Cup</v>
      </c>
      <c r="B124" t="str">
        <f>games1805!B124</f>
        <v>25.10.2017</v>
      </c>
      <c r="C124" t="str">
        <f>games1805!C124</f>
        <v>2017</v>
      </c>
      <c r="D124" t="str">
        <f>games1805!D124</f>
        <v>10</v>
      </c>
      <c r="E124" t="str">
        <f>games1805!E124</f>
        <v>Mi</v>
      </c>
      <c r="F124">
        <f>games1805!F124</f>
        <v>0.75</v>
      </c>
      <c r="G124">
        <f>games1805!G124</f>
        <v>6770</v>
      </c>
      <c r="H124">
        <f>games1805!H124</f>
        <v>4</v>
      </c>
      <c r="I124">
        <f>games1805!I124</f>
        <v>0</v>
      </c>
      <c r="J124" t="str">
        <f>games1805!J124</f>
        <v>SK Sturm Graz</v>
      </c>
      <c r="K124" t="str">
        <f>games1805!K124</f>
        <v>SC Rheindorf Altach</v>
      </c>
      <c r="L124">
        <f>games1805!L124</f>
        <v>4</v>
      </c>
      <c r="M124">
        <f>games1805!M124</f>
        <v>1</v>
      </c>
      <c r="N124" t="str">
        <f>games1805!N124</f>
        <v>S</v>
      </c>
      <c r="O124" t="str">
        <f>games1805!O124</f>
        <v>N</v>
      </c>
      <c r="P124">
        <f>games1805!P124</f>
        <v>3</v>
      </c>
      <c r="Q124">
        <f>games1805!Q124</f>
        <v>1.5833333333333333</v>
      </c>
      <c r="R124">
        <f>games1805!R124</f>
        <v>0.58333333333333337</v>
      </c>
      <c r="S124">
        <f>games1805!S124</f>
        <v>0.99999999999999989</v>
      </c>
      <c r="T124">
        <f>games1805!T124</f>
        <v>0.66666666666666663</v>
      </c>
      <c r="U124">
        <f>games1805!U124</f>
        <v>1.2222222222222223</v>
      </c>
      <c r="V124">
        <f>games1805!V124</f>
        <v>-0.55555555555555569</v>
      </c>
      <c r="W124">
        <f>games1805!W124</f>
        <v>1.3636363636363635</v>
      </c>
      <c r="X124">
        <f>games1805!X124</f>
        <v>1.2727272727272727</v>
      </c>
      <c r="Y124">
        <f>games1805!Y124</f>
        <v>9.0909090909090828E-2</v>
      </c>
      <c r="Z124">
        <f>games1805!Z124</f>
        <v>1.7692307692307692</v>
      </c>
      <c r="AA124">
        <f>games1805!AA124</f>
        <v>1.6153846153846154</v>
      </c>
      <c r="AB124">
        <f>games1805!AB124</f>
        <v>0.15384615384615374</v>
      </c>
      <c r="AC124">
        <f>games1805!AC124</f>
        <v>1</v>
      </c>
      <c r="AD124">
        <f>games1805!AD124</f>
        <v>0.5</v>
      </c>
      <c r="AE124">
        <f>games1805!AE124</f>
        <v>0.5</v>
      </c>
      <c r="AF124">
        <f>games1805!AF124</f>
        <v>0.4</v>
      </c>
      <c r="AG124">
        <f>games1805!AG124</f>
        <v>1.8</v>
      </c>
      <c r="AH124">
        <f>games1805!AH124</f>
        <v>-1.4</v>
      </c>
      <c r="AI124">
        <f>games1805!AI124</f>
        <v>3</v>
      </c>
      <c r="AJ124">
        <f>games1805!AJ124</f>
        <v>0</v>
      </c>
      <c r="AK124">
        <f>games1805!AK124</f>
        <v>39</v>
      </c>
      <c r="AL124">
        <f>games1805!AL124</f>
        <v>7</v>
      </c>
      <c r="AM124">
        <f>games1805!AM124</f>
        <v>1.625</v>
      </c>
      <c r="AN124">
        <f>games1805!AN124</f>
        <v>0.77777777777777779</v>
      </c>
      <c r="AO124">
        <f>games1805!AO124</f>
        <v>123</v>
      </c>
    </row>
    <row r="125" spans="1:41" x14ac:dyDescent="0.3">
      <c r="A125" t="str">
        <f>games1805!A125</f>
        <v>Bundesliga  Bundesliga</v>
      </c>
      <c r="B125" t="str">
        <f>games1805!B125</f>
        <v>29.10.2017</v>
      </c>
      <c r="C125" t="str">
        <f>games1805!C125</f>
        <v>2017</v>
      </c>
      <c r="D125" t="str">
        <f>games1805!D125</f>
        <v>10</v>
      </c>
      <c r="E125" t="str">
        <f>games1805!E125</f>
        <v>So</v>
      </c>
      <c r="F125">
        <f>games1805!F125</f>
        <v>0.6875</v>
      </c>
      <c r="G125">
        <f>games1805!G125</f>
        <v>4475</v>
      </c>
      <c r="H125">
        <f>games1805!H125</f>
        <v>4</v>
      </c>
      <c r="I125">
        <f>games1805!I125</f>
        <v>0</v>
      </c>
      <c r="J125" t="str">
        <f>games1805!J125</f>
        <v>Wolfsberger AC</v>
      </c>
      <c r="K125" t="str">
        <f>games1805!K125</f>
        <v>SK Sturm Graz</v>
      </c>
      <c r="L125">
        <f>games1805!L125</f>
        <v>0</v>
      </c>
      <c r="M125">
        <f>games1805!M125</f>
        <v>2</v>
      </c>
      <c r="N125" t="str">
        <f>games1805!N125</f>
        <v>N</v>
      </c>
      <c r="O125" t="str">
        <f>games1805!O125</f>
        <v>S</v>
      </c>
      <c r="P125">
        <f>games1805!P125</f>
        <v>-2</v>
      </c>
      <c r="Q125">
        <f>games1805!Q125</f>
        <v>0.77777777777777779</v>
      </c>
      <c r="R125">
        <f>games1805!R125</f>
        <v>0.55555555555555558</v>
      </c>
      <c r="S125">
        <f>games1805!S125</f>
        <v>0.22222222222222221</v>
      </c>
      <c r="T125">
        <f>games1805!T125</f>
        <v>1.68</v>
      </c>
      <c r="U125">
        <f>games1805!U125</f>
        <v>1.44</v>
      </c>
      <c r="V125">
        <f>games1805!V125</f>
        <v>0.24</v>
      </c>
      <c r="W125">
        <f>games1805!W125</f>
        <v>0.75</v>
      </c>
      <c r="X125">
        <f>games1805!X125</f>
        <v>1.25</v>
      </c>
      <c r="Y125">
        <f>games1805!Y125</f>
        <v>-0.5</v>
      </c>
      <c r="Z125">
        <f>games1805!Z125</f>
        <v>0.8</v>
      </c>
      <c r="AA125">
        <f>games1805!AA125</f>
        <v>2</v>
      </c>
      <c r="AB125">
        <f>games1805!AB125</f>
        <v>-1.2</v>
      </c>
      <c r="AC125">
        <f>games1805!AC125</f>
        <v>1.5833333333333333</v>
      </c>
      <c r="AD125">
        <f>games1805!AD125</f>
        <v>1.25</v>
      </c>
      <c r="AE125">
        <f>games1805!AE125</f>
        <v>0.33333333333333326</v>
      </c>
      <c r="AF125">
        <f>games1805!AF125</f>
        <v>1.7692307692307692</v>
      </c>
      <c r="AG125">
        <f>games1805!AG125</f>
        <v>1.6153846153846154</v>
      </c>
      <c r="AH125">
        <f>games1805!AH125</f>
        <v>0.15384615384615374</v>
      </c>
      <c r="AI125">
        <f>games1805!AI125</f>
        <v>0</v>
      </c>
      <c r="AJ125">
        <f>games1805!AJ125</f>
        <v>3</v>
      </c>
      <c r="AK125">
        <f>games1805!AK125</f>
        <v>5</v>
      </c>
      <c r="AL125">
        <f>games1805!AL125</f>
        <v>42</v>
      </c>
      <c r="AM125">
        <f>games1805!AM125</f>
        <v>0.55555555555555558</v>
      </c>
      <c r="AN125">
        <f>games1805!AN125</f>
        <v>1.68</v>
      </c>
      <c r="AO125">
        <f>games1805!AO125</f>
        <v>124</v>
      </c>
    </row>
    <row r="126" spans="1:41" x14ac:dyDescent="0.3">
      <c r="A126" t="str">
        <f>games1805!A126</f>
        <v>Bundesliga  Bundesliga</v>
      </c>
      <c r="B126" t="str">
        <f>games1805!B126</f>
        <v>04.11.2017</v>
      </c>
      <c r="C126" t="str">
        <f>games1805!C126</f>
        <v>2017</v>
      </c>
      <c r="D126" t="str">
        <f>games1805!D126</f>
        <v>11</v>
      </c>
      <c r="E126" t="str">
        <f>games1805!E126</f>
        <v>Sa</v>
      </c>
      <c r="F126">
        <f>games1805!F126</f>
        <v>0.66666666666666663</v>
      </c>
      <c r="G126">
        <f>games1805!G126</f>
        <v>15549</v>
      </c>
      <c r="H126">
        <f>games1805!H126</f>
        <v>6</v>
      </c>
      <c r="I126">
        <f>games1805!I126</f>
        <v>0</v>
      </c>
      <c r="J126" t="str">
        <f>games1805!J126</f>
        <v>SK Sturm Graz</v>
      </c>
      <c r="K126" t="str">
        <f>games1805!K126</f>
        <v>SK Rapid Wien</v>
      </c>
      <c r="L126">
        <f>games1805!L126</f>
        <v>0</v>
      </c>
      <c r="M126">
        <f>games1805!M126</f>
        <v>0</v>
      </c>
      <c r="N126" t="str">
        <f>games1805!N126</f>
        <v>U</v>
      </c>
      <c r="O126" t="str">
        <f>games1805!O126</f>
        <v>U</v>
      </c>
      <c r="P126">
        <f>games1805!P126</f>
        <v>0</v>
      </c>
      <c r="Q126">
        <f>games1805!Q126</f>
        <v>1.6923076923076923</v>
      </c>
      <c r="R126">
        <f>games1805!R126</f>
        <v>0.57692307692307687</v>
      </c>
      <c r="S126">
        <f>games1805!S126</f>
        <v>1.1153846153846154</v>
      </c>
      <c r="T126">
        <f>games1805!T126</f>
        <v>1.6</v>
      </c>
      <c r="U126">
        <f>games1805!U126</f>
        <v>1.6</v>
      </c>
      <c r="V126">
        <f>games1805!V126</f>
        <v>0</v>
      </c>
      <c r="W126">
        <f>games1805!W126</f>
        <v>1.5833333333333333</v>
      </c>
      <c r="X126">
        <f>games1805!X126</f>
        <v>1.25</v>
      </c>
      <c r="Y126">
        <f>games1805!Y126</f>
        <v>0.33333333333333326</v>
      </c>
      <c r="Z126">
        <f>games1805!Z126</f>
        <v>1.7857142857142858</v>
      </c>
      <c r="AA126">
        <f>games1805!AA126</f>
        <v>1.5</v>
      </c>
      <c r="AB126">
        <f>games1805!AB126</f>
        <v>0.28571428571428581</v>
      </c>
      <c r="AC126">
        <f>games1805!AC126</f>
        <v>1.4</v>
      </c>
      <c r="AD126">
        <f>games1805!AD126</f>
        <v>2.4</v>
      </c>
      <c r="AE126">
        <f>games1805!AE126</f>
        <v>-1</v>
      </c>
      <c r="AF126">
        <f>games1805!AF126</f>
        <v>1.8</v>
      </c>
      <c r="AG126">
        <f>games1805!AG126</f>
        <v>0.8</v>
      </c>
      <c r="AH126">
        <f>games1805!AH126</f>
        <v>1</v>
      </c>
      <c r="AI126">
        <f>games1805!AI126</f>
        <v>1</v>
      </c>
      <c r="AJ126">
        <f>games1805!AJ126</f>
        <v>1</v>
      </c>
      <c r="AK126">
        <f>games1805!AK126</f>
        <v>45</v>
      </c>
      <c r="AL126">
        <f>games1805!AL126</f>
        <v>12</v>
      </c>
      <c r="AM126">
        <f>games1805!AM126</f>
        <v>1.7307692307692308</v>
      </c>
      <c r="AN126">
        <f>games1805!AN126</f>
        <v>1.2</v>
      </c>
      <c r="AO126">
        <f>games1805!AO126</f>
        <v>125</v>
      </c>
    </row>
    <row r="127" spans="1:41" x14ac:dyDescent="0.3">
      <c r="A127" t="str">
        <f>games1805!A127</f>
        <v>Bundesliga  Bundesliga</v>
      </c>
      <c r="B127" t="str">
        <f>games1805!B127</f>
        <v>25.11.2017</v>
      </c>
      <c r="C127" t="str">
        <f>games1805!C127</f>
        <v>2017</v>
      </c>
      <c r="D127" t="str">
        <f>games1805!D127</f>
        <v>11</v>
      </c>
      <c r="E127" t="str">
        <f>games1805!E127</f>
        <v>Sa</v>
      </c>
      <c r="F127">
        <f>games1805!F127</f>
        <v>0.66666666666666663</v>
      </c>
      <c r="G127">
        <f>games1805!G127</f>
        <v>10536</v>
      </c>
      <c r="H127">
        <f>games1805!H127</f>
        <v>6</v>
      </c>
      <c r="I127">
        <f>games1805!I127</f>
        <v>0</v>
      </c>
      <c r="J127" t="str">
        <f>games1805!J127</f>
        <v>SK Sturm Graz</v>
      </c>
      <c r="K127" t="str">
        <f>games1805!K127</f>
        <v>LASK</v>
      </c>
      <c r="L127">
        <f>games1805!L127</f>
        <v>1</v>
      </c>
      <c r="M127">
        <f>games1805!M127</f>
        <v>0</v>
      </c>
      <c r="N127" t="str">
        <f>games1805!N127</f>
        <v>S</v>
      </c>
      <c r="O127" t="str">
        <f>games1805!O127</f>
        <v>N</v>
      </c>
      <c r="P127">
        <f>games1805!P127</f>
        <v>1</v>
      </c>
      <c r="Q127">
        <f>games1805!Q127</f>
        <v>1.6296296296296295</v>
      </c>
      <c r="R127">
        <f>games1805!R127</f>
        <v>0.55555555555555558</v>
      </c>
      <c r="S127">
        <f>games1805!S127</f>
        <v>1.074074074074074</v>
      </c>
      <c r="T127">
        <f>games1805!T127</f>
        <v>1.2222222222222223</v>
      </c>
      <c r="U127">
        <f>games1805!U127</f>
        <v>1.1111111111111112</v>
      </c>
      <c r="V127">
        <f>games1805!V127</f>
        <v>0.11111111111111116</v>
      </c>
      <c r="W127">
        <f>games1805!W127</f>
        <v>1.4615384615384615</v>
      </c>
      <c r="X127">
        <f>games1805!X127</f>
        <v>1.1538461538461537</v>
      </c>
      <c r="Y127">
        <f>games1805!Y127</f>
        <v>0.30769230769230771</v>
      </c>
      <c r="Z127">
        <f>games1805!Z127</f>
        <v>1.7857142857142858</v>
      </c>
      <c r="AA127">
        <f>games1805!AA127</f>
        <v>1.5</v>
      </c>
      <c r="AB127">
        <f>games1805!AB127</f>
        <v>0.28571428571428581</v>
      </c>
      <c r="AC127">
        <f>games1805!AC127</f>
        <v>1.4</v>
      </c>
      <c r="AD127">
        <f>games1805!AD127</f>
        <v>1.2</v>
      </c>
      <c r="AE127">
        <f>games1805!AE127</f>
        <v>0.19999999999999996</v>
      </c>
      <c r="AF127">
        <f>games1805!AF127</f>
        <v>1</v>
      </c>
      <c r="AG127">
        <f>games1805!AG127</f>
        <v>1</v>
      </c>
      <c r="AH127">
        <f>games1805!AH127</f>
        <v>0</v>
      </c>
      <c r="AI127">
        <f>games1805!AI127</f>
        <v>3</v>
      </c>
      <c r="AJ127">
        <f>games1805!AJ127</f>
        <v>0</v>
      </c>
      <c r="AK127">
        <f>games1805!AK127</f>
        <v>46</v>
      </c>
      <c r="AL127">
        <f>games1805!AL127</f>
        <v>15</v>
      </c>
      <c r="AM127">
        <f>games1805!AM127</f>
        <v>1.7037037037037037</v>
      </c>
      <c r="AN127">
        <f>games1805!AN127</f>
        <v>1.6666666666666667</v>
      </c>
      <c r="AO127">
        <f>games1805!AO127</f>
        <v>126</v>
      </c>
    </row>
    <row r="128" spans="1:41" x14ac:dyDescent="0.3">
      <c r="A128" t="str">
        <f>games1805!A128</f>
        <v>Bundesliga  Bundesliga</v>
      </c>
      <c r="B128" t="str">
        <f>games1805!B128</f>
        <v>28.11.2017</v>
      </c>
      <c r="C128" t="str">
        <f>games1805!C128</f>
        <v>2017</v>
      </c>
      <c r="D128" t="str">
        <f>games1805!D128</f>
        <v>11</v>
      </c>
      <c r="E128" t="str">
        <f>games1805!E128</f>
        <v>Di</v>
      </c>
      <c r="F128">
        <f>games1805!F128</f>
        <v>0.79166666666666663</v>
      </c>
      <c r="G128">
        <f>games1805!G128</f>
        <v>6527</v>
      </c>
      <c r="H128">
        <f>games1805!H128</f>
        <v>3</v>
      </c>
      <c r="I128">
        <f>games1805!I128</f>
        <v>0</v>
      </c>
      <c r="J128" t="str">
        <f>games1805!J128</f>
        <v>SK Sturm Graz</v>
      </c>
      <c r="K128" t="str">
        <f>games1805!K128</f>
        <v>FC Admira Wacker Mödling</v>
      </c>
      <c r="L128">
        <f>games1805!L128</f>
        <v>6</v>
      </c>
      <c r="M128">
        <f>games1805!M128</f>
        <v>1</v>
      </c>
      <c r="N128" t="str">
        <f>games1805!N128</f>
        <v>S</v>
      </c>
      <c r="O128" t="str">
        <f>games1805!O128</f>
        <v>N</v>
      </c>
      <c r="P128">
        <f>games1805!P128</f>
        <v>5</v>
      </c>
      <c r="Q128">
        <f>games1805!Q128</f>
        <v>1.6071428571428572</v>
      </c>
      <c r="R128">
        <f>games1805!R128</f>
        <v>0.5357142857142857</v>
      </c>
      <c r="S128">
        <f>games1805!S128</f>
        <v>1.0714285714285716</v>
      </c>
      <c r="T128">
        <f>games1805!T128</f>
        <v>1.4444444444444444</v>
      </c>
      <c r="U128">
        <f>games1805!U128</f>
        <v>2.3333333333333335</v>
      </c>
      <c r="V128">
        <f>games1805!V128</f>
        <v>-0.88888888888888906</v>
      </c>
      <c r="W128">
        <f>games1805!W128</f>
        <v>1.4285714285714286</v>
      </c>
      <c r="X128">
        <f>games1805!X128</f>
        <v>1.0714285714285714</v>
      </c>
      <c r="Y128">
        <f>games1805!Y128</f>
        <v>0.35714285714285721</v>
      </c>
      <c r="Z128">
        <f>games1805!Z128</f>
        <v>1.7857142857142858</v>
      </c>
      <c r="AA128">
        <f>games1805!AA128</f>
        <v>1.5</v>
      </c>
      <c r="AB128">
        <f>games1805!AB128</f>
        <v>0.28571428571428581</v>
      </c>
      <c r="AC128">
        <f>games1805!AC128</f>
        <v>1.6</v>
      </c>
      <c r="AD128">
        <f>games1805!AD128</f>
        <v>2.4</v>
      </c>
      <c r="AE128">
        <f>games1805!AE128</f>
        <v>-0.79999999999999982</v>
      </c>
      <c r="AF128">
        <f>games1805!AF128</f>
        <v>1.25</v>
      </c>
      <c r="AG128">
        <f>games1805!AG128</f>
        <v>2.25</v>
      </c>
      <c r="AH128">
        <f>games1805!AH128</f>
        <v>-1</v>
      </c>
      <c r="AI128">
        <f>games1805!AI128</f>
        <v>3</v>
      </c>
      <c r="AJ128">
        <f>games1805!AJ128</f>
        <v>0</v>
      </c>
      <c r="AK128">
        <f>games1805!AK128</f>
        <v>49</v>
      </c>
      <c r="AL128">
        <f>games1805!AL128</f>
        <v>11</v>
      </c>
      <c r="AM128">
        <f>games1805!AM128</f>
        <v>1.75</v>
      </c>
      <c r="AN128">
        <f>games1805!AN128</f>
        <v>1.2222222222222223</v>
      </c>
      <c r="AO128">
        <f>games1805!AO128</f>
        <v>127</v>
      </c>
    </row>
    <row r="129" spans="1:41" x14ac:dyDescent="0.3">
      <c r="A129" t="str">
        <f>games1805!A129</f>
        <v>Bundesliga  Bundesliga</v>
      </c>
      <c r="B129" t="str">
        <f>games1805!B129</f>
        <v>02.12.2017</v>
      </c>
      <c r="C129" t="str">
        <f>games1805!C129</f>
        <v>2017</v>
      </c>
      <c r="D129" t="str">
        <f>games1805!D129</f>
        <v>12</v>
      </c>
      <c r="E129" t="str">
        <f>games1805!E129</f>
        <v>Sa</v>
      </c>
      <c r="F129">
        <f>games1805!F129</f>
        <v>0.77083333333333337</v>
      </c>
      <c r="G129">
        <f>games1805!G129</f>
        <v>3872</v>
      </c>
      <c r="H129">
        <f>games1805!H129</f>
        <v>4</v>
      </c>
      <c r="I129">
        <f>games1805!I129</f>
        <v>0</v>
      </c>
      <c r="J129" t="str">
        <f>games1805!J129</f>
        <v>SC Rheindorf Altach</v>
      </c>
      <c r="K129" t="str">
        <f>games1805!K129</f>
        <v>SK Sturm Graz</v>
      </c>
      <c r="L129">
        <f>games1805!L129</f>
        <v>1</v>
      </c>
      <c r="M129">
        <f>games1805!M129</f>
        <v>2</v>
      </c>
      <c r="N129" t="str">
        <f>games1805!N129</f>
        <v>N</v>
      </c>
      <c r="O129" t="str">
        <f>games1805!O129</f>
        <v>S</v>
      </c>
      <c r="P129">
        <f>games1805!P129</f>
        <v>-1</v>
      </c>
      <c r="Q129">
        <f>games1805!Q129</f>
        <v>0.7</v>
      </c>
      <c r="R129">
        <f>games1805!R129</f>
        <v>0.2</v>
      </c>
      <c r="S129">
        <f>games1805!S129</f>
        <v>0.49999999999999994</v>
      </c>
      <c r="T129">
        <f>games1805!T129</f>
        <v>1.7586206896551724</v>
      </c>
      <c r="U129">
        <f>games1805!U129</f>
        <v>1.2758620689655173</v>
      </c>
      <c r="V129">
        <f>games1805!V129</f>
        <v>0.48275862068965503</v>
      </c>
      <c r="W129">
        <f>games1805!W129</f>
        <v>1</v>
      </c>
      <c r="X129">
        <f>games1805!X129</f>
        <v>0.5</v>
      </c>
      <c r="Y129">
        <f>games1805!Y129</f>
        <v>0.5</v>
      </c>
      <c r="Z129">
        <f>games1805!Z129</f>
        <v>0.5</v>
      </c>
      <c r="AA129">
        <f>games1805!AA129</f>
        <v>2.1666666666666665</v>
      </c>
      <c r="AB129">
        <f>games1805!AB129</f>
        <v>-1.6666666666666665</v>
      </c>
      <c r="AC129">
        <f>games1805!AC129</f>
        <v>1.7333333333333334</v>
      </c>
      <c r="AD129">
        <f>games1805!AD129</f>
        <v>1.0666666666666667</v>
      </c>
      <c r="AE129">
        <f>games1805!AE129</f>
        <v>0.66666666666666674</v>
      </c>
      <c r="AF129">
        <f>games1805!AF129</f>
        <v>1.7857142857142858</v>
      </c>
      <c r="AG129">
        <f>games1805!AG129</f>
        <v>1.5</v>
      </c>
      <c r="AH129">
        <f>games1805!AH129</f>
        <v>0.28571428571428581</v>
      </c>
      <c r="AI129">
        <f>games1805!AI129</f>
        <v>0</v>
      </c>
      <c r="AJ129">
        <f>games1805!AJ129</f>
        <v>3</v>
      </c>
      <c r="AK129">
        <f>games1805!AK129</f>
        <v>7</v>
      </c>
      <c r="AL129">
        <f>games1805!AL129</f>
        <v>52</v>
      </c>
      <c r="AM129">
        <f>games1805!AM129</f>
        <v>0.7</v>
      </c>
      <c r="AN129">
        <f>games1805!AN129</f>
        <v>1.7931034482758621</v>
      </c>
      <c r="AO129">
        <f>games1805!AO129</f>
        <v>128</v>
      </c>
    </row>
    <row r="130" spans="1:41" x14ac:dyDescent="0.3">
      <c r="A130" t="str">
        <f>games1805!A130</f>
        <v>Bundesliga  Bundesliga</v>
      </c>
      <c r="B130" t="str">
        <f>games1805!B130</f>
        <v>09.12.2017</v>
      </c>
      <c r="C130" t="str">
        <f>games1805!C130</f>
        <v>2017</v>
      </c>
      <c r="D130" t="str">
        <f>games1805!D130</f>
        <v>12</v>
      </c>
      <c r="E130" t="str">
        <f>games1805!E130</f>
        <v>Sa</v>
      </c>
      <c r="F130">
        <f>games1805!F130</f>
        <v>0.77083333333333337</v>
      </c>
      <c r="G130">
        <f>games1805!G130</f>
        <v>8778</v>
      </c>
      <c r="H130">
        <f>games1805!H130</f>
        <v>7</v>
      </c>
      <c r="I130">
        <f>games1805!I130</f>
        <v>0</v>
      </c>
      <c r="J130" t="str">
        <f>games1805!J130</f>
        <v>SK Sturm Graz</v>
      </c>
      <c r="K130" t="str">
        <f>games1805!K130</f>
        <v>SKN St. Pölten</v>
      </c>
      <c r="L130">
        <f>games1805!L130</f>
        <v>3</v>
      </c>
      <c r="M130">
        <f>games1805!M130</f>
        <v>2</v>
      </c>
      <c r="N130" t="str">
        <f>games1805!N130</f>
        <v>S</v>
      </c>
      <c r="O130" t="str">
        <f>games1805!O130</f>
        <v>N</v>
      </c>
      <c r="P130">
        <f>games1805!P130</f>
        <v>1</v>
      </c>
      <c r="Q130">
        <f>games1805!Q130</f>
        <v>1.7666666666666666</v>
      </c>
      <c r="R130">
        <f>games1805!R130</f>
        <v>0.53333333333333333</v>
      </c>
      <c r="S130">
        <f>games1805!S130</f>
        <v>1.2333333333333334</v>
      </c>
      <c r="T130">
        <f>games1805!T130</f>
        <v>0.8</v>
      </c>
      <c r="U130">
        <f>games1805!U130</f>
        <v>2.9</v>
      </c>
      <c r="V130">
        <f>games1805!V130</f>
        <v>-2.0999999999999996</v>
      </c>
      <c r="W130">
        <f>games1805!W130</f>
        <v>1.7333333333333334</v>
      </c>
      <c r="X130">
        <f>games1805!X130</f>
        <v>1.0666666666666667</v>
      </c>
      <c r="Y130">
        <f>games1805!Y130</f>
        <v>0.66666666666666674</v>
      </c>
      <c r="Z130">
        <f>games1805!Z130</f>
        <v>1.8</v>
      </c>
      <c r="AA130">
        <f>games1805!AA130</f>
        <v>1.4666666666666666</v>
      </c>
      <c r="AB130">
        <f>games1805!AB130</f>
        <v>0.33333333333333348</v>
      </c>
      <c r="AC130">
        <f>games1805!AC130</f>
        <v>0.8</v>
      </c>
      <c r="AD130">
        <f>games1805!AD130</f>
        <v>1.6</v>
      </c>
      <c r="AE130">
        <f>games1805!AE130</f>
        <v>-0.8</v>
      </c>
      <c r="AF130">
        <f>games1805!AF130</f>
        <v>0.8</v>
      </c>
      <c r="AG130">
        <f>games1805!AG130</f>
        <v>4.2</v>
      </c>
      <c r="AH130">
        <f>games1805!AH130</f>
        <v>-3.4000000000000004</v>
      </c>
      <c r="AI130">
        <f>games1805!AI130</f>
        <v>3</v>
      </c>
      <c r="AJ130">
        <f>games1805!AJ130</f>
        <v>0</v>
      </c>
      <c r="AK130">
        <f>games1805!AK130</f>
        <v>55</v>
      </c>
      <c r="AL130">
        <f>games1805!AL130</f>
        <v>6</v>
      </c>
      <c r="AM130">
        <f>games1805!AM130</f>
        <v>1.8333333333333333</v>
      </c>
      <c r="AN130">
        <f>games1805!AN130</f>
        <v>0.6</v>
      </c>
      <c r="AO130">
        <f>games1805!AO130</f>
        <v>129</v>
      </c>
    </row>
    <row r="131" spans="1:41" x14ac:dyDescent="0.3">
      <c r="A131" t="str">
        <f>games1805!A131</f>
        <v>Bundesliga  Bundesliga</v>
      </c>
      <c r="B131" t="str">
        <f>games1805!B131</f>
        <v>03.02.2018</v>
      </c>
      <c r="C131" t="str">
        <f>games1805!C131</f>
        <v>2018</v>
      </c>
      <c r="D131" t="str">
        <f>games1805!D131</f>
        <v>02</v>
      </c>
      <c r="E131" t="str">
        <f>games1805!E131</f>
        <v>Sa</v>
      </c>
      <c r="F131">
        <f>games1805!F131</f>
        <v>0.66666666666666663</v>
      </c>
      <c r="G131">
        <f>games1805!G131</f>
        <v>3400</v>
      </c>
      <c r="H131">
        <f>games1805!H131</f>
        <v>48</v>
      </c>
      <c r="I131">
        <f>games1805!I131</f>
        <v>0</v>
      </c>
      <c r="J131" t="str">
        <f>games1805!J131</f>
        <v>SV Mattersburg</v>
      </c>
      <c r="K131" t="str">
        <f>games1805!K131</f>
        <v>SK Sturm Graz</v>
      </c>
      <c r="L131">
        <f>games1805!L131</f>
        <v>1</v>
      </c>
      <c r="M131">
        <f>games1805!M131</f>
        <v>0</v>
      </c>
      <c r="N131" t="str">
        <f>games1805!N131</f>
        <v>S</v>
      </c>
      <c r="O131" t="str">
        <f>games1805!O131</f>
        <v>N</v>
      </c>
      <c r="P131">
        <f>games1805!P131</f>
        <v>1</v>
      </c>
      <c r="Q131">
        <f>games1805!Q131</f>
        <v>1.4545454545454546</v>
      </c>
      <c r="R131">
        <f>games1805!R131</f>
        <v>1</v>
      </c>
      <c r="S131">
        <f>games1805!S131</f>
        <v>0.45454545454545459</v>
      </c>
      <c r="T131">
        <f>games1805!T131</f>
        <v>1.8064516129032258</v>
      </c>
      <c r="U131">
        <f>games1805!U131</f>
        <v>1.2903225806451613</v>
      </c>
      <c r="V131">
        <f>games1805!V131</f>
        <v>0.5161290322580645</v>
      </c>
      <c r="W131">
        <f>games1805!W131</f>
        <v>1.3333333333333333</v>
      </c>
      <c r="X131">
        <f>games1805!X131</f>
        <v>1.8333333333333333</v>
      </c>
      <c r="Y131">
        <f>games1805!Y131</f>
        <v>-0.5</v>
      </c>
      <c r="Z131">
        <f>games1805!Z131</f>
        <v>1.6</v>
      </c>
      <c r="AA131">
        <f>games1805!AA131</f>
        <v>1.8</v>
      </c>
      <c r="AB131">
        <f>games1805!AB131</f>
        <v>-0.19999999999999996</v>
      </c>
      <c r="AC131">
        <f>games1805!AC131</f>
        <v>1.8125</v>
      </c>
      <c r="AD131">
        <f>games1805!AD131</f>
        <v>1.125</v>
      </c>
      <c r="AE131">
        <f>games1805!AE131</f>
        <v>0.6875</v>
      </c>
      <c r="AF131">
        <f>games1805!AF131</f>
        <v>1.8</v>
      </c>
      <c r="AG131">
        <f>games1805!AG131</f>
        <v>1.4666666666666666</v>
      </c>
      <c r="AH131">
        <f>games1805!AH131</f>
        <v>0.33333333333333348</v>
      </c>
      <c r="AI131">
        <f>games1805!AI131</f>
        <v>3</v>
      </c>
      <c r="AJ131">
        <f>games1805!AJ131</f>
        <v>0</v>
      </c>
      <c r="AK131">
        <f>games1805!AK131</f>
        <v>11</v>
      </c>
      <c r="AL131">
        <f>games1805!AL131</f>
        <v>58</v>
      </c>
      <c r="AM131">
        <f>games1805!AM131</f>
        <v>1</v>
      </c>
      <c r="AN131">
        <f>games1805!AN131</f>
        <v>1.8709677419354838</v>
      </c>
      <c r="AO131">
        <f>games1805!AO131</f>
        <v>130</v>
      </c>
    </row>
    <row r="132" spans="1:41" x14ac:dyDescent="0.3">
      <c r="A132" t="str">
        <f>games1805!A132</f>
        <v>Bundesliga  Bundesliga</v>
      </c>
      <c r="B132" t="str">
        <f>games1805!B132</f>
        <v>10.02.2018</v>
      </c>
      <c r="C132" t="str">
        <f>games1805!C132</f>
        <v>2018</v>
      </c>
      <c r="D132" t="str">
        <f>games1805!D132</f>
        <v>02</v>
      </c>
      <c r="E132" t="str">
        <f>games1805!E132</f>
        <v>Sa</v>
      </c>
      <c r="F132">
        <f>games1805!F132</f>
        <v>0.77083333333333337</v>
      </c>
      <c r="G132">
        <f>games1805!G132</f>
        <v>7183</v>
      </c>
      <c r="H132">
        <f>games1805!H132</f>
        <v>7</v>
      </c>
      <c r="I132">
        <f>games1805!I132</f>
        <v>0</v>
      </c>
      <c r="J132" t="str">
        <f>games1805!J132</f>
        <v>SK Sturm Graz</v>
      </c>
      <c r="K132" t="str">
        <f>games1805!K132</f>
        <v>Wolfsberger AC</v>
      </c>
      <c r="L132">
        <f>games1805!L132</f>
        <v>0</v>
      </c>
      <c r="M132">
        <f>games1805!M132</f>
        <v>1</v>
      </c>
      <c r="N132" t="str">
        <f>games1805!N132</f>
        <v>N</v>
      </c>
      <c r="O132" t="str">
        <f>games1805!O132</f>
        <v>S</v>
      </c>
      <c r="P132">
        <f>games1805!P132</f>
        <v>-1</v>
      </c>
      <c r="Q132">
        <f>games1805!Q132</f>
        <v>1.75</v>
      </c>
      <c r="R132">
        <f>games1805!R132</f>
        <v>0.5625</v>
      </c>
      <c r="S132">
        <f>games1805!S132</f>
        <v>1.1875</v>
      </c>
      <c r="T132">
        <f>games1805!T132</f>
        <v>0.7</v>
      </c>
      <c r="U132">
        <f>games1805!U132</f>
        <v>1.7</v>
      </c>
      <c r="V132">
        <f>games1805!V132</f>
        <v>-1</v>
      </c>
      <c r="W132">
        <f>games1805!W132</f>
        <v>1.8125</v>
      </c>
      <c r="X132">
        <f>games1805!X132</f>
        <v>1.125</v>
      </c>
      <c r="Y132">
        <f>games1805!Y132</f>
        <v>0.6875</v>
      </c>
      <c r="Z132">
        <f>games1805!Z132</f>
        <v>1.6875</v>
      </c>
      <c r="AA132">
        <f>games1805!AA132</f>
        <v>1.4375</v>
      </c>
      <c r="AB132">
        <f>games1805!AB132</f>
        <v>0.25</v>
      </c>
      <c r="AC132">
        <f>games1805!AC132</f>
        <v>0.6</v>
      </c>
      <c r="AD132">
        <f>games1805!AD132</f>
        <v>1.4</v>
      </c>
      <c r="AE132">
        <f>games1805!AE132</f>
        <v>-0.79999999999999993</v>
      </c>
      <c r="AF132">
        <f>games1805!AF132</f>
        <v>0.8</v>
      </c>
      <c r="AG132">
        <f>games1805!AG132</f>
        <v>2</v>
      </c>
      <c r="AH132">
        <f>games1805!AH132</f>
        <v>-1.2</v>
      </c>
      <c r="AI132">
        <f>games1805!AI132</f>
        <v>0</v>
      </c>
      <c r="AJ132">
        <f>games1805!AJ132</f>
        <v>3</v>
      </c>
      <c r="AK132">
        <f>games1805!AK132</f>
        <v>58</v>
      </c>
      <c r="AL132">
        <f>games1805!AL132</f>
        <v>5</v>
      </c>
      <c r="AM132">
        <f>games1805!AM132</f>
        <v>1.8125</v>
      </c>
      <c r="AN132">
        <f>games1805!AN132</f>
        <v>0.5</v>
      </c>
      <c r="AO132">
        <f>games1805!AO132</f>
        <v>131</v>
      </c>
    </row>
    <row r="133" spans="1:41" x14ac:dyDescent="0.3">
      <c r="A133" t="str">
        <f>games1805!A133</f>
        <v>Bundesliga  Bundesliga</v>
      </c>
      <c r="B133" t="str">
        <f>games1805!B133</f>
        <v>17.02.2018</v>
      </c>
      <c r="C133" t="str">
        <f>games1805!C133</f>
        <v>2018</v>
      </c>
      <c r="D133" t="str">
        <f>games1805!D133</f>
        <v>02</v>
      </c>
      <c r="E133" t="str">
        <f>games1805!E133</f>
        <v>Sa</v>
      </c>
      <c r="F133">
        <f>games1805!F133</f>
        <v>0.66666666666666663</v>
      </c>
      <c r="G133">
        <f>games1805!G133</f>
        <v>20200</v>
      </c>
      <c r="H133">
        <f>games1805!H133</f>
        <v>7</v>
      </c>
      <c r="I133">
        <f>games1805!I133</f>
        <v>0</v>
      </c>
      <c r="J133" t="str">
        <f>games1805!J133</f>
        <v>SK Rapid Wien</v>
      </c>
      <c r="K133" t="str">
        <f>games1805!K133</f>
        <v>SK Sturm Graz</v>
      </c>
      <c r="L133">
        <f>games1805!L133</f>
        <v>1</v>
      </c>
      <c r="M133">
        <f>games1805!M133</f>
        <v>1</v>
      </c>
      <c r="N133" t="str">
        <f>games1805!N133</f>
        <v>U</v>
      </c>
      <c r="O133" t="str">
        <f>games1805!O133</f>
        <v>U</v>
      </c>
      <c r="P133">
        <f>games1805!P133</f>
        <v>0</v>
      </c>
      <c r="Q133">
        <f>games1805!Q133</f>
        <v>1.4545454545454546</v>
      </c>
      <c r="R133">
        <f>games1805!R133</f>
        <v>1.0909090909090908</v>
      </c>
      <c r="S133">
        <f>games1805!S133</f>
        <v>0.36363636363636376</v>
      </c>
      <c r="T133">
        <f>games1805!T133</f>
        <v>1.696969696969697</v>
      </c>
      <c r="U133">
        <f>games1805!U133</f>
        <v>1.2727272727272727</v>
      </c>
      <c r="V133">
        <f>games1805!V133</f>
        <v>0.42424242424242431</v>
      </c>
      <c r="W133">
        <f>games1805!W133</f>
        <v>1.4</v>
      </c>
      <c r="X133">
        <f>games1805!X133</f>
        <v>2.4</v>
      </c>
      <c r="Y133">
        <f>games1805!Y133</f>
        <v>-1</v>
      </c>
      <c r="Z133">
        <f>games1805!Z133</f>
        <v>1.5</v>
      </c>
      <c r="AA133">
        <f>games1805!AA133</f>
        <v>0.66666666666666663</v>
      </c>
      <c r="AB133">
        <f>games1805!AB133</f>
        <v>0.83333333333333337</v>
      </c>
      <c r="AC133">
        <f>games1805!AC133</f>
        <v>1.7058823529411764</v>
      </c>
      <c r="AD133">
        <f>games1805!AD133</f>
        <v>1.1176470588235294</v>
      </c>
      <c r="AE133">
        <f>games1805!AE133</f>
        <v>0.58823529411764697</v>
      </c>
      <c r="AF133">
        <f>games1805!AF133</f>
        <v>1.6875</v>
      </c>
      <c r="AG133">
        <f>games1805!AG133</f>
        <v>1.4375</v>
      </c>
      <c r="AH133">
        <f>games1805!AH133</f>
        <v>0.25</v>
      </c>
      <c r="AI133">
        <f>games1805!AI133</f>
        <v>1</v>
      </c>
      <c r="AJ133">
        <f>games1805!AJ133</f>
        <v>1</v>
      </c>
      <c r="AK133">
        <f>games1805!AK133</f>
        <v>13</v>
      </c>
      <c r="AL133">
        <f>games1805!AL133</f>
        <v>58</v>
      </c>
      <c r="AM133">
        <f>games1805!AM133</f>
        <v>1.1818181818181819</v>
      </c>
      <c r="AN133">
        <f>games1805!AN133</f>
        <v>1.7575757575757576</v>
      </c>
      <c r="AO133">
        <f>games1805!AO133</f>
        <v>132</v>
      </c>
    </row>
    <row r="134" spans="1:41" x14ac:dyDescent="0.3">
      <c r="A134" t="str">
        <f>games1805!A134</f>
        <v>ÖFB-Cup  ÖFB-Cup</v>
      </c>
      <c r="B134" t="str">
        <f>games1805!B134</f>
        <v>28.02.2018</v>
      </c>
      <c r="C134" t="str">
        <f>games1805!C134</f>
        <v>2018</v>
      </c>
      <c r="D134" t="str">
        <f>games1805!D134</f>
        <v>02</v>
      </c>
      <c r="E134" t="str">
        <f>games1805!E134</f>
        <v>Mi</v>
      </c>
      <c r="F134">
        <f>games1805!F134</f>
        <v>0.75</v>
      </c>
      <c r="G134">
        <f>games1805!G134</f>
        <v>2811</v>
      </c>
      <c r="H134">
        <f>games1805!H134</f>
        <v>3</v>
      </c>
      <c r="I134">
        <f>games1805!I134</f>
        <v>0</v>
      </c>
      <c r="J134" t="str">
        <f>games1805!J134</f>
        <v>SK Sturm Graz</v>
      </c>
      <c r="K134" t="str">
        <f>games1805!K134</f>
        <v>SV Wimpassing</v>
      </c>
      <c r="L134">
        <f>games1805!L134</f>
        <v>3</v>
      </c>
      <c r="M134">
        <f>games1805!M134</f>
        <v>0</v>
      </c>
      <c r="N134" t="str">
        <f>games1805!N134</f>
        <v>S</v>
      </c>
      <c r="O134" t="str">
        <f>games1805!O134</f>
        <v>N</v>
      </c>
      <c r="P134">
        <f>games1805!P134</f>
        <v>3</v>
      </c>
      <c r="Q134">
        <f>games1805!Q134</f>
        <v>1.6764705882352942</v>
      </c>
      <c r="R134">
        <f>games1805!R134</f>
        <v>0.55882352941176472</v>
      </c>
      <c r="S134">
        <f>games1805!S134</f>
        <v>1.1176470588235294</v>
      </c>
      <c r="T134">
        <f>games1805!T134</f>
        <v>0</v>
      </c>
      <c r="U134">
        <f>games1805!U134</f>
        <v>0</v>
      </c>
      <c r="V134">
        <f>games1805!V134</f>
        <v>0</v>
      </c>
      <c r="W134">
        <f>games1805!W134</f>
        <v>1.7058823529411764</v>
      </c>
      <c r="X134">
        <f>games1805!X134</f>
        <v>1.1176470588235294</v>
      </c>
      <c r="Y134">
        <f>games1805!Y134</f>
        <v>0.58823529411764697</v>
      </c>
      <c r="Z134">
        <f>games1805!Z134</f>
        <v>1.6470588235294117</v>
      </c>
      <c r="AA134">
        <f>games1805!AA134</f>
        <v>1.411764705882353</v>
      </c>
      <c r="AB134">
        <f>games1805!AB134</f>
        <v>0.23529411764705865</v>
      </c>
      <c r="AC134">
        <f>games1805!AC134</f>
        <v>0</v>
      </c>
      <c r="AD134">
        <f>games1805!AD134</f>
        <v>0</v>
      </c>
      <c r="AE134">
        <f>games1805!AE134</f>
        <v>0</v>
      </c>
      <c r="AF134">
        <f>games1805!AF134</f>
        <v>0</v>
      </c>
      <c r="AG134">
        <f>games1805!AG134</f>
        <v>0</v>
      </c>
      <c r="AH134">
        <f>games1805!AH134</f>
        <v>0</v>
      </c>
      <c r="AI134">
        <f>games1805!AI134</f>
        <v>3</v>
      </c>
      <c r="AJ134">
        <f>games1805!AJ134</f>
        <v>0</v>
      </c>
      <c r="AK134">
        <f>games1805!AK134</f>
        <v>59</v>
      </c>
      <c r="AL134">
        <f>games1805!AL134</f>
        <v>0</v>
      </c>
      <c r="AM134">
        <f>games1805!AM134</f>
        <v>1.7352941176470589</v>
      </c>
      <c r="AN134">
        <f>games1805!AN134</f>
        <v>0</v>
      </c>
      <c r="AO134">
        <f>games1805!AO134</f>
        <v>133</v>
      </c>
    </row>
    <row r="135" spans="1:41" x14ac:dyDescent="0.3">
      <c r="A135" t="str">
        <f>games1805!A135</f>
        <v>Bundesliga  Bundesliga</v>
      </c>
      <c r="B135" t="str">
        <f>games1805!B135</f>
        <v>03.03.2018</v>
      </c>
      <c r="C135" t="str">
        <f>games1805!C135</f>
        <v>2018</v>
      </c>
      <c r="D135" t="str">
        <f>games1805!D135</f>
        <v>03</v>
      </c>
      <c r="E135" t="str">
        <f>games1805!E135</f>
        <v>Sa</v>
      </c>
      <c r="F135">
        <f>games1805!F135</f>
        <v>0.66666666666666663</v>
      </c>
      <c r="G135">
        <f>games1805!G135</f>
        <v>5468</v>
      </c>
      <c r="H135">
        <f>games1805!H135</f>
        <v>3</v>
      </c>
      <c r="I135">
        <f>games1805!I135</f>
        <v>0</v>
      </c>
      <c r="J135" t="str">
        <f>games1805!J135</f>
        <v>LASK</v>
      </c>
      <c r="K135" t="str">
        <f>games1805!K135</f>
        <v>SK Sturm Graz</v>
      </c>
      <c r="L135">
        <f>games1805!L135</f>
        <v>0</v>
      </c>
      <c r="M135">
        <f>games1805!M135</f>
        <v>2</v>
      </c>
      <c r="N135" t="str">
        <f>games1805!N135</f>
        <v>N</v>
      </c>
      <c r="O135" t="str">
        <f>games1805!O135</f>
        <v>S</v>
      </c>
      <c r="P135">
        <f>games1805!P135</f>
        <v>-2</v>
      </c>
      <c r="Q135">
        <f>games1805!Q135</f>
        <v>1.1000000000000001</v>
      </c>
      <c r="R135">
        <f>games1805!R135</f>
        <v>0.6</v>
      </c>
      <c r="S135">
        <f>games1805!S135</f>
        <v>0.50000000000000011</v>
      </c>
      <c r="T135">
        <f>games1805!T135</f>
        <v>1.7142857142857142</v>
      </c>
      <c r="U135">
        <f>games1805!U135</f>
        <v>1.2285714285714286</v>
      </c>
      <c r="V135">
        <f>games1805!V135</f>
        <v>0.48571428571428554</v>
      </c>
      <c r="W135">
        <f>games1805!W135</f>
        <v>1.4</v>
      </c>
      <c r="X135">
        <f>games1805!X135</f>
        <v>1.2</v>
      </c>
      <c r="Y135">
        <f>games1805!Y135</f>
        <v>0.19999999999999996</v>
      </c>
      <c r="Z135">
        <f>games1805!Z135</f>
        <v>0.8</v>
      </c>
      <c r="AA135">
        <f>games1805!AA135</f>
        <v>1</v>
      </c>
      <c r="AB135">
        <f>games1805!AB135</f>
        <v>-0.19999999999999996</v>
      </c>
      <c r="AC135">
        <f>games1805!AC135</f>
        <v>1.7777777777777777</v>
      </c>
      <c r="AD135">
        <f>games1805!AD135</f>
        <v>1.0555555555555556</v>
      </c>
      <c r="AE135">
        <f>games1805!AE135</f>
        <v>0.7222222222222221</v>
      </c>
      <c r="AF135">
        <f>games1805!AF135</f>
        <v>1.6470588235294117</v>
      </c>
      <c r="AG135">
        <f>games1805!AG135</f>
        <v>1.411764705882353</v>
      </c>
      <c r="AH135">
        <f>games1805!AH135</f>
        <v>0.23529411764705865</v>
      </c>
      <c r="AI135">
        <f>games1805!AI135</f>
        <v>0</v>
      </c>
      <c r="AJ135">
        <f>games1805!AJ135</f>
        <v>3</v>
      </c>
      <c r="AK135">
        <f>games1805!AK135</f>
        <v>15</v>
      </c>
      <c r="AL135">
        <f>games1805!AL135</f>
        <v>62</v>
      </c>
      <c r="AM135">
        <f>games1805!AM135</f>
        <v>1.5</v>
      </c>
      <c r="AN135">
        <f>games1805!AN135</f>
        <v>1.7714285714285714</v>
      </c>
      <c r="AO135">
        <f>games1805!AO135</f>
        <v>134</v>
      </c>
    </row>
    <row r="136" spans="1:41" x14ac:dyDescent="0.3">
      <c r="A136" t="str">
        <f>games1805!A136</f>
        <v>Bundesliga  Bundesliga</v>
      </c>
      <c r="B136" t="str">
        <f>games1805!B136</f>
        <v>10.03.2018</v>
      </c>
      <c r="C136" t="str">
        <f>games1805!C136</f>
        <v>2018</v>
      </c>
      <c r="D136" t="str">
        <f>games1805!D136</f>
        <v>03</v>
      </c>
      <c r="E136" t="str">
        <f>games1805!E136</f>
        <v>Sa</v>
      </c>
      <c r="F136">
        <f>games1805!F136</f>
        <v>0.77083333333333337</v>
      </c>
      <c r="G136">
        <f>games1805!G136</f>
        <v>2950</v>
      </c>
      <c r="H136">
        <f>games1805!H136</f>
        <v>7</v>
      </c>
      <c r="I136">
        <f>games1805!I136</f>
        <v>0</v>
      </c>
      <c r="J136" t="str">
        <f>games1805!J136</f>
        <v>FC Admira Wacker Mödling</v>
      </c>
      <c r="K136" t="str">
        <f>games1805!K136</f>
        <v>SK Sturm Graz</v>
      </c>
      <c r="L136">
        <f>games1805!L136</f>
        <v>2</v>
      </c>
      <c r="M136">
        <f>games1805!M136</f>
        <v>4</v>
      </c>
      <c r="N136" t="str">
        <f>games1805!N136</f>
        <v>N</v>
      </c>
      <c r="O136" t="str">
        <f>games1805!O136</f>
        <v>S</v>
      </c>
      <c r="P136">
        <f>games1805!P136</f>
        <v>-2</v>
      </c>
      <c r="Q136">
        <f>games1805!Q136</f>
        <v>1.4</v>
      </c>
      <c r="R136">
        <f>games1805!R136</f>
        <v>1.2</v>
      </c>
      <c r="S136">
        <f>games1805!S136</f>
        <v>0.19999999999999996</v>
      </c>
      <c r="T136">
        <f>games1805!T136</f>
        <v>1.7222222222222223</v>
      </c>
      <c r="U136">
        <f>games1805!U136</f>
        <v>1.1944444444444444</v>
      </c>
      <c r="V136">
        <f>games1805!V136</f>
        <v>0.5277777777777779</v>
      </c>
      <c r="W136">
        <f>games1805!W136</f>
        <v>1.6</v>
      </c>
      <c r="X136">
        <f>games1805!X136</f>
        <v>2.4</v>
      </c>
      <c r="Y136">
        <f>games1805!Y136</f>
        <v>-0.79999999999999982</v>
      </c>
      <c r="Z136">
        <f>games1805!Z136</f>
        <v>1.2</v>
      </c>
      <c r="AA136">
        <f>games1805!AA136</f>
        <v>3</v>
      </c>
      <c r="AB136">
        <f>games1805!AB136</f>
        <v>-1.8</v>
      </c>
      <c r="AC136">
        <f>games1805!AC136</f>
        <v>1.7777777777777777</v>
      </c>
      <c r="AD136">
        <f>games1805!AD136</f>
        <v>1.0555555555555556</v>
      </c>
      <c r="AE136">
        <f>games1805!AE136</f>
        <v>0.7222222222222221</v>
      </c>
      <c r="AF136">
        <f>games1805!AF136</f>
        <v>1.6666666666666667</v>
      </c>
      <c r="AG136">
        <f>games1805!AG136</f>
        <v>1.3333333333333333</v>
      </c>
      <c r="AH136">
        <f>games1805!AH136</f>
        <v>0.33333333333333348</v>
      </c>
      <c r="AI136">
        <f>games1805!AI136</f>
        <v>0</v>
      </c>
      <c r="AJ136">
        <f>games1805!AJ136</f>
        <v>3</v>
      </c>
      <c r="AK136">
        <f>games1805!AK136</f>
        <v>11</v>
      </c>
      <c r="AL136">
        <f>games1805!AL136</f>
        <v>65</v>
      </c>
      <c r="AM136">
        <f>games1805!AM136</f>
        <v>1.1000000000000001</v>
      </c>
      <c r="AN136">
        <f>games1805!AN136</f>
        <v>1.8055555555555556</v>
      </c>
      <c r="AO136">
        <f>games1805!AO136</f>
        <v>135</v>
      </c>
    </row>
    <row r="137" spans="1:41" x14ac:dyDescent="0.3">
      <c r="A137" t="str">
        <f>games1805!A137</f>
        <v>Bundesliga  Bundesliga</v>
      </c>
      <c r="B137" t="str">
        <f>games1805!B137</f>
        <v>17.03.2018</v>
      </c>
      <c r="C137" t="str">
        <f>games1805!C137</f>
        <v>2018</v>
      </c>
      <c r="D137" t="str">
        <f>games1805!D137</f>
        <v>03</v>
      </c>
      <c r="E137" t="str">
        <f>games1805!E137</f>
        <v>Sa</v>
      </c>
      <c r="F137">
        <f>games1805!F137</f>
        <v>0.77083333333333337</v>
      </c>
      <c r="G137">
        <f>games1805!G137</f>
        <v>7154</v>
      </c>
      <c r="H137">
        <f>games1805!H137</f>
        <v>7</v>
      </c>
      <c r="I137">
        <f>games1805!I137</f>
        <v>0</v>
      </c>
      <c r="J137" t="str">
        <f>games1805!J137</f>
        <v>SK Sturm Graz</v>
      </c>
      <c r="K137" t="str">
        <f>games1805!K137</f>
        <v>SC Rheindorf Altach</v>
      </c>
      <c r="L137">
        <f>games1805!L137</f>
        <v>1</v>
      </c>
      <c r="M137">
        <f>games1805!M137</f>
        <v>0</v>
      </c>
      <c r="N137" t="str">
        <f>games1805!N137</f>
        <v>S</v>
      </c>
      <c r="O137" t="str">
        <f>games1805!O137</f>
        <v>N</v>
      </c>
      <c r="P137">
        <f>games1805!P137</f>
        <v>1</v>
      </c>
      <c r="Q137">
        <f>games1805!Q137</f>
        <v>1.7837837837837838</v>
      </c>
      <c r="R137">
        <f>games1805!R137</f>
        <v>0.51351351351351349</v>
      </c>
      <c r="S137">
        <f>games1805!S137</f>
        <v>1.2702702702702702</v>
      </c>
      <c r="T137">
        <f>games1805!T137</f>
        <v>0.72727272727272729</v>
      </c>
      <c r="U137">
        <f>games1805!U137</f>
        <v>1.5454545454545454</v>
      </c>
      <c r="V137">
        <f>games1805!V137</f>
        <v>-0.81818181818181812</v>
      </c>
      <c r="W137">
        <f>games1805!W137</f>
        <v>1.7777777777777777</v>
      </c>
      <c r="X137">
        <f>games1805!X137</f>
        <v>1.0555555555555556</v>
      </c>
      <c r="Y137">
        <f>games1805!Y137</f>
        <v>0.7222222222222221</v>
      </c>
      <c r="Z137">
        <f>games1805!Z137</f>
        <v>1.7894736842105263</v>
      </c>
      <c r="AA137">
        <f>games1805!AA137</f>
        <v>1.368421052631579</v>
      </c>
      <c r="AB137">
        <f>games1805!AB137</f>
        <v>0.42105263157894735</v>
      </c>
      <c r="AC137">
        <f>games1805!AC137</f>
        <v>1</v>
      </c>
      <c r="AD137">
        <f>games1805!AD137</f>
        <v>0.8</v>
      </c>
      <c r="AE137">
        <f>games1805!AE137</f>
        <v>0.19999999999999996</v>
      </c>
      <c r="AF137">
        <f>games1805!AF137</f>
        <v>0.5</v>
      </c>
      <c r="AG137">
        <f>games1805!AG137</f>
        <v>2.1666666666666665</v>
      </c>
      <c r="AH137">
        <f>games1805!AH137</f>
        <v>-1.6666666666666665</v>
      </c>
      <c r="AI137">
        <f>games1805!AI137</f>
        <v>3</v>
      </c>
      <c r="AJ137">
        <f>games1805!AJ137</f>
        <v>0</v>
      </c>
      <c r="AK137">
        <f>games1805!AK137</f>
        <v>68</v>
      </c>
      <c r="AL137">
        <f>games1805!AL137</f>
        <v>7</v>
      </c>
      <c r="AM137">
        <f>games1805!AM137</f>
        <v>1.8378378378378379</v>
      </c>
      <c r="AN137">
        <f>games1805!AN137</f>
        <v>0.63636363636363635</v>
      </c>
      <c r="AO137">
        <f>games1805!AO137</f>
        <v>136</v>
      </c>
    </row>
    <row r="138" spans="1:41" x14ac:dyDescent="0.3">
      <c r="A138" t="str">
        <f>games1805!A138</f>
        <v>Bundesliga  Bundesliga</v>
      </c>
      <c r="B138" t="str">
        <f>games1805!B138</f>
        <v>31.03.2018</v>
      </c>
      <c r="C138" t="str">
        <f>games1805!C138</f>
        <v>2018</v>
      </c>
      <c r="D138" t="str">
        <f>games1805!D138</f>
        <v>03</v>
      </c>
      <c r="E138" t="str">
        <f>games1805!E138</f>
        <v>Sa</v>
      </c>
      <c r="F138">
        <f>games1805!F138</f>
        <v>0.77083333333333337</v>
      </c>
      <c r="G138">
        <f>games1805!G138</f>
        <v>2248</v>
      </c>
      <c r="H138">
        <f>games1805!H138</f>
        <v>14</v>
      </c>
      <c r="I138">
        <f>games1805!I138</f>
        <v>0</v>
      </c>
      <c r="J138" t="str">
        <f>games1805!J138</f>
        <v>SKN St. Pölten</v>
      </c>
      <c r="K138" t="str">
        <f>games1805!K138</f>
        <v>SK Sturm Graz</v>
      </c>
      <c r="L138">
        <f>games1805!L138</f>
        <v>1</v>
      </c>
      <c r="M138">
        <f>games1805!M138</f>
        <v>5</v>
      </c>
      <c r="N138" t="str">
        <f>games1805!N138</f>
        <v>N</v>
      </c>
      <c r="O138" t="str">
        <f>games1805!O138</f>
        <v>S</v>
      </c>
      <c r="P138">
        <f>games1805!P138</f>
        <v>-4</v>
      </c>
      <c r="Q138">
        <f>games1805!Q138</f>
        <v>0.90909090909090906</v>
      </c>
      <c r="R138">
        <f>games1805!R138</f>
        <v>0.72727272727272729</v>
      </c>
      <c r="S138">
        <f>games1805!S138</f>
        <v>0.18181818181818177</v>
      </c>
      <c r="T138">
        <f>games1805!T138</f>
        <v>1.763157894736842</v>
      </c>
      <c r="U138">
        <f>games1805!U138</f>
        <v>1.1842105263157894</v>
      </c>
      <c r="V138">
        <f>games1805!V138</f>
        <v>0.57894736842105265</v>
      </c>
      <c r="W138">
        <f>games1805!W138</f>
        <v>0.8</v>
      </c>
      <c r="X138">
        <f>games1805!X138</f>
        <v>1.6</v>
      </c>
      <c r="Y138">
        <f>games1805!Y138</f>
        <v>-0.8</v>
      </c>
      <c r="Z138">
        <f>games1805!Z138</f>
        <v>1</v>
      </c>
      <c r="AA138">
        <f>games1805!AA138</f>
        <v>4</v>
      </c>
      <c r="AB138">
        <f>games1805!AB138</f>
        <v>-3</v>
      </c>
      <c r="AC138">
        <f>games1805!AC138</f>
        <v>1.736842105263158</v>
      </c>
      <c r="AD138">
        <f>games1805!AD138</f>
        <v>1</v>
      </c>
      <c r="AE138">
        <f>games1805!AE138</f>
        <v>0.73684210526315796</v>
      </c>
      <c r="AF138">
        <f>games1805!AF138</f>
        <v>1.7894736842105263</v>
      </c>
      <c r="AG138">
        <f>games1805!AG138</f>
        <v>1.368421052631579</v>
      </c>
      <c r="AH138">
        <f>games1805!AH138</f>
        <v>0.42105263157894735</v>
      </c>
      <c r="AI138">
        <f>games1805!AI138</f>
        <v>0</v>
      </c>
      <c r="AJ138">
        <f>games1805!AJ138</f>
        <v>3</v>
      </c>
      <c r="AK138">
        <f>games1805!AK138</f>
        <v>6</v>
      </c>
      <c r="AL138">
        <f>games1805!AL138</f>
        <v>71</v>
      </c>
      <c r="AM138">
        <f>games1805!AM138</f>
        <v>0.54545454545454541</v>
      </c>
      <c r="AN138">
        <f>games1805!AN138</f>
        <v>1.868421052631579</v>
      </c>
      <c r="AO138">
        <f>games1805!AO138</f>
        <v>137</v>
      </c>
    </row>
    <row r="139" spans="1:41" x14ac:dyDescent="0.3">
      <c r="A139" t="str">
        <f>games1805!A139</f>
        <v>Bundesliga  Bundesliga</v>
      </c>
      <c r="B139" t="str">
        <f>games1805!B139</f>
        <v>14.04.2018</v>
      </c>
      <c r="C139" t="str">
        <f>games1805!C139</f>
        <v>2018</v>
      </c>
      <c r="D139" t="str">
        <f>games1805!D139</f>
        <v>04</v>
      </c>
      <c r="E139" t="str">
        <f>games1805!E139</f>
        <v>Sa</v>
      </c>
      <c r="F139">
        <f>games1805!F139</f>
        <v>0.66666666666666663</v>
      </c>
      <c r="G139">
        <f>games1805!G139</f>
        <v>8378</v>
      </c>
      <c r="H139">
        <f>games1805!H139</f>
        <v>7</v>
      </c>
      <c r="I139">
        <f>games1805!I139</f>
        <v>0</v>
      </c>
      <c r="J139" t="str">
        <f>games1805!J139</f>
        <v>SK Sturm Graz</v>
      </c>
      <c r="K139" t="str">
        <f>games1805!K139</f>
        <v>SV Mattersburg</v>
      </c>
      <c r="L139">
        <f>games1805!L139</f>
        <v>3</v>
      </c>
      <c r="M139">
        <f>games1805!M139</f>
        <v>0</v>
      </c>
      <c r="N139" t="str">
        <f>games1805!N139</f>
        <v>S</v>
      </c>
      <c r="O139" t="str">
        <f>games1805!O139</f>
        <v>N</v>
      </c>
      <c r="P139">
        <f>games1805!P139</f>
        <v>3</v>
      </c>
      <c r="Q139">
        <f>games1805!Q139</f>
        <v>1.8461538461538463</v>
      </c>
      <c r="R139">
        <f>games1805!R139</f>
        <v>0.48717948717948717</v>
      </c>
      <c r="S139">
        <f>games1805!S139</f>
        <v>1.358974358974359</v>
      </c>
      <c r="T139">
        <f>games1805!T139</f>
        <v>1.4166666666666667</v>
      </c>
      <c r="U139">
        <f>games1805!U139</f>
        <v>1.6666666666666667</v>
      </c>
      <c r="V139">
        <f>games1805!V139</f>
        <v>-0.25</v>
      </c>
      <c r="W139">
        <f>games1805!W139</f>
        <v>1.736842105263158</v>
      </c>
      <c r="X139">
        <f>games1805!X139</f>
        <v>1</v>
      </c>
      <c r="Y139">
        <f>games1805!Y139</f>
        <v>0.73684210526315796</v>
      </c>
      <c r="Z139">
        <f>games1805!Z139</f>
        <v>1.95</v>
      </c>
      <c r="AA139">
        <f>games1805!AA139</f>
        <v>1.35</v>
      </c>
      <c r="AB139">
        <f>games1805!AB139</f>
        <v>0.59999999999999987</v>
      </c>
      <c r="AC139">
        <f>games1805!AC139</f>
        <v>1.2857142857142858</v>
      </c>
      <c r="AD139">
        <f>games1805!AD139</f>
        <v>1.5714285714285714</v>
      </c>
      <c r="AE139">
        <f>games1805!AE139</f>
        <v>-0.28571428571428559</v>
      </c>
      <c r="AF139">
        <f>games1805!AF139</f>
        <v>1.6</v>
      </c>
      <c r="AG139">
        <f>games1805!AG139</f>
        <v>1.8</v>
      </c>
      <c r="AH139">
        <f>games1805!AH139</f>
        <v>-0.19999999999999996</v>
      </c>
      <c r="AI139">
        <f>games1805!AI139</f>
        <v>3</v>
      </c>
      <c r="AJ139">
        <f>games1805!AJ139</f>
        <v>0</v>
      </c>
      <c r="AK139">
        <f>games1805!AK139</f>
        <v>74</v>
      </c>
      <c r="AL139">
        <f>games1805!AL139</f>
        <v>14</v>
      </c>
      <c r="AM139">
        <f>games1805!AM139</f>
        <v>1.8974358974358974</v>
      </c>
      <c r="AN139">
        <f>games1805!AN139</f>
        <v>1.1666666666666667</v>
      </c>
      <c r="AO139">
        <f>games1805!AO139</f>
        <v>138</v>
      </c>
    </row>
    <row r="140" spans="1:41" x14ac:dyDescent="0.3">
      <c r="A140" t="str">
        <f>games1805!A140</f>
        <v>ÖFB-Cup  ÖFB-Cup</v>
      </c>
      <c r="B140" t="str">
        <f>games1805!B140</f>
        <v>18.04.2018</v>
      </c>
      <c r="C140" t="str">
        <f>games1805!C140</f>
        <v>2018</v>
      </c>
      <c r="D140" t="str">
        <f>games1805!D140</f>
        <v>04</v>
      </c>
      <c r="E140" t="str">
        <f>games1805!E140</f>
        <v>Mi</v>
      </c>
      <c r="F140">
        <f>games1805!F140</f>
        <v>0.85416666666666663</v>
      </c>
      <c r="G140">
        <f>games1805!G140</f>
        <v>15700</v>
      </c>
      <c r="H140">
        <f>games1805!H140</f>
        <v>4</v>
      </c>
      <c r="I140">
        <f>games1805!I140</f>
        <v>0</v>
      </c>
      <c r="J140" t="str">
        <f>games1805!J140</f>
        <v>SK Sturm Graz</v>
      </c>
      <c r="K140" t="str">
        <f>games1805!K140</f>
        <v>SK Rapid Wien</v>
      </c>
      <c r="L140">
        <f>games1805!L140</f>
        <v>2</v>
      </c>
      <c r="M140">
        <f>games1805!M140</f>
        <v>2</v>
      </c>
      <c r="N140" t="str">
        <f>games1805!N140</f>
        <v>U</v>
      </c>
      <c r="O140" t="str">
        <f>games1805!O140</f>
        <v>U</v>
      </c>
      <c r="P140">
        <f>games1805!P140</f>
        <v>0</v>
      </c>
      <c r="Q140">
        <f>games1805!Q140</f>
        <v>1.875</v>
      </c>
      <c r="R140">
        <f>games1805!R140</f>
        <v>0.47499999999999998</v>
      </c>
      <c r="S140">
        <f>games1805!S140</f>
        <v>1.4</v>
      </c>
      <c r="T140">
        <f>games1805!T140</f>
        <v>1.4166666666666667</v>
      </c>
      <c r="U140">
        <f>games1805!U140</f>
        <v>1.4166666666666667</v>
      </c>
      <c r="V140">
        <f>games1805!V140</f>
        <v>0</v>
      </c>
      <c r="W140">
        <f>games1805!W140</f>
        <v>1.8</v>
      </c>
      <c r="X140">
        <f>games1805!X140</f>
        <v>0.95</v>
      </c>
      <c r="Y140">
        <f>games1805!Y140</f>
        <v>0.85000000000000009</v>
      </c>
      <c r="Z140">
        <f>games1805!Z140</f>
        <v>1.95</v>
      </c>
      <c r="AA140">
        <f>games1805!AA140</f>
        <v>1.35</v>
      </c>
      <c r="AB140">
        <f>games1805!AB140</f>
        <v>0.59999999999999987</v>
      </c>
      <c r="AC140">
        <f>games1805!AC140</f>
        <v>1.3333333333333333</v>
      </c>
      <c r="AD140">
        <f>games1805!AD140</f>
        <v>2.1666666666666665</v>
      </c>
      <c r="AE140">
        <f>games1805!AE140</f>
        <v>-0.83333333333333326</v>
      </c>
      <c r="AF140">
        <f>games1805!AF140</f>
        <v>1.5</v>
      </c>
      <c r="AG140">
        <f>games1805!AG140</f>
        <v>0.66666666666666663</v>
      </c>
      <c r="AH140">
        <f>games1805!AH140</f>
        <v>0.83333333333333337</v>
      </c>
      <c r="AI140">
        <f>games1805!AI140</f>
        <v>1</v>
      </c>
      <c r="AJ140">
        <f>games1805!AJ140</f>
        <v>1</v>
      </c>
      <c r="AK140">
        <f>games1805!AK140</f>
        <v>77</v>
      </c>
      <c r="AL140">
        <f>games1805!AL140</f>
        <v>14</v>
      </c>
      <c r="AM140">
        <f>games1805!AM140</f>
        <v>1.925</v>
      </c>
      <c r="AN140">
        <f>games1805!AN140</f>
        <v>1.1666666666666667</v>
      </c>
      <c r="AO140">
        <f>games1805!AO140</f>
        <v>139</v>
      </c>
    </row>
    <row r="141" spans="1:41" x14ac:dyDescent="0.3">
      <c r="A141" t="str">
        <f>games1805!A141</f>
        <v>Bundesliga  Bundesliga</v>
      </c>
      <c r="B141" t="str">
        <f>games1805!B141</f>
        <v>21.04.2018</v>
      </c>
      <c r="C141" t="str">
        <f>games1805!C141</f>
        <v>2018</v>
      </c>
      <c r="D141" t="str">
        <f>games1805!D141</f>
        <v>04</v>
      </c>
      <c r="E141" t="str">
        <f>games1805!E141</f>
        <v>Sa</v>
      </c>
      <c r="F141">
        <f>games1805!F141</f>
        <v>0.66666666666666663</v>
      </c>
      <c r="G141">
        <f>games1805!G141</f>
        <v>2500</v>
      </c>
      <c r="H141">
        <f>games1805!H141</f>
        <v>3</v>
      </c>
      <c r="I141">
        <f>games1805!I141</f>
        <v>0</v>
      </c>
      <c r="J141" t="str">
        <f>games1805!J141</f>
        <v>Wolfsberger AC</v>
      </c>
      <c r="K141" t="str">
        <f>games1805!K141</f>
        <v>SK Sturm Graz</v>
      </c>
      <c r="L141">
        <f>games1805!L141</f>
        <v>2</v>
      </c>
      <c r="M141">
        <f>games1805!M141</f>
        <v>1</v>
      </c>
      <c r="N141" t="str">
        <f>games1805!N141</f>
        <v>S</v>
      </c>
      <c r="O141" t="str">
        <f>games1805!O141</f>
        <v>N</v>
      </c>
      <c r="P141">
        <f>games1805!P141</f>
        <v>1</v>
      </c>
      <c r="Q141">
        <f>games1805!Q141</f>
        <v>0.72727272727272729</v>
      </c>
      <c r="R141">
        <f>games1805!R141</f>
        <v>0.63636363636363635</v>
      </c>
      <c r="S141">
        <f>games1805!S141</f>
        <v>9.0909090909090939E-2</v>
      </c>
      <c r="T141">
        <f>games1805!T141</f>
        <v>1.8780487804878048</v>
      </c>
      <c r="U141">
        <f>games1805!U141</f>
        <v>1.1707317073170731</v>
      </c>
      <c r="V141">
        <f>games1805!V141</f>
        <v>0.70731707317073167</v>
      </c>
      <c r="W141">
        <f>games1805!W141</f>
        <v>0.6</v>
      </c>
      <c r="X141">
        <f>games1805!X141</f>
        <v>1.4</v>
      </c>
      <c r="Y141">
        <f>games1805!Y141</f>
        <v>-0.79999999999999993</v>
      </c>
      <c r="Z141">
        <f>games1805!Z141</f>
        <v>0.83333333333333337</v>
      </c>
      <c r="AA141">
        <f>games1805!AA141</f>
        <v>1.6666666666666667</v>
      </c>
      <c r="AB141">
        <f>games1805!AB141</f>
        <v>-0.83333333333333337</v>
      </c>
      <c r="AC141">
        <f>games1805!AC141</f>
        <v>1.8095238095238095</v>
      </c>
      <c r="AD141">
        <f>games1805!AD141</f>
        <v>1</v>
      </c>
      <c r="AE141">
        <f>games1805!AE141</f>
        <v>0.80952380952380953</v>
      </c>
      <c r="AF141">
        <f>games1805!AF141</f>
        <v>1.95</v>
      </c>
      <c r="AG141">
        <f>games1805!AG141</f>
        <v>1.35</v>
      </c>
      <c r="AH141">
        <f>games1805!AH141</f>
        <v>0.59999999999999987</v>
      </c>
      <c r="AI141">
        <f>games1805!AI141</f>
        <v>3</v>
      </c>
      <c r="AJ141">
        <f>games1805!AJ141</f>
        <v>0</v>
      </c>
      <c r="AK141">
        <f>games1805!AK141</f>
        <v>8</v>
      </c>
      <c r="AL141">
        <f>games1805!AL141</f>
        <v>78</v>
      </c>
      <c r="AM141">
        <f>games1805!AM141</f>
        <v>0.72727272727272729</v>
      </c>
      <c r="AN141">
        <f>games1805!AN141</f>
        <v>1.9024390243902438</v>
      </c>
      <c r="AO141">
        <f>games1805!AO141</f>
        <v>140</v>
      </c>
    </row>
    <row r="142" spans="1:41" x14ac:dyDescent="0.3">
      <c r="A142" t="str">
        <f>games1805!A142</f>
        <v>Bundesliga  Bundesliga</v>
      </c>
      <c r="B142" t="str">
        <f>games1805!B142</f>
        <v>29.04.2018</v>
      </c>
      <c r="C142" t="str">
        <f>games1805!C142</f>
        <v>2018</v>
      </c>
      <c r="D142" t="str">
        <f>games1805!D142</f>
        <v>04</v>
      </c>
      <c r="E142" t="str">
        <f>games1805!E142</f>
        <v>So</v>
      </c>
      <c r="F142">
        <f>games1805!F142</f>
        <v>0.6875</v>
      </c>
      <c r="G142">
        <f>games1805!G142</f>
        <v>14573</v>
      </c>
      <c r="H142">
        <f>games1805!H142</f>
        <v>8</v>
      </c>
      <c r="I142">
        <f>games1805!I142</f>
        <v>0</v>
      </c>
      <c r="J142" t="str">
        <f>games1805!J142</f>
        <v>SK Sturm Graz</v>
      </c>
      <c r="K142" t="str">
        <f>games1805!K142</f>
        <v>SK Rapid Wien</v>
      </c>
      <c r="L142">
        <f>games1805!L142</f>
        <v>4</v>
      </c>
      <c r="M142">
        <f>games1805!M142</f>
        <v>2</v>
      </c>
      <c r="N142" t="str">
        <f>games1805!N142</f>
        <v>S</v>
      </c>
      <c r="O142" t="str">
        <f>games1805!O142</f>
        <v>N</v>
      </c>
      <c r="P142">
        <f>games1805!P142</f>
        <v>2</v>
      </c>
      <c r="Q142">
        <f>games1805!Q142</f>
        <v>1.8571428571428572</v>
      </c>
      <c r="R142">
        <f>games1805!R142</f>
        <v>0.5</v>
      </c>
      <c r="S142">
        <f>games1805!S142</f>
        <v>1.3571428571428572</v>
      </c>
      <c r="T142">
        <f>games1805!T142</f>
        <v>1.4615384615384615</v>
      </c>
      <c r="U142">
        <f>games1805!U142</f>
        <v>1.4615384615384615</v>
      </c>
      <c r="V142">
        <f>games1805!V142</f>
        <v>0</v>
      </c>
      <c r="W142">
        <f>games1805!W142</f>
        <v>1.8095238095238095</v>
      </c>
      <c r="X142">
        <f>games1805!X142</f>
        <v>1</v>
      </c>
      <c r="Y142">
        <f>games1805!Y142</f>
        <v>0.80952380952380953</v>
      </c>
      <c r="Z142">
        <f>games1805!Z142</f>
        <v>1.9047619047619047</v>
      </c>
      <c r="AA142">
        <f>games1805!AA142</f>
        <v>1.3809523809523809</v>
      </c>
      <c r="AB142">
        <f>games1805!AB142</f>
        <v>0.52380952380952372</v>
      </c>
      <c r="AC142">
        <f>games1805!AC142</f>
        <v>1.3333333333333333</v>
      </c>
      <c r="AD142">
        <f>games1805!AD142</f>
        <v>2.1666666666666665</v>
      </c>
      <c r="AE142">
        <f>games1805!AE142</f>
        <v>-0.83333333333333326</v>
      </c>
      <c r="AF142">
        <f>games1805!AF142</f>
        <v>1.5714285714285714</v>
      </c>
      <c r="AG142">
        <f>games1805!AG142</f>
        <v>0.8571428571428571</v>
      </c>
      <c r="AH142">
        <f>games1805!AH142</f>
        <v>0.7142857142857143</v>
      </c>
      <c r="AI142">
        <f>games1805!AI142</f>
        <v>3</v>
      </c>
      <c r="AJ142">
        <f>games1805!AJ142</f>
        <v>0</v>
      </c>
      <c r="AK142">
        <f>games1805!AK142</f>
        <v>78</v>
      </c>
      <c r="AL142">
        <f>games1805!AL142</f>
        <v>15</v>
      </c>
      <c r="AM142">
        <f>games1805!AM142</f>
        <v>1.8571428571428572</v>
      </c>
      <c r="AN142">
        <f>games1805!AN142</f>
        <v>1.1538461538461537</v>
      </c>
      <c r="AO142">
        <f>games1805!AO142</f>
        <v>141</v>
      </c>
    </row>
    <row r="143" spans="1:41" x14ac:dyDescent="0.3">
      <c r="A143" t="str">
        <f>games1805!A143</f>
        <v>Bundesliga  Bundesliga</v>
      </c>
      <c r="B143" t="str">
        <f>games1805!B143</f>
        <v>12.05.2018</v>
      </c>
      <c r="C143" t="str">
        <f>games1805!C143</f>
        <v>2018</v>
      </c>
      <c r="D143" t="str">
        <f>games1805!D143</f>
        <v>05</v>
      </c>
      <c r="E143" t="str">
        <f>games1805!E143</f>
        <v>Sa</v>
      </c>
      <c r="F143">
        <f>games1805!F143</f>
        <v>0.66666666666666663</v>
      </c>
      <c r="G143">
        <f>games1805!G143</f>
        <v>12113</v>
      </c>
      <c r="H143">
        <f>games1805!H143</f>
        <v>3</v>
      </c>
      <c r="I143">
        <f>games1805!I143</f>
        <v>0</v>
      </c>
      <c r="J143" t="str">
        <f>games1805!J143</f>
        <v>SK Sturm Graz</v>
      </c>
      <c r="K143" t="str">
        <f>games1805!K143</f>
        <v>LASK</v>
      </c>
      <c r="L143">
        <f>games1805!L143</f>
        <v>3</v>
      </c>
      <c r="M143">
        <f>games1805!M143</f>
        <v>1</v>
      </c>
      <c r="N143" t="str">
        <f>games1805!N143</f>
        <v>S</v>
      </c>
      <c r="O143" t="str">
        <f>games1805!O143</f>
        <v>N</v>
      </c>
      <c r="P143">
        <f>games1805!P143</f>
        <v>2</v>
      </c>
      <c r="Q143">
        <f>games1805!Q143</f>
        <v>1.9069767441860466</v>
      </c>
      <c r="R143">
        <f>games1805!R143</f>
        <v>0.53488372093023251</v>
      </c>
      <c r="S143">
        <f>games1805!S143</f>
        <v>1.3720930232558142</v>
      </c>
      <c r="T143">
        <f>games1805!T143</f>
        <v>1</v>
      </c>
      <c r="U143">
        <f>games1805!U143</f>
        <v>1.1818181818181819</v>
      </c>
      <c r="V143">
        <f>games1805!V143</f>
        <v>-0.18181818181818188</v>
      </c>
      <c r="W143">
        <f>games1805!W143</f>
        <v>1.9090909090909092</v>
      </c>
      <c r="X143">
        <f>games1805!X143</f>
        <v>1.0454545454545454</v>
      </c>
      <c r="Y143">
        <f>games1805!Y143</f>
        <v>0.86363636363636376</v>
      </c>
      <c r="Z143">
        <f>games1805!Z143</f>
        <v>1.9047619047619047</v>
      </c>
      <c r="AA143">
        <f>games1805!AA143</f>
        <v>1.3809523809523809</v>
      </c>
      <c r="AB143">
        <f>games1805!AB143</f>
        <v>0.52380952380952372</v>
      </c>
      <c r="AC143">
        <f>games1805!AC143</f>
        <v>1.1666666666666667</v>
      </c>
      <c r="AD143">
        <f>games1805!AD143</f>
        <v>1.3333333333333333</v>
      </c>
      <c r="AE143">
        <f>games1805!AE143</f>
        <v>-0.16666666666666652</v>
      </c>
      <c r="AF143">
        <f>games1805!AF143</f>
        <v>0.8</v>
      </c>
      <c r="AG143">
        <f>games1805!AG143</f>
        <v>1</v>
      </c>
      <c r="AH143">
        <f>games1805!AH143</f>
        <v>-0.19999999999999996</v>
      </c>
      <c r="AI143">
        <f>games1805!AI143</f>
        <v>3</v>
      </c>
      <c r="AJ143">
        <f>games1805!AJ143</f>
        <v>0</v>
      </c>
      <c r="AK143">
        <f>games1805!AK143</f>
        <v>81</v>
      </c>
      <c r="AL143">
        <f>games1805!AL143</f>
        <v>15</v>
      </c>
      <c r="AM143">
        <f>games1805!AM143</f>
        <v>1.8837209302325582</v>
      </c>
      <c r="AN143">
        <f>games1805!AN143</f>
        <v>1.3636363636363635</v>
      </c>
      <c r="AO143">
        <f>games1805!AO143</f>
        <v>142</v>
      </c>
    </row>
    <row r="144" spans="1:41" x14ac:dyDescent="0.3">
      <c r="A144" t="str">
        <f>games1805!A144</f>
        <v>Bundesliga  Bundesliga</v>
      </c>
      <c r="B144" t="str">
        <f>games1805!B144</f>
        <v>20.05.2018</v>
      </c>
      <c r="C144" t="str">
        <f>games1805!C144</f>
        <v>2018</v>
      </c>
      <c r="D144" t="str">
        <f>games1805!D144</f>
        <v>05</v>
      </c>
      <c r="E144" t="str">
        <f>games1805!E144</f>
        <v>So</v>
      </c>
      <c r="F144">
        <f>games1805!F144</f>
        <v>0.6875</v>
      </c>
      <c r="G144">
        <f>games1805!G144</f>
        <v>13421</v>
      </c>
      <c r="H144">
        <f>games1805!H144</f>
        <v>8</v>
      </c>
      <c r="I144">
        <f>games1805!I144</f>
        <v>0</v>
      </c>
      <c r="J144" t="str">
        <f>games1805!J144</f>
        <v>SK Sturm Graz</v>
      </c>
      <c r="K144" t="str">
        <f>games1805!K144</f>
        <v>FC Admira Wacker Mödling</v>
      </c>
      <c r="L144">
        <f>games1805!L144</f>
        <v>2</v>
      </c>
      <c r="M144">
        <f>games1805!M144</f>
        <v>0</v>
      </c>
      <c r="N144" t="str">
        <f>games1805!N144</f>
        <v>S</v>
      </c>
      <c r="O144" t="str">
        <f>games1805!O144</f>
        <v>N</v>
      </c>
      <c r="P144">
        <f>games1805!P144</f>
        <v>2</v>
      </c>
      <c r="Q144">
        <f>games1805!Q144</f>
        <v>1.9318181818181819</v>
      </c>
      <c r="R144">
        <f>games1805!R144</f>
        <v>0.54545454545454541</v>
      </c>
      <c r="S144">
        <f>games1805!S144</f>
        <v>1.3863636363636365</v>
      </c>
      <c r="T144">
        <f>games1805!T144</f>
        <v>1.4545454545454546</v>
      </c>
      <c r="U144">
        <f>games1805!U144</f>
        <v>2.8181818181818183</v>
      </c>
      <c r="V144">
        <f>games1805!V144</f>
        <v>-1.3636363636363638</v>
      </c>
      <c r="W144">
        <f>games1805!W144</f>
        <v>1.9565217391304348</v>
      </c>
      <c r="X144">
        <f>games1805!X144</f>
        <v>1.0434782608695652</v>
      </c>
      <c r="Y144">
        <f>games1805!Y144</f>
        <v>0.91304347826086962</v>
      </c>
      <c r="Z144">
        <f>games1805!Z144</f>
        <v>1.9047619047619047</v>
      </c>
      <c r="AA144">
        <f>games1805!AA144</f>
        <v>1.3809523809523809</v>
      </c>
      <c r="AB144">
        <f>games1805!AB144</f>
        <v>0.52380952380952372</v>
      </c>
      <c r="AC144">
        <f>games1805!AC144</f>
        <v>1.6666666666666667</v>
      </c>
      <c r="AD144">
        <f>games1805!AD144</f>
        <v>2.6666666666666665</v>
      </c>
      <c r="AE144">
        <f>games1805!AE144</f>
        <v>-0.99999999999999978</v>
      </c>
      <c r="AF144">
        <f>games1805!AF144</f>
        <v>1.2</v>
      </c>
      <c r="AG144">
        <f>games1805!AG144</f>
        <v>3</v>
      </c>
      <c r="AH144">
        <f>games1805!AH144</f>
        <v>-1.8</v>
      </c>
      <c r="AI144">
        <f>games1805!AI144</f>
        <v>3</v>
      </c>
      <c r="AJ144">
        <f>games1805!AJ144</f>
        <v>0</v>
      </c>
      <c r="AK144">
        <f>games1805!AK144</f>
        <v>84</v>
      </c>
      <c r="AL144">
        <f>games1805!AL144</f>
        <v>11</v>
      </c>
      <c r="AM144">
        <f>games1805!AM144</f>
        <v>1.9090909090909092</v>
      </c>
      <c r="AN144">
        <f>games1805!AN144</f>
        <v>1</v>
      </c>
      <c r="AO144">
        <f>games1805!AO144</f>
        <v>143</v>
      </c>
    </row>
    <row r="145" spans="1:41" x14ac:dyDescent="0.3">
      <c r="A145" t="str">
        <f>games1805!A145</f>
        <v>Bundesliga  Bundesliga</v>
      </c>
      <c r="B145" t="str">
        <f>games1805!B145</f>
        <v>27.05.2018</v>
      </c>
      <c r="C145" t="str">
        <f>games1805!C145</f>
        <v>2018</v>
      </c>
      <c r="D145" t="str">
        <f>games1805!D145</f>
        <v>05</v>
      </c>
      <c r="E145" t="str">
        <f>games1805!E145</f>
        <v>So</v>
      </c>
      <c r="F145">
        <f>games1805!F145</f>
        <v>0.72916666666666663</v>
      </c>
      <c r="G145">
        <f>games1805!G145</f>
        <v>5129</v>
      </c>
      <c r="H145">
        <f>games1805!H145</f>
        <v>7</v>
      </c>
      <c r="I145">
        <f>games1805!I145</f>
        <v>0</v>
      </c>
      <c r="J145" t="str">
        <f>games1805!J145</f>
        <v>SC Rheindorf Altach</v>
      </c>
      <c r="K145" t="str">
        <f>games1805!K145</f>
        <v>SK Sturm Graz</v>
      </c>
      <c r="L145">
        <f>games1805!L145</f>
        <v>0</v>
      </c>
      <c r="M145">
        <f>games1805!M145</f>
        <v>0</v>
      </c>
      <c r="N145" t="str">
        <f>games1805!N145</f>
        <v>U</v>
      </c>
      <c r="O145" t="str">
        <f>games1805!O145</f>
        <v>U</v>
      </c>
      <c r="P145">
        <f>games1805!P145</f>
        <v>0</v>
      </c>
      <c r="Q145">
        <f>games1805!Q145</f>
        <v>0.66666666666666663</v>
      </c>
      <c r="R145">
        <f>games1805!R145</f>
        <v>0.33333333333333331</v>
      </c>
      <c r="S145">
        <f>games1805!S145</f>
        <v>0.33333333333333331</v>
      </c>
      <c r="T145">
        <f>games1805!T145</f>
        <v>1.9333333333333333</v>
      </c>
      <c r="U145">
        <f>games1805!U145</f>
        <v>1.1777777777777778</v>
      </c>
      <c r="V145">
        <f>games1805!V145</f>
        <v>0.75555555555555554</v>
      </c>
      <c r="W145">
        <f>games1805!W145</f>
        <v>1</v>
      </c>
      <c r="X145">
        <f>games1805!X145</f>
        <v>0.8</v>
      </c>
      <c r="Y145">
        <f>games1805!Y145</f>
        <v>0.19999999999999996</v>
      </c>
      <c r="Z145">
        <f>games1805!Z145</f>
        <v>0.42857142857142855</v>
      </c>
      <c r="AA145">
        <f>games1805!AA145</f>
        <v>2</v>
      </c>
      <c r="AB145">
        <f>games1805!AB145</f>
        <v>-1.5714285714285714</v>
      </c>
      <c r="AC145">
        <f>games1805!AC145</f>
        <v>1.9583333333333333</v>
      </c>
      <c r="AD145">
        <f>games1805!AD145</f>
        <v>1</v>
      </c>
      <c r="AE145">
        <f>games1805!AE145</f>
        <v>0.95833333333333326</v>
      </c>
      <c r="AF145">
        <f>games1805!AF145</f>
        <v>1.9047619047619047</v>
      </c>
      <c r="AG145">
        <f>games1805!AG145</f>
        <v>1.3809523809523809</v>
      </c>
      <c r="AH145">
        <f>games1805!AH145</f>
        <v>0.52380952380952372</v>
      </c>
      <c r="AI145">
        <f>games1805!AI145</f>
        <v>1</v>
      </c>
      <c r="AJ145">
        <f>games1805!AJ145</f>
        <v>1</v>
      </c>
      <c r="AK145">
        <f>games1805!AK145</f>
        <v>7</v>
      </c>
      <c r="AL145">
        <f>games1805!AL145</f>
        <v>87</v>
      </c>
      <c r="AM145">
        <f>games1805!AM145</f>
        <v>0.58333333333333337</v>
      </c>
      <c r="AN145">
        <f>games1805!AN145</f>
        <v>1.9333333333333333</v>
      </c>
      <c r="AO145">
        <f>games1805!AO145</f>
        <v>144</v>
      </c>
    </row>
    <row r="146" spans="1:41" x14ac:dyDescent="0.3">
      <c r="A146" t="str">
        <f>games1805!A146</f>
        <v>ÖFB-Cup  ÖFB-Cup</v>
      </c>
      <c r="B146" t="str">
        <f>games1805!B146</f>
        <v>15.07.2017</v>
      </c>
      <c r="C146" t="str">
        <f>games1805!C146</f>
        <v>2017</v>
      </c>
      <c r="D146" t="str">
        <f>games1805!D146</f>
        <v>07</v>
      </c>
      <c r="E146" t="str">
        <f>games1805!E146</f>
        <v>Sa</v>
      </c>
      <c r="F146">
        <f>games1805!F146</f>
        <v>0.70833333333333337</v>
      </c>
      <c r="G146">
        <f>games1805!G146</f>
        <v>717</v>
      </c>
      <c r="H146">
        <f>games1805!H146</f>
        <v>45</v>
      </c>
      <c r="I146">
        <f>games1805!I146</f>
        <v>0</v>
      </c>
      <c r="J146" t="str">
        <f>games1805!J146</f>
        <v>FC Kitzbühel</v>
      </c>
      <c r="K146" t="str">
        <f>games1805!K146</f>
        <v>LASK</v>
      </c>
      <c r="L146">
        <f>games1805!L146</f>
        <v>0</v>
      </c>
      <c r="M146">
        <f>games1805!M146</f>
        <v>1</v>
      </c>
      <c r="N146" t="str">
        <f>games1805!N146</f>
        <v>N</v>
      </c>
      <c r="O146" t="str">
        <f>games1805!O146</f>
        <v>S</v>
      </c>
      <c r="P146">
        <f>games1805!P146</f>
        <v>-1</v>
      </c>
      <c r="Q146">
        <f>games1805!Q146</f>
        <v>0</v>
      </c>
      <c r="R146">
        <f>games1805!R146</f>
        <v>0</v>
      </c>
      <c r="S146">
        <f>games1805!S146</f>
        <v>0</v>
      </c>
      <c r="T146">
        <f>games1805!T146</f>
        <v>1</v>
      </c>
      <c r="U146">
        <f>games1805!U146</f>
        <v>1.3333333333333333</v>
      </c>
      <c r="V146">
        <f>games1805!V146</f>
        <v>-0.33333333333333326</v>
      </c>
      <c r="W146">
        <f>games1805!W146</f>
        <v>0</v>
      </c>
      <c r="X146">
        <f>games1805!X146</f>
        <v>0</v>
      </c>
      <c r="Y146">
        <f>games1805!Y146</f>
        <v>0</v>
      </c>
      <c r="Z146">
        <f>games1805!Z146</f>
        <v>0</v>
      </c>
      <c r="AA146">
        <f>games1805!AA146</f>
        <v>0</v>
      </c>
      <c r="AB146">
        <f>games1805!AB146</f>
        <v>0</v>
      </c>
      <c r="AC146">
        <f>games1805!AC146</f>
        <v>1.1666666666666667</v>
      </c>
      <c r="AD146">
        <f>games1805!AD146</f>
        <v>1.3333333333333333</v>
      </c>
      <c r="AE146">
        <f>games1805!AE146</f>
        <v>-0.16666666666666652</v>
      </c>
      <c r="AF146">
        <f>games1805!AF146</f>
        <v>0.83333333333333337</v>
      </c>
      <c r="AG146">
        <f>games1805!AG146</f>
        <v>1.3333333333333333</v>
      </c>
      <c r="AH146">
        <f>games1805!AH146</f>
        <v>-0.49999999999999989</v>
      </c>
      <c r="AI146">
        <f>games1805!AI146</f>
        <v>0</v>
      </c>
      <c r="AJ146">
        <f>games1805!AJ146</f>
        <v>3</v>
      </c>
      <c r="AK146">
        <f>games1805!AK146</f>
        <v>0</v>
      </c>
      <c r="AL146">
        <f>games1805!AL146</f>
        <v>15</v>
      </c>
      <c r="AM146">
        <f>games1805!AM146</f>
        <v>0</v>
      </c>
      <c r="AN146">
        <f>games1805!AN146</f>
        <v>1.25</v>
      </c>
      <c r="AO146">
        <f>games1805!AO146</f>
        <v>145</v>
      </c>
    </row>
    <row r="147" spans="1:41" x14ac:dyDescent="0.3">
      <c r="A147" t="str">
        <f>games1805!A147</f>
        <v>Bundesliga  Bundesliga</v>
      </c>
      <c r="B147" t="str">
        <f>games1805!B147</f>
        <v>22.07.2017</v>
      </c>
      <c r="C147" t="str">
        <f>games1805!C147</f>
        <v>2017</v>
      </c>
      <c r="D147" t="str">
        <f>games1805!D147</f>
        <v>07</v>
      </c>
      <c r="E147" t="str">
        <f>games1805!E147</f>
        <v>Sa</v>
      </c>
      <c r="F147">
        <f>games1805!F147</f>
        <v>0.77083333333333337</v>
      </c>
      <c r="G147">
        <f>games1805!G147</f>
        <v>5277</v>
      </c>
      <c r="H147">
        <f>games1805!H147</f>
        <v>7</v>
      </c>
      <c r="I147">
        <f>games1805!I147</f>
        <v>0</v>
      </c>
      <c r="J147" t="str">
        <f>games1805!J147</f>
        <v>LASK</v>
      </c>
      <c r="K147" t="str">
        <f>games1805!K147</f>
        <v>FC Admira Wacker Mödling</v>
      </c>
      <c r="L147">
        <f>games1805!L147</f>
        <v>3</v>
      </c>
      <c r="M147">
        <f>games1805!M147</f>
        <v>0</v>
      </c>
      <c r="N147" t="str">
        <f>games1805!N147</f>
        <v>S</v>
      </c>
      <c r="O147" t="str">
        <f>games1805!O147</f>
        <v>N</v>
      </c>
      <c r="P147">
        <f>games1805!P147</f>
        <v>3</v>
      </c>
      <c r="Q147">
        <f>games1805!Q147</f>
        <v>1</v>
      </c>
      <c r="R147">
        <f>games1805!R147</f>
        <v>0.61538461538461542</v>
      </c>
      <c r="S147">
        <f>games1805!S147</f>
        <v>0.38461538461538458</v>
      </c>
      <c r="T147">
        <f>games1805!T147</f>
        <v>1.3333333333333333</v>
      </c>
      <c r="U147">
        <f>games1805!U147</f>
        <v>2.75</v>
      </c>
      <c r="V147">
        <f>games1805!V147</f>
        <v>-1.4166666666666667</v>
      </c>
      <c r="W147">
        <f>games1805!W147</f>
        <v>1.1666666666666667</v>
      </c>
      <c r="X147">
        <f>games1805!X147</f>
        <v>1.3333333333333333</v>
      </c>
      <c r="Y147">
        <f>games1805!Y147</f>
        <v>-0.16666666666666652</v>
      </c>
      <c r="Z147">
        <f>games1805!Z147</f>
        <v>0.8571428571428571</v>
      </c>
      <c r="AA147">
        <f>games1805!AA147</f>
        <v>1.1428571428571428</v>
      </c>
      <c r="AB147">
        <f>games1805!AB147</f>
        <v>-0.2857142857142857</v>
      </c>
      <c r="AC147">
        <f>games1805!AC147</f>
        <v>1.6666666666666667</v>
      </c>
      <c r="AD147">
        <f>games1805!AD147</f>
        <v>2.6666666666666665</v>
      </c>
      <c r="AE147">
        <f>games1805!AE147</f>
        <v>-0.99999999999999978</v>
      </c>
      <c r="AF147">
        <f>games1805!AF147</f>
        <v>1</v>
      </c>
      <c r="AG147">
        <f>games1805!AG147</f>
        <v>2.8333333333333335</v>
      </c>
      <c r="AH147">
        <f>games1805!AH147</f>
        <v>-1.8333333333333335</v>
      </c>
      <c r="AI147">
        <f>games1805!AI147</f>
        <v>3</v>
      </c>
      <c r="AJ147">
        <f>games1805!AJ147</f>
        <v>0</v>
      </c>
      <c r="AK147">
        <f>games1805!AK147</f>
        <v>18</v>
      </c>
      <c r="AL147">
        <f>games1805!AL147</f>
        <v>11</v>
      </c>
      <c r="AM147">
        <f>games1805!AM147</f>
        <v>1.3846153846153846</v>
      </c>
      <c r="AN147">
        <f>games1805!AN147</f>
        <v>0.91666666666666663</v>
      </c>
      <c r="AO147">
        <f>games1805!AO147</f>
        <v>146</v>
      </c>
    </row>
    <row r="148" spans="1:41" x14ac:dyDescent="0.3">
      <c r="A148" t="str">
        <f>games1805!A148</f>
        <v>Bundesliga  Bundesliga</v>
      </c>
      <c r="B148" t="str">
        <f>games1805!B148</f>
        <v>05.08.2017</v>
      </c>
      <c r="C148" t="str">
        <f>games1805!C148</f>
        <v>2017</v>
      </c>
      <c r="D148" t="str">
        <f>games1805!D148</f>
        <v>08</v>
      </c>
      <c r="E148" t="str">
        <f>games1805!E148</f>
        <v>Sa</v>
      </c>
      <c r="F148">
        <f>games1805!F148</f>
        <v>0.66666666666666663</v>
      </c>
      <c r="G148">
        <f>games1805!G148</f>
        <v>5271</v>
      </c>
      <c r="H148">
        <f>games1805!H148</f>
        <v>7</v>
      </c>
      <c r="I148">
        <f>games1805!I148</f>
        <v>0</v>
      </c>
      <c r="J148" t="str">
        <f>games1805!J148</f>
        <v>LASK</v>
      </c>
      <c r="K148" t="str">
        <f>games1805!K148</f>
        <v>SKN St. Pölten</v>
      </c>
      <c r="L148">
        <f>games1805!L148</f>
        <v>2</v>
      </c>
      <c r="M148">
        <f>games1805!M148</f>
        <v>0</v>
      </c>
      <c r="N148" t="str">
        <f>games1805!N148</f>
        <v>S</v>
      </c>
      <c r="O148" t="str">
        <f>games1805!O148</f>
        <v>N</v>
      </c>
      <c r="P148">
        <f>games1805!P148</f>
        <v>2</v>
      </c>
      <c r="Q148">
        <f>games1805!Q148</f>
        <v>1.1428571428571428</v>
      </c>
      <c r="R148">
        <f>games1805!R148</f>
        <v>0.5714285714285714</v>
      </c>
      <c r="S148">
        <f>games1805!S148</f>
        <v>0.5714285714285714</v>
      </c>
      <c r="T148">
        <f>games1805!T148</f>
        <v>0.91666666666666663</v>
      </c>
      <c r="U148">
        <f>games1805!U148</f>
        <v>3.0833333333333335</v>
      </c>
      <c r="V148">
        <f>games1805!V148</f>
        <v>-2.166666666666667</v>
      </c>
      <c r="W148">
        <f>games1805!W148</f>
        <v>1.4285714285714286</v>
      </c>
      <c r="X148">
        <f>games1805!X148</f>
        <v>1.1428571428571428</v>
      </c>
      <c r="Y148">
        <f>games1805!Y148</f>
        <v>0.28571428571428581</v>
      </c>
      <c r="Z148">
        <f>games1805!Z148</f>
        <v>0.8571428571428571</v>
      </c>
      <c r="AA148">
        <f>games1805!AA148</f>
        <v>1.1428571428571428</v>
      </c>
      <c r="AB148">
        <f>games1805!AB148</f>
        <v>-0.2857142857142857</v>
      </c>
      <c r="AC148">
        <f>games1805!AC148</f>
        <v>0.83333333333333337</v>
      </c>
      <c r="AD148">
        <f>games1805!AD148</f>
        <v>2.1666666666666665</v>
      </c>
      <c r="AE148">
        <f>games1805!AE148</f>
        <v>-1.333333333333333</v>
      </c>
      <c r="AF148">
        <f>games1805!AF148</f>
        <v>1</v>
      </c>
      <c r="AG148">
        <f>games1805!AG148</f>
        <v>4</v>
      </c>
      <c r="AH148">
        <f>games1805!AH148</f>
        <v>-3</v>
      </c>
      <c r="AI148">
        <f>games1805!AI148</f>
        <v>3</v>
      </c>
      <c r="AJ148">
        <f>games1805!AJ148</f>
        <v>0</v>
      </c>
      <c r="AK148">
        <f>games1805!AK148</f>
        <v>21</v>
      </c>
      <c r="AL148">
        <f>games1805!AL148</f>
        <v>6</v>
      </c>
      <c r="AM148">
        <f>games1805!AM148</f>
        <v>1.5</v>
      </c>
      <c r="AN148">
        <f>games1805!AN148</f>
        <v>0.5</v>
      </c>
      <c r="AO148">
        <f>games1805!AO148</f>
        <v>147</v>
      </c>
    </row>
    <row r="149" spans="1:41" x14ac:dyDescent="0.3">
      <c r="A149" t="str">
        <f>games1805!A149</f>
        <v>Bundesliga  Bundesliga</v>
      </c>
      <c r="B149" t="str">
        <f>games1805!B149</f>
        <v>20.08.2017</v>
      </c>
      <c r="C149" t="str">
        <f>games1805!C149</f>
        <v>2017</v>
      </c>
      <c r="D149" t="str">
        <f>games1805!D149</f>
        <v>08</v>
      </c>
      <c r="E149" t="str">
        <f>games1805!E149</f>
        <v>So</v>
      </c>
      <c r="F149">
        <f>games1805!F149</f>
        <v>0.6875</v>
      </c>
      <c r="G149">
        <f>games1805!G149</f>
        <v>5276</v>
      </c>
      <c r="H149">
        <f>games1805!H149</f>
        <v>8</v>
      </c>
      <c r="I149">
        <f>games1805!I149</f>
        <v>0</v>
      </c>
      <c r="J149" t="str">
        <f>games1805!J149</f>
        <v>LASK</v>
      </c>
      <c r="K149" t="str">
        <f>games1805!K149</f>
        <v>SC Rheindorf Altach</v>
      </c>
      <c r="L149">
        <f>games1805!L149</f>
        <v>0</v>
      </c>
      <c r="M149">
        <f>games1805!M149</f>
        <v>0</v>
      </c>
      <c r="N149" t="str">
        <f>games1805!N149</f>
        <v>U</v>
      </c>
      <c r="O149" t="str">
        <f>games1805!O149</f>
        <v>U</v>
      </c>
      <c r="P149">
        <f>games1805!P149</f>
        <v>0</v>
      </c>
      <c r="Q149">
        <f>games1805!Q149</f>
        <v>1.2</v>
      </c>
      <c r="R149">
        <f>games1805!R149</f>
        <v>0.53333333333333333</v>
      </c>
      <c r="S149">
        <f>games1805!S149</f>
        <v>0.66666666666666663</v>
      </c>
      <c r="T149">
        <f>games1805!T149</f>
        <v>0.61538461538461542</v>
      </c>
      <c r="U149">
        <f>games1805!U149</f>
        <v>1.3846153846153846</v>
      </c>
      <c r="V149">
        <f>games1805!V149</f>
        <v>-0.76923076923076916</v>
      </c>
      <c r="W149">
        <f>games1805!W149</f>
        <v>1.5</v>
      </c>
      <c r="X149">
        <f>games1805!X149</f>
        <v>1</v>
      </c>
      <c r="Y149">
        <f>games1805!Y149</f>
        <v>0.5</v>
      </c>
      <c r="Z149">
        <f>games1805!Z149</f>
        <v>0.8571428571428571</v>
      </c>
      <c r="AA149">
        <f>games1805!AA149</f>
        <v>1.1428571428571428</v>
      </c>
      <c r="AB149">
        <f>games1805!AB149</f>
        <v>-0.2857142857142857</v>
      </c>
      <c r="AC149">
        <f>games1805!AC149</f>
        <v>0.83333333333333337</v>
      </c>
      <c r="AD149">
        <f>games1805!AD149</f>
        <v>0.66666666666666663</v>
      </c>
      <c r="AE149">
        <f>games1805!AE149</f>
        <v>0.16666666666666674</v>
      </c>
      <c r="AF149">
        <f>games1805!AF149</f>
        <v>0.42857142857142855</v>
      </c>
      <c r="AG149">
        <f>games1805!AG149</f>
        <v>2</v>
      </c>
      <c r="AH149">
        <f>games1805!AH149</f>
        <v>-1.5714285714285714</v>
      </c>
      <c r="AI149">
        <f>games1805!AI149</f>
        <v>1</v>
      </c>
      <c r="AJ149">
        <f>games1805!AJ149</f>
        <v>1</v>
      </c>
      <c r="AK149">
        <f>games1805!AK149</f>
        <v>24</v>
      </c>
      <c r="AL149">
        <f>games1805!AL149</f>
        <v>8</v>
      </c>
      <c r="AM149">
        <f>games1805!AM149</f>
        <v>1.6</v>
      </c>
      <c r="AN149">
        <f>games1805!AN149</f>
        <v>0.61538461538461542</v>
      </c>
      <c r="AO149">
        <f>games1805!AO149</f>
        <v>148</v>
      </c>
    </row>
    <row r="150" spans="1:41" x14ac:dyDescent="0.3">
      <c r="A150" t="str">
        <f>games1805!A150</f>
        <v>Bundesliga  Bundesliga</v>
      </c>
      <c r="B150" t="str">
        <f>games1805!B150</f>
        <v>26.08.2017</v>
      </c>
      <c r="C150" t="str">
        <f>games1805!C150</f>
        <v>2017</v>
      </c>
      <c r="D150" t="str">
        <f>games1805!D150</f>
        <v>08</v>
      </c>
      <c r="E150" t="str">
        <f>games1805!E150</f>
        <v>Sa</v>
      </c>
      <c r="F150">
        <f>games1805!F150</f>
        <v>0.77083333333333337</v>
      </c>
      <c r="G150">
        <f>games1805!G150</f>
        <v>19400</v>
      </c>
      <c r="H150">
        <f>games1805!H150</f>
        <v>6</v>
      </c>
      <c r="I150">
        <f>games1805!I150</f>
        <v>0</v>
      </c>
      <c r="J150" t="str">
        <f>games1805!J150</f>
        <v>SK Rapid Wien</v>
      </c>
      <c r="K150" t="str">
        <f>games1805!K150</f>
        <v>LASK</v>
      </c>
      <c r="L150">
        <f>games1805!L150</f>
        <v>1</v>
      </c>
      <c r="M150">
        <f>games1805!M150</f>
        <v>0</v>
      </c>
      <c r="N150" t="str">
        <f>games1805!N150</f>
        <v>S</v>
      </c>
      <c r="O150" t="str">
        <f>games1805!O150</f>
        <v>N</v>
      </c>
      <c r="P150">
        <f>games1805!P150</f>
        <v>1</v>
      </c>
      <c r="Q150">
        <f>games1805!Q150</f>
        <v>1.5</v>
      </c>
      <c r="R150">
        <f>games1805!R150</f>
        <v>0.9285714285714286</v>
      </c>
      <c r="S150">
        <f>games1805!S150</f>
        <v>0.5714285714285714</v>
      </c>
      <c r="T150">
        <f>games1805!T150</f>
        <v>1.125</v>
      </c>
      <c r="U150">
        <f>games1805!U150</f>
        <v>1</v>
      </c>
      <c r="V150">
        <f>games1805!V150</f>
        <v>0.125</v>
      </c>
      <c r="W150">
        <f>games1805!W150</f>
        <v>1.3333333333333333</v>
      </c>
      <c r="X150">
        <f>games1805!X150</f>
        <v>2.1666666666666665</v>
      </c>
      <c r="Y150">
        <f>games1805!Y150</f>
        <v>-0.83333333333333326</v>
      </c>
      <c r="Z150">
        <f>games1805!Z150</f>
        <v>1.625</v>
      </c>
      <c r="AA150">
        <f>games1805!AA150</f>
        <v>1.25</v>
      </c>
      <c r="AB150">
        <f>games1805!AB150</f>
        <v>0.375</v>
      </c>
      <c r="AC150">
        <f>games1805!AC150</f>
        <v>1.3333333333333333</v>
      </c>
      <c r="AD150">
        <f>games1805!AD150</f>
        <v>0.88888888888888884</v>
      </c>
      <c r="AE150">
        <f>games1805!AE150</f>
        <v>0.44444444444444442</v>
      </c>
      <c r="AF150">
        <f>games1805!AF150</f>
        <v>0.8571428571428571</v>
      </c>
      <c r="AG150">
        <f>games1805!AG150</f>
        <v>1.1428571428571428</v>
      </c>
      <c r="AH150">
        <f>games1805!AH150</f>
        <v>-0.2857142857142857</v>
      </c>
      <c r="AI150">
        <f>games1805!AI150</f>
        <v>3</v>
      </c>
      <c r="AJ150">
        <f>games1805!AJ150</f>
        <v>0</v>
      </c>
      <c r="AK150">
        <f>games1805!AK150</f>
        <v>15</v>
      </c>
      <c r="AL150">
        <f>games1805!AL150</f>
        <v>25</v>
      </c>
      <c r="AM150">
        <f>games1805!AM150</f>
        <v>1.0714285714285714</v>
      </c>
      <c r="AN150">
        <f>games1805!AN150</f>
        <v>1.5625</v>
      </c>
      <c r="AO150">
        <f>games1805!AO150</f>
        <v>149</v>
      </c>
    </row>
    <row r="151" spans="1:41" x14ac:dyDescent="0.3">
      <c r="A151" t="str">
        <f>games1805!A151</f>
        <v>Bundesliga  Bundesliga</v>
      </c>
      <c r="B151" t="str">
        <f>games1805!B151</f>
        <v>16.09.2017</v>
      </c>
      <c r="C151" t="str">
        <f>games1805!C151</f>
        <v>2017</v>
      </c>
      <c r="D151" t="str">
        <f>games1805!D151</f>
        <v>09</v>
      </c>
      <c r="E151" t="str">
        <f>games1805!E151</f>
        <v>Sa</v>
      </c>
      <c r="F151">
        <f>games1805!F151</f>
        <v>0.77083333333333337</v>
      </c>
      <c r="G151">
        <f>games1805!G151</f>
        <v>3657</v>
      </c>
      <c r="H151">
        <f>games1805!H151</f>
        <v>7</v>
      </c>
      <c r="I151">
        <f>games1805!I151</f>
        <v>0</v>
      </c>
      <c r="J151" t="str">
        <f>games1805!J151</f>
        <v>Wolfsberger AC</v>
      </c>
      <c r="K151" t="str">
        <f>games1805!K151</f>
        <v>LASK</v>
      </c>
      <c r="L151">
        <f>games1805!L151</f>
        <v>0</v>
      </c>
      <c r="M151">
        <f>games1805!M151</f>
        <v>0</v>
      </c>
      <c r="N151" t="str">
        <f>games1805!N151</f>
        <v>U</v>
      </c>
      <c r="O151" t="str">
        <f>games1805!O151</f>
        <v>U</v>
      </c>
      <c r="P151">
        <f>games1805!P151</f>
        <v>0</v>
      </c>
      <c r="Q151">
        <f>games1805!Q151</f>
        <v>0.83333333333333337</v>
      </c>
      <c r="R151">
        <f>games1805!R151</f>
        <v>0.66666666666666663</v>
      </c>
      <c r="S151">
        <f>games1805!S151</f>
        <v>0.16666666666666674</v>
      </c>
      <c r="T151">
        <f>games1805!T151</f>
        <v>1.0588235294117647</v>
      </c>
      <c r="U151">
        <f>games1805!U151</f>
        <v>1</v>
      </c>
      <c r="V151">
        <f>games1805!V151</f>
        <v>5.8823529411764719E-2</v>
      </c>
      <c r="W151">
        <f>games1805!W151</f>
        <v>0.83333333333333337</v>
      </c>
      <c r="X151">
        <f>games1805!X151</f>
        <v>1.3333333333333333</v>
      </c>
      <c r="Y151">
        <f>games1805!Y151</f>
        <v>-0.49999999999999989</v>
      </c>
      <c r="Z151">
        <f>games1805!Z151</f>
        <v>0.83333333333333337</v>
      </c>
      <c r="AA151">
        <f>games1805!AA151</f>
        <v>1.6666666666666667</v>
      </c>
      <c r="AB151">
        <f>games1805!AB151</f>
        <v>-0.83333333333333337</v>
      </c>
      <c r="AC151">
        <f>games1805!AC151</f>
        <v>1.3333333333333333</v>
      </c>
      <c r="AD151">
        <f>games1805!AD151</f>
        <v>0.88888888888888884</v>
      </c>
      <c r="AE151">
        <f>games1805!AE151</f>
        <v>0.44444444444444442</v>
      </c>
      <c r="AF151">
        <f>games1805!AF151</f>
        <v>0.75</v>
      </c>
      <c r="AG151">
        <f>games1805!AG151</f>
        <v>1.125</v>
      </c>
      <c r="AH151">
        <f>games1805!AH151</f>
        <v>-0.375</v>
      </c>
      <c r="AI151">
        <f>games1805!AI151</f>
        <v>1</v>
      </c>
      <c r="AJ151">
        <f>games1805!AJ151</f>
        <v>1</v>
      </c>
      <c r="AK151">
        <f>games1805!AK151</f>
        <v>11</v>
      </c>
      <c r="AL151">
        <f>games1805!AL151</f>
        <v>25</v>
      </c>
      <c r="AM151">
        <f>games1805!AM151</f>
        <v>0.91666666666666663</v>
      </c>
      <c r="AN151">
        <f>games1805!AN151</f>
        <v>1.4705882352941178</v>
      </c>
      <c r="AO151">
        <f>games1805!AO151</f>
        <v>150</v>
      </c>
    </row>
    <row r="152" spans="1:41" x14ac:dyDescent="0.3">
      <c r="A152" t="str">
        <f>games1805!A152</f>
        <v>ÖFB-Cup  ÖFB-Cup</v>
      </c>
      <c r="B152" t="str">
        <f>games1805!B152</f>
        <v>19.09.2017</v>
      </c>
      <c r="C152" t="str">
        <f>games1805!C152</f>
        <v>2017</v>
      </c>
      <c r="D152" t="str">
        <f>games1805!D152</f>
        <v>09</v>
      </c>
      <c r="E152" t="str">
        <f>games1805!E152</f>
        <v>Di</v>
      </c>
      <c r="F152">
        <f>games1805!F152</f>
        <v>0.79166666666666663</v>
      </c>
      <c r="G152">
        <f>games1805!G152</f>
        <v>800</v>
      </c>
      <c r="H152">
        <f>games1805!H152</f>
        <v>3</v>
      </c>
      <c r="I152">
        <f>games1805!I152</f>
        <v>0</v>
      </c>
      <c r="J152" t="str">
        <f>games1805!J152</f>
        <v>SV Grödig</v>
      </c>
      <c r="K152" t="str">
        <f>games1805!K152</f>
        <v>LASK</v>
      </c>
      <c r="L152">
        <f>games1805!L152</f>
        <v>3</v>
      </c>
      <c r="M152">
        <f>games1805!M152</f>
        <v>3</v>
      </c>
      <c r="N152" t="str">
        <f>games1805!N152</f>
        <v>U</v>
      </c>
      <c r="O152" t="str">
        <f>games1805!O152</f>
        <v>U</v>
      </c>
      <c r="P152">
        <f>games1805!P152</f>
        <v>0</v>
      </c>
      <c r="Q152">
        <f>games1805!Q152</f>
        <v>0</v>
      </c>
      <c r="R152">
        <f>games1805!R152</f>
        <v>0</v>
      </c>
      <c r="S152">
        <f>games1805!S152</f>
        <v>0</v>
      </c>
      <c r="T152">
        <f>games1805!T152</f>
        <v>1</v>
      </c>
      <c r="U152">
        <f>games1805!U152</f>
        <v>0.94444444444444442</v>
      </c>
      <c r="V152">
        <f>games1805!V152</f>
        <v>5.555555555555558E-2</v>
      </c>
      <c r="W152">
        <f>games1805!W152</f>
        <v>0</v>
      </c>
      <c r="X152">
        <f>games1805!X152</f>
        <v>0</v>
      </c>
      <c r="Y152">
        <f>games1805!Y152</f>
        <v>0</v>
      </c>
      <c r="Z152">
        <f>games1805!Z152</f>
        <v>0</v>
      </c>
      <c r="AA152">
        <f>games1805!AA152</f>
        <v>0</v>
      </c>
      <c r="AB152">
        <f>games1805!AB152</f>
        <v>0</v>
      </c>
      <c r="AC152">
        <f>games1805!AC152</f>
        <v>1.3333333333333333</v>
      </c>
      <c r="AD152">
        <f>games1805!AD152</f>
        <v>0.88888888888888884</v>
      </c>
      <c r="AE152">
        <f>games1805!AE152</f>
        <v>0.44444444444444442</v>
      </c>
      <c r="AF152">
        <f>games1805!AF152</f>
        <v>0.66666666666666663</v>
      </c>
      <c r="AG152">
        <f>games1805!AG152</f>
        <v>1</v>
      </c>
      <c r="AH152">
        <f>games1805!AH152</f>
        <v>-0.33333333333333337</v>
      </c>
      <c r="AI152">
        <f>games1805!AI152</f>
        <v>1</v>
      </c>
      <c r="AJ152">
        <f>games1805!AJ152</f>
        <v>1</v>
      </c>
      <c r="AK152">
        <f>games1805!AK152</f>
        <v>0</v>
      </c>
      <c r="AL152">
        <f>games1805!AL152</f>
        <v>26</v>
      </c>
      <c r="AM152">
        <f>games1805!AM152</f>
        <v>0</v>
      </c>
      <c r="AN152">
        <f>games1805!AN152</f>
        <v>1.4444444444444444</v>
      </c>
      <c r="AO152">
        <f>games1805!AO152</f>
        <v>151</v>
      </c>
    </row>
    <row r="153" spans="1:41" x14ac:dyDescent="0.3">
      <c r="A153" t="str">
        <f>games1805!A153</f>
        <v>Bundesliga  Bundesliga</v>
      </c>
      <c r="B153" t="str">
        <f>games1805!B153</f>
        <v>23.09.2017</v>
      </c>
      <c r="C153" t="str">
        <f>games1805!C153</f>
        <v>2017</v>
      </c>
      <c r="D153" t="str">
        <f>games1805!D153</f>
        <v>09</v>
      </c>
      <c r="E153" t="str">
        <f>games1805!E153</f>
        <v>Sa</v>
      </c>
      <c r="F153">
        <f>games1805!F153</f>
        <v>0.77083333333333337</v>
      </c>
      <c r="G153">
        <f>games1805!G153</f>
        <v>5289</v>
      </c>
      <c r="H153">
        <f>games1805!H153</f>
        <v>4</v>
      </c>
      <c r="I153">
        <f>games1805!I153</f>
        <v>0</v>
      </c>
      <c r="J153" t="str">
        <f>games1805!J153</f>
        <v>LASK</v>
      </c>
      <c r="K153" t="str">
        <f>games1805!K153</f>
        <v>SV Mattersburg</v>
      </c>
      <c r="L153">
        <f>games1805!L153</f>
        <v>2</v>
      </c>
      <c r="M153">
        <f>games1805!M153</f>
        <v>2</v>
      </c>
      <c r="N153" t="str">
        <f>games1805!N153</f>
        <v>U</v>
      </c>
      <c r="O153" t="str">
        <f>games1805!O153</f>
        <v>U</v>
      </c>
      <c r="P153">
        <f>games1805!P153</f>
        <v>0</v>
      </c>
      <c r="Q153">
        <f>games1805!Q153</f>
        <v>1.1052631578947369</v>
      </c>
      <c r="R153">
        <f>games1805!R153</f>
        <v>0.42105263157894735</v>
      </c>
      <c r="S153">
        <f>games1805!S153</f>
        <v>0.6842105263157896</v>
      </c>
      <c r="T153">
        <f>games1805!T153</f>
        <v>1.3076923076923077</v>
      </c>
      <c r="U153">
        <f>games1805!U153</f>
        <v>1.7692307692307692</v>
      </c>
      <c r="V153">
        <f>games1805!V153</f>
        <v>-0.46153846153846145</v>
      </c>
      <c r="W153">
        <f>games1805!W153</f>
        <v>1.3333333333333333</v>
      </c>
      <c r="X153">
        <f>games1805!X153</f>
        <v>0.88888888888888884</v>
      </c>
      <c r="Y153">
        <f>games1805!Y153</f>
        <v>0.44444444444444442</v>
      </c>
      <c r="Z153">
        <f>games1805!Z153</f>
        <v>0.9</v>
      </c>
      <c r="AA153">
        <f>games1805!AA153</f>
        <v>1.2</v>
      </c>
      <c r="AB153">
        <f>games1805!AB153</f>
        <v>-0.29999999999999993</v>
      </c>
      <c r="AC153">
        <f>games1805!AC153</f>
        <v>1.2857142857142858</v>
      </c>
      <c r="AD153">
        <f>games1805!AD153</f>
        <v>1.5714285714285714</v>
      </c>
      <c r="AE153">
        <f>games1805!AE153</f>
        <v>-0.28571428571428559</v>
      </c>
      <c r="AF153">
        <f>games1805!AF153</f>
        <v>1.3333333333333333</v>
      </c>
      <c r="AG153">
        <f>games1805!AG153</f>
        <v>2</v>
      </c>
      <c r="AH153">
        <f>games1805!AH153</f>
        <v>-0.66666666666666674</v>
      </c>
      <c r="AI153">
        <f>games1805!AI153</f>
        <v>1</v>
      </c>
      <c r="AJ153">
        <f>games1805!AJ153</f>
        <v>1</v>
      </c>
      <c r="AK153">
        <f>games1805!AK153</f>
        <v>27</v>
      </c>
      <c r="AL153">
        <f>games1805!AL153</f>
        <v>14</v>
      </c>
      <c r="AM153">
        <f>games1805!AM153</f>
        <v>1.4210526315789473</v>
      </c>
      <c r="AN153">
        <f>games1805!AN153</f>
        <v>1.0769230769230769</v>
      </c>
      <c r="AO153">
        <f>games1805!AO153</f>
        <v>152</v>
      </c>
    </row>
    <row r="154" spans="1:41" x14ac:dyDescent="0.3">
      <c r="A154" t="str">
        <f>games1805!A154</f>
        <v>Bundesliga  Bundesliga</v>
      </c>
      <c r="B154" t="str">
        <f>games1805!B154</f>
        <v>30.09.2017</v>
      </c>
      <c r="C154" t="str">
        <f>games1805!C154</f>
        <v>2017</v>
      </c>
      <c r="D154" t="str">
        <f>games1805!D154</f>
        <v>09</v>
      </c>
      <c r="E154" t="str">
        <f>games1805!E154</f>
        <v>Sa</v>
      </c>
      <c r="F154">
        <f>games1805!F154</f>
        <v>0.77083333333333337</v>
      </c>
      <c r="G154">
        <f>games1805!G154</f>
        <v>1952</v>
      </c>
      <c r="H154">
        <f>games1805!H154</f>
        <v>7</v>
      </c>
      <c r="I154">
        <f>games1805!I154</f>
        <v>0</v>
      </c>
      <c r="J154" t="str">
        <f>games1805!J154</f>
        <v>FC Admira Wacker Mödling</v>
      </c>
      <c r="K154" t="str">
        <f>games1805!K154</f>
        <v>LASK</v>
      </c>
      <c r="L154">
        <f>games1805!L154</f>
        <v>4</v>
      </c>
      <c r="M154">
        <f>games1805!M154</f>
        <v>2</v>
      </c>
      <c r="N154" t="str">
        <f>games1805!N154</f>
        <v>S</v>
      </c>
      <c r="O154" t="str">
        <f>games1805!O154</f>
        <v>N</v>
      </c>
      <c r="P154">
        <f>games1805!P154</f>
        <v>2</v>
      </c>
      <c r="Q154">
        <f>games1805!Q154</f>
        <v>1.2307692307692308</v>
      </c>
      <c r="R154">
        <f>games1805!R154</f>
        <v>1.2307692307692308</v>
      </c>
      <c r="S154">
        <f>games1805!S154</f>
        <v>0</v>
      </c>
      <c r="T154">
        <f>games1805!T154</f>
        <v>1.1499999999999999</v>
      </c>
      <c r="U154">
        <f>games1805!U154</f>
        <v>1.1000000000000001</v>
      </c>
      <c r="V154">
        <f>games1805!V154</f>
        <v>4.9999999999999822E-2</v>
      </c>
      <c r="W154">
        <f>games1805!W154</f>
        <v>1.6666666666666667</v>
      </c>
      <c r="X154">
        <f>games1805!X154</f>
        <v>2.6666666666666665</v>
      </c>
      <c r="Y154">
        <f>games1805!Y154</f>
        <v>-0.99999999999999978</v>
      </c>
      <c r="Z154">
        <f>games1805!Z154</f>
        <v>0.8571428571428571</v>
      </c>
      <c r="AA154">
        <f>games1805!AA154</f>
        <v>2.8571428571428572</v>
      </c>
      <c r="AB154">
        <f>games1805!AB154</f>
        <v>-2</v>
      </c>
      <c r="AC154">
        <f>games1805!AC154</f>
        <v>1.4</v>
      </c>
      <c r="AD154">
        <f>games1805!AD154</f>
        <v>1</v>
      </c>
      <c r="AE154">
        <f>games1805!AE154</f>
        <v>0.39999999999999991</v>
      </c>
      <c r="AF154">
        <f>games1805!AF154</f>
        <v>0.9</v>
      </c>
      <c r="AG154">
        <f>games1805!AG154</f>
        <v>1.2</v>
      </c>
      <c r="AH154">
        <f>games1805!AH154</f>
        <v>-0.29999999999999993</v>
      </c>
      <c r="AI154">
        <f>games1805!AI154</f>
        <v>3</v>
      </c>
      <c r="AJ154">
        <f>games1805!AJ154</f>
        <v>0</v>
      </c>
      <c r="AK154">
        <f>games1805!AK154</f>
        <v>11</v>
      </c>
      <c r="AL154">
        <f>games1805!AL154</f>
        <v>28</v>
      </c>
      <c r="AM154">
        <f>games1805!AM154</f>
        <v>0.84615384615384615</v>
      </c>
      <c r="AN154">
        <f>games1805!AN154</f>
        <v>1.4</v>
      </c>
      <c r="AO154">
        <f>games1805!AO154</f>
        <v>153</v>
      </c>
    </row>
    <row r="155" spans="1:41" x14ac:dyDescent="0.3">
      <c r="A155" t="str">
        <f>games1805!A155</f>
        <v>Bundesliga  Bundesliga</v>
      </c>
      <c r="B155" t="str">
        <f>games1805!B155</f>
        <v>21.10.2017</v>
      </c>
      <c r="C155" t="str">
        <f>games1805!C155</f>
        <v>2017</v>
      </c>
      <c r="D155" t="str">
        <f>games1805!D155</f>
        <v>10</v>
      </c>
      <c r="E155" t="str">
        <f>games1805!E155</f>
        <v>Sa</v>
      </c>
      <c r="F155">
        <f>games1805!F155</f>
        <v>0.77083333333333337</v>
      </c>
      <c r="G155">
        <f>games1805!G155</f>
        <v>2418</v>
      </c>
      <c r="H155">
        <f>games1805!H155</f>
        <v>7</v>
      </c>
      <c r="I155">
        <f>games1805!I155</f>
        <v>0</v>
      </c>
      <c r="J155" t="str">
        <f>games1805!J155</f>
        <v>SKN St. Pölten</v>
      </c>
      <c r="K155" t="str">
        <f>games1805!K155</f>
        <v>LASK</v>
      </c>
      <c r="L155">
        <f>games1805!L155</f>
        <v>0</v>
      </c>
      <c r="M155">
        <f>games1805!M155</f>
        <v>1</v>
      </c>
      <c r="N155" t="str">
        <f>games1805!N155</f>
        <v>N</v>
      </c>
      <c r="O155" t="str">
        <f>games1805!O155</f>
        <v>S</v>
      </c>
      <c r="P155">
        <f>games1805!P155</f>
        <v>-1</v>
      </c>
      <c r="Q155">
        <f>games1805!Q155</f>
        <v>0.84615384615384615</v>
      </c>
      <c r="R155">
        <f>games1805!R155</f>
        <v>1</v>
      </c>
      <c r="S155">
        <f>games1805!S155</f>
        <v>-0.15384615384615385</v>
      </c>
      <c r="T155">
        <f>games1805!T155</f>
        <v>1.1904761904761905</v>
      </c>
      <c r="U155">
        <f>games1805!U155</f>
        <v>1.2380952380952381</v>
      </c>
      <c r="V155">
        <f>games1805!V155</f>
        <v>-4.7619047619047672E-2</v>
      </c>
      <c r="W155">
        <f>games1805!W155</f>
        <v>0.83333333333333337</v>
      </c>
      <c r="X155">
        <f>games1805!X155</f>
        <v>2.1666666666666665</v>
      </c>
      <c r="Y155">
        <f>games1805!Y155</f>
        <v>-1.333333333333333</v>
      </c>
      <c r="Z155">
        <f>games1805!Z155</f>
        <v>0.8571428571428571</v>
      </c>
      <c r="AA155">
        <f>games1805!AA155</f>
        <v>3.7142857142857144</v>
      </c>
      <c r="AB155">
        <f>games1805!AB155</f>
        <v>-2.8571428571428572</v>
      </c>
      <c r="AC155">
        <f>games1805!AC155</f>
        <v>1.4</v>
      </c>
      <c r="AD155">
        <f>games1805!AD155</f>
        <v>1</v>
      </c>
      <c r="AE155">
        <f>games1805!AE155</f>
        <v>0.39999999999999991</v>
      </c>
      <c r="AF155">
        <f>games1805!AF155</f>
        <v>1</v>
      </c>
      <c r="AG155">
        <f>games1805!AG155</f>
        <v>1.4545454545454546</v>
      </c>
      <c r="AH155">
        <f>games1805!AH155</f>
        <v>-0.45454545454545459</v>
      </c>
      <c r="AI155">
        <f>games1805!AI155</f>
        <v>0</v>
      </c>
      <c r="AJ155">
        <f>games1805!AJ155</f>
        <v>3</v>
      </c>
      <c r="AK155">
        <f>games1805!AK155</f>
        <v>6</v>
      </c>
      <c r="AL155">
        <f>games1805!AL155</f>
        <v>28</v>
      </c>
      <c r="AM155">
        <f>games1805!AM155</f>
        <v>0.46153846153846156</v>
      </c>
      <c r="AN155">
        <f>games1805!AN155</f>
        <v>1.3333333333333333</v>
      </c>
      <c r="AO155">
        <f>games1805!AO155</f>
        <v>154</v>
      </c>
    </row>
    <row r="156" spans="1:41" x14ac:dyDescent="0.3">
      <c r="A156" t="str">
        <f>games1805!A156</f>
        <v>ÖFB-Cup  ÖFB-Cup</v>
      </c>
      <c r="B156" t="str">
        <f>games1805!B156</f>
        <v>24.10.2017</v>
      </c>
      <c r="C156" t="str">
        <f>games1805!C156</f>
        <v>2017</v>
      </c>
      <c r="D156" t="str">
        <f>games1805!D156</f>
        <v>10</v>
      </c>
      <c r="E156" t="str">
        <f>games1805!E156</f>
        <v>Di</v>
      </c>
      <c r="F156">
        <f>games1805!F156</f>
        <v>0.79861111111111116</v>
      </c>
      <c r="G156">
        <f>games1805!G156</f>
        <v>7300</v>
      </c>
      <c r="H156">
        <f>games1805!H156</f>
        <v>3</v>
      </c>
      <c r="I156">
        <f>games1805!I156</f>
        <v>0</v>
      </c>
      <c r="J156" t="str">
        <f>games1805!J156</f>
        <v>SV Ried</v>
      </c>
      <c r="K156" t="str">
        <f>games1805!K156</f>
        <v>LASK</v>
      </c>
      <c r="L156">
        <f>games1805!L156</f>
        <v>4</v>
      </c>
      <c r="M156">
        <f>games1805!M156</f>
        <v>1</v>
      </c>
      <c r="N156" t="str">
        <f>games1805!N156</f>
        <v>S</v>
      </c>
      <c r="O156" t="str">
        <f>games1805!O156</f>
        <v>N</v>
      </c>
      <c r="P156">
        <f>games1805!P156</f>
        <v>3</v>
      </c>
      <c r="Q156">
        <f>games1805!Q156</f>
        <v>0</v>
      </c>
      <c r="R156">
        <f>games1805!R156</f>
        <v>0</v>
      </c>
      <c r="S156">
        <f>games1805!S156</f>
        <v>0</v>
      </c>
      <c r="T156">
        <f>games1805!T156</f>
        <v>1.1818181818181819</v>
      </c>
      <c r="U156">
        <f>games1805!U156</f>
        <v>1.1818181818181819</v>
      </c>
      <c r="V156">
        <f>games1805!V156</f>
        <v>0</v>
      </c>
      <c r="W156">
        <f>games1805!W156</f>
        <v>0</v>
      </c>
      <c r="X156">
        <f>games1805!X156</f>
        <v>0</v>
      </c>
      <c r="Y156">
        <f>games1805!Y156</f>
        <v>0</v>
      </c>
      <c r="Z156">
        <f>games1805!Z156</f>
        <v>0</v>
      </c>
      <c r="AA156">
        <f>games1805!AA156</f>
        <v>0</v>
      </c>
      <c r="AB156">
        <f>games1805!AB156</f>
        <v>0</v>
      </c>
      <c r="AC156">
        <f>games1805!AC156</f>
        <v>1.4</v>
      </c>
      <c r="AD156">
        <f>games1805!AD156</f>
        <v>1</v>
      </c>
      <c r="AE156">
        <f>games1805!AE156</f>
        <v>0.39999999999999991</v>
      </c>
      <c r="AF156">
        <f>games1805!AF156</f>
        <v>1</v>
      </c>
      <c r="AG156">
        <f>games1805!AG156</f>
        <v>1.3333333333333333</v>
      </c>
      <c r="AH156">
        <f>games1805!AH156</f>
        <v>-0.33333333333333326</v>
      </c>
      <c r="AI156">
        <f>games1805!AI156</f>
        <v>3</v>
      </c>
      <c r="AJ156">
        <f>games1805!AJ156</f>
        <v>0</v>
      </c>
      <c r="AK156">
        <f>games1805!AK156</f>
        <v>0</v>
      </c>
      <c r="AL156">
        <f>games1805!AL156</f>
        <v>31</v>
      </c>
      <c r="AM156">
        <f>games1805!AM156</f>
        <v>0</v>
      </c>
      <c r="AN156">
        <f>games1805!AN156</f>
        <v>1.4090909090909092</v>
      </c>
      <c r="AO156">
        <f>games1805!AO156</f>
        <v>155</v>
      </c>
    </row>
    <row r="157" spans="1:41" x14ac:dyDescent="0.3">
      <c r="A157" t="str">
        <f>games1805!A157</f>
        <v>Bundesliga  Bundesliga</v>
      </c>
      <c r="B157" t="str">
        <f>games1805!B157</f>
        <v>04.11.2017</v>
      </c>
      <c r="C157" t="str">
        <f>games1805!C157</f>
        <v>2017</v>
      </c>
      <c r="D157" t="str">
        <f>games1805!D157</f>
        <v>11</v>
      </c>
      <c r="E157" t="str">
        <f>games1805!E157</f>
        <v>Sa</v>
      </c>
      <c r="F157">
        <f>games1805!F157</f>
        <v>0.77083333333333337</v>
      </c>
      <c r="G157">
        <f>games1805!G157</f>
        <v>4689</v>
      </c>
      <c r="H157">
        <f>games1805!H157</f>
        <v>7</v>
      </c>
      <c r="I157">
        <f>games1805!I157</f>
        <v>0</v>
      </c>
      <c r="J157" t="str">
        <f>games1805!J157</f>
        <v>SC Rheindorf Altach</v>
      </c>
      <c r="K157" t="str">
        <f>games1805!K157</f>
        <v>LASK</v>
      </c>
      <c r="L157">
        <f>games1805!L157</f>
        <v>2</v>
      </c>
      <c r="M157">
        <f>games1805!M157</f>
        <v>4</v>
      </c>
      <c r="N157" t="str">
        <f>games1805!N157</f>
        <v>N</v>
      </c>
      <c r="O157" t="str">
        <f>games1805!O157</f>
        <v>S</v>
      </c>
      <c r="P157">
        <f>games1805!P157</f>
        <v>-2</v>
      </c>
      <c r="Q157">
        <f>games1805!Q157</f>
        <v>0.5714285714285714</v>
      </c>
      <c r="R157">
        <f>games1805!R157</f>
        <v>0.2857142857142857</v>
      </c>
      <c r="S157">
        <f>games1805!S157</f>
        <v>0.2857142857142857</v>
      </c>
      <c r="T157">
        <f>games1805!T157</f>
        <v>1.173913043478261</v>
      </c>
      <c r="U157">
        <f>games1805!U157</f>
        <v>1.3043478260869565</v>
      </c>
      <c r="V157">
        <f>games1805!V157</f>
        <v>-0.13043478260869557</v>
      </c>
      <c r="W157">
        <f>games1805!W157</f>
        <v>0.83333333333333337</v>
      </c>
      <c r="X157">
        <f>games1805!X157</f>
        <v>0.66666666666666663</v>
      </c>
      <c r="Y157">
        <f>games1805!Y157</f>
        <v>0.16666666666666674</v>
      </c>
      <c r="Z157">
        <f>games1805!Z157</f>
        <v>0.375</v>
      </c>
      <c r="AA157">
        <f>games1805!AA157</f>
        <v>1.75</v>
      </c>
      <c r="AB157">
        <f>games1805!AB157</f>
        <v>-1.375</v>
      </c>
      <c r="AC157">
        <f>games1805!AC157</f>
        <v>1.4</v>
      </c>
      <c r="AD157">
        <f>games1805!AD157</f>
        <v>1</v>
      </c>
      <c r="AE157">
        <f>games1805!AE157</f>
        <v>0.39999999999999991</v>
      </c>
      <c r="AF157">
        <f>games1805!AF157</f>
        <v>1</v>
      </c>
      <c r="AG157">
        <f>games1805!AG157</f>
        <v>1.5384615384615385</v>
      </c>
      <c r="AH157">
        <f>games1805!AH157</f>
        <v>-0.53846153846153855</v>
      </c>
      <c r="AI157">
        <f>games1805!AI157</f>
        <v>0</v>
      </c>
      <c r="AJ157">
        <f>games1805!AJ157</f>
        <v>3</v>
      </c>
      <c r="AK157">
        <f>games1805!AK157</f>
        <v>9</v>
      </c>
      <c r="AL157">
        <f>games1805!AL157</f>
        <v>31</v>
      </c>
      <c r="AM157">
        <f>games1805!AM157</f>
        <v>0.6428571428571429</v>
      </c>
      <c r="AN157">
        <f>games1805!AN157</f>
        <v>1.3478260869565217</v>
      </c>
      <c r="AO157">
        <f>games1805!AO157</f>
        <v>156</v>
      </c>
    </row>
    <row r="158" spans="1:41" x14ac:dyDescent="0.3">
      <c r="A158" t="str">
        <f>games1805!A158</f>
        <v>Bundesliga  Bundesliga</v>
      </c>
      <c r="B158" t="str">
        <f>games1805!B158</f>
        <v>18.11.2017</v>
      </c>
      <c r="C158" t="str">
        <f>games1805!C158</f>
        <v>2017</v>
      </c>
      <c r="D158" t="str">
        <f>games1805!D158</f>
        <v>11</v>
      </c>
      <c r="E158" t="str">
        <f>games1805!E158</f>
        <v>Sa</v>
      </c>
      <c r="F158">
        <f>games1805!F158</f>
        <v>0.66666666666666663</v>
      </c>
      <c r="G158">
        <f>games1805!G158</f>
        <v>5962</v>
      </c>
      <c r="H158">
        <f>games1805!H158</f>
        <v>14</v>
      </c>
      <c r="I158">
        <f>games1805!I158</f>
        <v>0</v>
      </c>
      <c r="J158" t="str">
        <f>games1805!J158</f>
        <v>LASK</v>
      </c>
      <c r="K158" t="str">
        <f>games1805!K158</f>
        <v>SK Rapid Wien</v>
      </c>
      <c r="L158">
        <f>games1805!L158</f>
        <v>1</v>
      </c>
      <c r="M158">
        <f>games1805!M158</f>
        <v>2</v>
      </c>
      <c r="N158" t="str">
        <f>games1805!N158</f>
        <v>N</v>
      </c>
      <c r="O158" t="str">
        <f>games1805!O158</f>
        <v>S</v>
      </c>
      <c r="P158">
        <f>games1805!P158</f>
        <v>-1</v>
      </c>
      <c r="Q158">
        <f>games1805!Q158</f>
        <v>1.2916666666666667</v>
      </c>
      <c r="R158">
        <f>games1805!R158</f>
        <v>0.41666666666666669</v>
      </c>
      <c r="S158">
        <f>games1805!S158</f>
        <v>0.875</v>
      </c>
      <c r="T158">
        <f>games1805!T158</f>
        <v>1.4666666666666666</v>
      </c>
      <c r="U158">
        <f>games1805!U158</f>
        <v>1.5333333333333334</v>
      </c>
      <c r="V158">
        <f>games1805!V158</f>
        <v>-6.6666666666666874E-2</v>
      </c>
      <c r="W158">
        <f>games1805!W158</f>
        <v>1.4</v>
      </c>
      <c r="X158">
        <f>games1805!X158</f>
        <v>1</v>
      </c>
      <c r="Y158">
        <f>games1805!Y158</f>
        <v>0.39999999999999991</v>
      </c>
      <c r="Z158">
        <f>games1805!Z158</f>
        <v>1.2142857142857142</v>
      </c>
      <c r="AA158">
        <f>games1805!AA158</f>
        <v>1.5714285714285714</v>
      </c>
      <c r="AB158">
        <f>games1805!AB158</f>
        <v>-0.35714285714285721</v>
      </c>
      <c r="AC158">
        <f>games1805!AC158</f>
        <v>1.2857142857142858</v>
      </c>
      <c r="AD158">
        <f>games1805!AD158</f>
        <v>1.8571428571428572</v>
      </c>
      <c r="AE158">
        <f>games1805!AE158</f>
        <v>-0.5714285714285714</v>
      </c>
      <c r="AF158">
        <f>games1805!AF158</f>
        <v>1.625</v>
      </c>
      <c r="AG158">
        <f>games1805!AG158</f>
        <v>1.25</v>
      </c>
      <c r="AH158">
        <f>games1805!AH158</f>
        <v>0.375</v>
      </c>
      <c r="AI158">
        <f>games1805!AI158</f>
        <v>0</v>
      </c>
      <c r="AJ158">
        <f>games1805!AJ158</f>
        <v>3</v>
      </c>
      <c r="AK158">
        <f>games1805!AK158</f>
        <v>34</v>
      </c>
      <c r="AL158">
        <f>games1805!AL158</f>
        <v>18</v>
      </c>
      <c r="AM158">
        <f>games1805!AM158</f>
        <v>1.4166666666666667</v>
      </c>
      <c r="AN158">
        <f>games1805!AN158</f>
        <v>1.2</v>
      </c>
      <c r="AO158">
        <f>games1805!AO158</f>
        <v>157</v>
      </c>
    </row>
    <row r="159" spans="1:41" x14ac:dyDescent="0.3">
      <c r="A159" t="str">
        <f>games1805!A159</f>
        <v>Bundesliga  Bundesliga</v>
      </c>
      <c r="B159" t="str">
        <f>games1805!B159</f>
        <v>29.11.2017</v>
      </c>
      <c r="C159" t="str">
        <f>games1805!C159</f>
        <v>2017</v>
      </c>
      <c r="D159" t="str">
        <f>games1805!D159</f>
        <v>11</v>
      </c>
      <c r="E159" t="str">
        <f>games1805!E159</f>
        <v>Mi</v>
      </c>
      <c r="F159">
        <f>games1805!F159</f>
        <v>0.77083333333333337</v>
      </c>
      <c r="G159">
        <f>games1805!G159</f>
        <v>4457</v>
      </c>
      <c r="H159">
        <f>games1805!H159</f>
        <v>4</v>
      </c>
      <c r="I159">
        <f>games1805!I159</f>
        <v>0</v>
      </c>
      <c r="J159" t="str">
        <f>games1805!J159</f>
        <v>LASK</v>
      </c>
      <c r="K159" t="str">
        <f>games1805!K159</f>
        <v>Wolfsberger AC</v>
      </c>
      <c r="L159">
        <f>games1805!L159</f>
        <v>2</v>
      </c>
      <c r="M159">
        <f>games1805!M159</f>
        <v>0</v>
      </c>
      <c r="N159" t="str">
        <f>games1805!N159</f>
        <v>S</v>
      </c>
      <c r="O159" t="str">
        <f>games1805!O159</f>
        <v>N</v>
      </c>
      <c r="P159">
        <f>games1805!P159</f>
        <v>2</v>
      </c>
      <c r="Q159">
        <f>games1805!Q159</f>
        <v>1.28</v>
      </c>
      <c r="R159">
        <f>games1805!R159</f>
        <v>0.48</v>
      </c>
      <c r="S159">
        <f>games1805!S159</f>
        <v>0.8</v>
      </c>
      <c r="T159">
        <f>games1805!T159</f>
        <v>0.76923076923076927</v>
      </c>
      <c r="U159">
        <f>games1805!U159</f>
        <v>1.3846153846153846</v>
      </c>
      <c r="V159">
        <f>games1805!V159</f>
        <v>-0.61538461538461531</v>
      </c>
      <c r="W159">
        <f>games1805!W159</f>
        <v>1.3636363636363635</v>
      </c>
      <c r="X159">
        <f>games1805!X159</f>
        <v>1.0909090909090908</v>
      </c>
      <c r="Y159">
        <f>games1805!Y159</f>
        <v>0.27272727272727271</v>
      </c>
      <c r="Z159">
        <f>games1805!Z159</f>
        <v>1.2142857142857142</v>
      </c>
      <c r="AA159">
        <f>games1805!AA159</f>
        <v>1.5714285714285714</v>
      </c>
      <c r="AB159">
        <f>games1805!AB159</f>
        <v>-0.35714285714285721</v>
      </c>
      <c r="AC159">
        <f>games1805!AC159</f>
        <v>0.7142857142857143</v>
      </c>
      <c r="AD159">
        <f>games1805!AD159</f>
        <v>1.1428571428571428</v>
      </c>
      <c r="AE159">
        <f>games1805!AE159</f>
        <v>-0.42857142857142849</v>
      </c>
      <c r="AF159">
        <f>games1805!AF159</f>
        <v>0.83333333333333337</v>
      </c>
      <c r="AG159">
        <f>games1805!AG159</f>
        <v>1.6666666666666667</v>
      </c>
      <c r="AH159">
        <f>games1805!AH159</f>
        <v>-0.83333333333333337</v>
      </c>
      <c r="AI159">
        <f>games1805!AI159</f>
        <v>3</v>
      </c>
      <c r="AJ159">
        <f>games1805!AJ159</f>
        <v>0</v>
      </c>
      <c r="AK159">
        <f>games1805!AK159</f>
        <v>34</v>
      </c>
      <c r="AL159">
        <f>games1805!AL159</f>
        <v>12</v>
      </c>
      <c r="AM159">
        <f>games1805!AM159</f>
        <v>1.36</v>
      </c>
      <c r="AN159">
        <f>games1805!AN159</f>
        <v>0.92307692307692313</v>
      </c>
      <c r="AO159">
        <f>games1805!AO159</f>
        <v>158</v>
      </c>
    </row>
    <row r="160" spans="1:41" x14ac:dyDescent="0.3">
      <c r="A160" t="str">
        <f>games1805!A160</f>
        <v>Bundesliga  Bundesliga</v>
      </c>
      <c r="B160" t="str">
        <f>games1805!B160</f>
        <v>02.12.2017</v>
      </c>
      <c r="C160" t="str">
        <f>games1805!C160</f>
        <v>2017</v>
      </c>
      <c r="D160" t="str">
        <f>games1805!D160</f>
        <v>12</v>
      </c>
      <c r="E160" t="str">
        <f>games1805!E160</f>
        <v>Sa</v>
      </c>
      <c r="F160">
        <f>games1805!F160</f>
        <v>0.77083333333333337</v>
      </c>
      <c r="G160">
        <f>games1805!G160</f>
        <v>1716</v>
      </c>
      <c r="H160">
        <f>games1805!H160</f>
        <v>3</v>
      </c>
      <c r="I160">
        <f>games1805!I160</f>
        <v>0</v>
      </c>
      <c r="J160" t="str">
        <f>games1805!J160</f>
        <v>SV Mattersburg</v>
      </c>
      <c r="K160" t="str">
        <f>games1805!K160</f>
        <v>LASK</v>
      </c>
      <c r="L160">
        <f>games1805!L160</f>
        <v>1</v>
      </c>
      <c r="M160">
        <f>games1805!M160</f>
        <v>0</v>
      </c>
      <c r="N160" t="str">
        <f>games1805!N160</f>
        <v>S</v>
      </c>
      <c r="O160" t="str">
        <f>games1805!O160</f>
        <v>N</v>
      </c>
      <c r="P160">
        <f>games1805!P160</f>
        <v>1</v>
      </c>
      <c r="Q160">
        <f>games1805!Q160</f>
        <v>1.3571428571428572</v>
      </c>
      <c r="R160">
        <f>games1805!R160</f>
        <v>0.7857142857142857</v>
      </c>
      <c r="S160">
        <f>games1805!S160</f>
        <v>0.57142857142857151</v>
      </c>
      <c r="T160">
        <f>games1805!T160</f>
        <v>1.3076923076923077</v>
      </c>
      <c r="U160">
        <f>games1805!U160</f>
        <v>1.3076923076923077</v>
      </c>
      <c r="V160">
        <f>games1805!V160</f>
        <v>0</v>
      </c>
      <c r="W160">
        <f>games1805!W160</f>
        <v>1.2857142857142858</v>
      </c>
      <c r="X160">
        <f>games1805!X160</f>
        <v>1.5714285714285714</v>
      </c>
      <c r="Y160">
        <f>games1805!Y160</f>
        <v>-0.28571428571428559</v>
      </c>
      <c r="Z160">
        <f>games1805!Z160</f>
        <v>1.4285714285714286</v>
      </c>
      <c r="AA160">
        <f>games1805!AA160</f>
        <v>2</v>
      </c>
      <c r="AB160">
        <f>games1805!AB160</f>
        <v>-0.5714285714285714</v>
      </c>
      <c r="AC160">
        <f>games1805!AC160</f>
        <v>1.4166666666666667</v>
      </c>
      <c r="AD160">
        <f>games1805!AD160</f>
        <v>1</v>
      </c>
      <c r="AE160">
        <f>games1805!AE160</f>
        <v>0.41666666666666674</v>
      </c>
      <c r="AF160">
        <f>games1805!AF160</f>
        <v>1.2142857142857142</v>
      </c>
      <c r="AG160">
        <f>games1805!AG160</f>
        <v>1.5714285714285714</v>
      </c>
      <c r="AH160">
        <f>games1805!AH160</f>
        <v>-0.35714285714285721</v>
      </c>
      <c r="AI160">
        <f>games1805!AI160</f>
        <v>3</v>
      </c>
      <c r="AJ160">
        <f>games1805!AJ160</f>
        <v>0</v>
      </c>
      <c r="AK160">
        <f>games1805!AK160</f>
        <v>15</v>
      </c>
      <c r="AL160">
        <f>games1805!AL160</f>
        <v>37</v>
      </c>
      <c r="AM160">
        <f>games1805!AM160</f>
        <v>1.0714285714285714</v>
      </c>
      <c r="AN160">
        <f>games1805!AN160</f>
        <v>1.4230769230769231</v>
      </c>
      <c r="AO160">
        <f>games1805!AO160</f>
        <v>159</v>
      </c>
    </row>
    <row r="161" spans="1:41" x14ac:dyDescent="0.3">
      <c r="A161" t="str">
        <f>games1805!A161</f>
        <v>Bundesliga  Bundesliga</v>
      </c>
      <c r="B161" t="str">
        <f>games1805!B161</f>
        <v>09.12.2017</v>
      </c>
      <c r="C161" t="str">
        <f>games1805!C161</f>
        <v>2017</v>
      </c>
      <c r="D161" t="str">
        <f>games1805!D161</f>
        <v>12</v>
      </c>
      <c r="E161" t="str">
        <f>games1805!E161</f>
        <v>Sa</v>
      </c>
      <c r="F161">
        <f>games1805!F161</f>
        <v>0.77083333333333337</v>
      </c>
      <c r="G161">
        <f>games1805!G161</f>
        <v>3817</v>
      </c>
      <c r="H161">
        <f>games1805!H161</f>
        <v>7</v>
      </c>
      <c r="I161">
        <f>games1805!I161</f>
        <v>0</v>
      </c>
      <c r="J161" t="str">
        <f>games1805!J161</f>
        <v>LASK</v>
      </c>
      <c r="K161" t="str">
        <f>games1805!K161</f>
        <v>FC Admira Wacker Mödling</v>
      </c>
      <c r="L161">
        <f>games1805!L161</f>
        <v>2</v>
      </c>
      <c r="M161">
        <f>games1805!M161</f>
        <v>1</v>
      </c>
      <c r="N161" t="str">
        <f>games1805!N161</f>
        <v>S</v>
      </c>
      <c r="O161" t="str">
        <f>games1805!O161</f>
        <v>N</v>
      </c>
      <c r="P161">
        <f>games1805!P161</f>
        <v>1</v>
      </c>
      <c r="Q161">
        <f>games1805!Q161</f>
        <v>1.2592592592592593</v>
      </c>
      <c r="R161">
        <f>games1805!R161</f>
        <v>0.44444444444444442</v>
      </c>
      <c r="S161">
        <f>games1805!S161</f>
        <v>0.81481481481481488</v>
      </c>
      <c r="T161">
        <f>games1805!T161</f>
        <v>1.4285714285714286</v>
      </c>
      <c r="U161">
        <f>games1805!U161</f>
        <v>2.7142857142857144</v>
      </c>
      <c r="V161">
        <f>games1805!V161</f>
        <v>-1.2857142857142858</v>
      </c>
      <c r="W161">
        <f>games1805!W161</f>
        <v>1.4166666666666667</v>
      </c>
      <c r="X161">
        <f>games1805!X161</f>
        <v>1</v>
      </c>
      <c r="Y161">
        <f>games1805!Y161</f>
        <v>0.41666666666666674</v>
      </c>
      <c r="Z161">
        <f>games1805!Z161</f>
        <v>1.1333333333333333</v>
      </c>
      <c r="AA161">
        <f>games1805!AA161</f>
        <v>1.5333333333333334</v>
      </c>
      <c r="AB161">
        <f>games1805!AB161</f>
        <v>-0.40000000000000013</v>
      </c>
      <c r="AC161">
        <f>games1805!AC161</f>
        <v>2</v>
      </c>
      <c r="AD161">
        <f>games1805!AD161</f>
        <v>2.5714285714285716</v>
      </c>
      <c r="AE161">
        <f>games1805!AE161</f>
        <v>-0.57142857142857162</v>
      </c>
      <c r="AF161">
        <f>games1805!AF161</f>
        <v>0.8571428571428571</v>
      </c>
      <c r="AG161">
        <f>games1805!AG161</f>
        <v>2.8571428571428572</v>
      </c>
      <c r="AH161">
        <f>games1805!AH161</f>
        <v>-2</v>
      </c>
      <c r="AI161">
        <f>games1805!AI161</f>
        <v>3</v>
      </c>
      <c r="AJ161">
        <f>games1805!AJ161</f>
        <v>0</v>
      </c>
      <c r="AK161">
        <f>games1805!AK161</f>
        <v>37</v>
      </c>
      <c r="AL161">
        <f>games1805!AL161</f>
        <v>14</v>
      </c>
      <c r="AM161">
        <f>games1805!AM161</f>
        <v>1.3703703703703705</v>
      </c>
      <c r="AN161">
        <f>games1805!AN161</f>
        <v>1</v>
      </c>
      <c r="AO161">
        <f>games1805!AO161</f>
        <v>160</v>
      </c>
    </row>
    <row r="162" spans="1:41" x14ac:dyDescent="0.3">
      <c r="A162" t="str">
        <f>games1805!A162</f>
        <v>Bundesliga  Bundesliga</v>
      </c>
      <c r="B162" t="str">
        <f>games1805!B162</f>
        <v>03.02.2018</v>
      </c>
      <c r="C162" t="str">
        <f>games1805!C162</f>
        <v>2018</v>
      </c>
      <c r="D162" t="str">
        <f>games1805!D162</f>
        <v>02</v>
      </c>
      <c r="E162" t="str">
        <f>games1805!E162</f>
        <v>Sa</v>
      </c>
      <c r="F162">
        <f>games1805!F162</f>
        <v>0.77083333333333337</v>
      </c>
      <c r="G162">
        <f>games1805!G162</f>
        <v>3877</v>
      </c>
      <c r="H162">
        <f>games1805!H162</f>
        <v>49</v>
      </c>
      <c r="I162">
        <f>games1805!I162</f>
        <v>0</v>
      </c>
      <c r="J162" t="str">
        <f>games1805!J162</f>
        <v>LASK</v>
      </c>
      <c r="K162" t="str">
        <f>games1805!K162</f>
        <v>SKN St. Pölten</v>
      </c>
      <c r="L162">
        <f>games1805!L162</f>
        <v>2</v>
      </c>
      <c r="M162">
        <f>games1805!M162</f>
        <v>1</v>
      </c>
      <c r="N162" t="str">
        <f>games1805!N162</f>
        <v>S</v>
      </c>
      <c r="O162" t="str">
        <f>games1805!O162</f>
        <v>N</v>
      </c>
      <c r="P162">
        <f>games1805!P162</f>
        <v>1</v>
      </c>
      <c r="Q162">
        <f>games1805!Q162</f>
        <v>1.2857142857142858</v>
      </c>
      <c r="R162">
        <f>games1805!R162</f>
        <v>0.4642857142857143</v>
      </c>
      <c r="S162">
        <f>games1805!S162</f>
        <v>0.82142857142857151</v>
      </c>
      <c r="T162">
        <f>games1805!T162</f>
        <v>0.7857142857142857</v>
      </c>
      <c r="U162">
        <f>games1805!U162</f>
        <v>2.8571428571428572</v>
      </c>
      <c r="V162">
        <f>games1805!V162</f>
        <v>-2.0714285714285716</v>
      </c>
      <c r="W162">
        <f>games1805!W162</f>
        <v>1.4615384615384615</v>
      </c>
      <c r="X162">
        <f>games1805!X162</f>
        <v>1</v>
      </c>
      <c r="Y162">
        <f>games1805!Y162</f>
        <v>0.46153846153846145</v>
      </c>
      <c r="Z162">
        <f>games1805!Z162</f>
        <v>1.1333333333333333</v>
      </c>
      <c r="AA162">
        <f>games1805!AA162</f>
        <v>1.5333333333333334</v>
      </c>
      <c r="AB162">
        <f>games1805!AB162</f>
        <v>-0.40000000000000013</v>
      </c>
      <c r="AC162">
        <f>games1805!AC162</f>
        <v>0.7142857142857143</v>
      </c>
      <c r="AD162">
        <f>games1805!AD162</f>
        <v>2</v>
      </c>
      <c r="AE162">
        <f>games1805!AE162</f>
        <v>-1.2857142857142856</v>
      </c>
      <c r="AF162">
        <f>games1805!AF162</f>
        <v>0.8571428571428571</v>
      </c>
      <c r="AG162">
        <f>games1805!AG162</f>
        <v>3.7142857142857144</v>
      </c>
      <c r="AH162">
        <f>games1805!AH162</f>
        <v>-2.8571428571428572</v>
      </c>
      <c r="AI162">
        <f>games1805!AI162</f>
        <v>3</v>
      </c>
      <c r="AJ162">
        <f>games1805!AJ162</f>
        <v>0</v>
      </c>
      <c r="AK162">
        <f>games1805!AK162</f>
        <v>40</v>
      </c>
      <c r="AL162">
        <f>games1805!AL162</f>
        <v>6</v>
      </c>
      <c r="AM162">
        <f>games1805!AM162</f>
        <v>1.4285714285714286</v>
      </c>
      <c r="AN162">
        <f>games1805!AN162</f>
        <v>0.42857142857142855</v>
      </c>
      <c r="AO162">
        <f>games1805!AO162</f>
        <v>161</v>
      </c>
    </row>
    <row r="163" spans="1:41" x14ac:dyDescent="0.3">
      <c r="A163" t="str">
        <f>games1805!A163</f>
        <v>Bundesliga  Bundesliga</v>
      </c>
      <c r="B163" t="str">
        <f>games1805!B163</f>
        <v>17.02.2018</v>
      </c>
      <c r="C163" t="str">
        <f>games1805!C163</f>
        <v>2018</v>
      </c>
      <c r="D163" t="str">
        <f>games1805!D163</f>
        <v>02</v>
      </c>
      <c r="E163" t="str">
        <f>games1805!E163</f>
        <v>Sa</v>
      </c>
      <c r="F163">
        <f>games1805!F163</f>
        <v>0.77083333333333337</v>
      </c>
      <c r="G163">
        <f>games1805!G163</f>
        <v>3893</v>
      </c>
      <c r="H163">
        <f>games1805!H163</f>
        <v>7</v>
      </c>
      <c r="I163">
        <f>games1805!I163</f>
        <v>0</v>
      </c>
      <c r="J163" t="str">
        <f>games1805!J163</f>
        <v>LASK</v>
      </c>
      <c r="K163" t="str">
        <f>games1805!K163</f>
        <v>SC Rheindorf Altach</v>
      </c>
      <c r="L163">
        <f>games1805!L163</f>
        <v>2</v>
      </c>
      <c r="M163">
        <f>games1805!M163</f>
        <v>0</v>
      </c>
      <c r="N163" t="str">
        <f>games1805!N163</f>
        <v>S</v>
      </c>
      <c r="O163" t="str">
        <f>games1805!O163</f>
        <v>N</v>
      </c>
      <c r="P163">
        <f>games1805!P163</f>
        <v>2</v>
      </c>
      <c r="Q163">
        <f>games1805!Q163</f>
        <v>1.3103448275862069</v>
      </c>
      <c r="R163">
        <f>games1805!R163</f>
        <v>0.48275862068965519</v>
      </c>
      <c r="S163">
        <f>games1805!S163</f>
        <v>0.8275862068965516</v>
      </c>
      <c r="T163">
        <f>games1805!T163</f>
        <v>0.66666666666666663</v>
      </c>
      <c r="U163">
        <f>games1805!U163</f>
        <v>1.4666666666666666</v>
      </c>
      <c r="V163">
        <f>games1805!V163</f>
        <v>-0.79999999999999993</v>
      </c>
      <c r="W163">
        <f>games1805!W163</f>
        <v>1.5</v>
      </c>
      <c r="X163">
        <f>games1805!X163</f>
        <v>1</v>
      </c>
      <c r="Y163">
        <f>games1805!Y163</f>
        <v>0.5</v>
      </c>
      <c r="Z163">
        <f>games1805!Z163</f>
        <v>1.1333333333333333</v>
      </c>
      <c r="AA163">
        <f>games1805!AA163</f>
        <v>1.5333333333333334</v>
      </c>
      <c r="AB163">
        <f>games1805!AB163</f>
        <v>-0.40000000000000013</v>
      </c>
      <c r="AC163">
        <f>games1805!AC163</f>
        <v>1</v>
      </c>
      <c r="AD163">
        <f>games1805!AD163</f>
        <v>1.1428571428571428</v>
      </c>
      <c r="AE163">
        <f>games1805!AE163</f>
        <v>-0.14285714285714279</v>
      </c>
      <c r="AF163">
        <f>games1805!AF163</f>
        <v>0.375</v>
      </c>
      <c r="AG163">
        <f>games1805!AG163</f>
        <v>1.75</v>
      </c>
      <c r="AH163">
        <f>games1805!AH163</f>
        <v>-1.375</v>
      </c>
      <c r="AI163">
        <f>games1805!AI163</f>
        <v>3</v>
      </c>
      <c r="AJ163">
        <f>games1805!AJ163</f>
        <v>0</v>
      </c>
      <c r="AK163">
        <f>games1805!AK163</f>
        <v>43</v>
      </c>
      <c r="AL163">
        <f>games1805!AL163</f>
        <v>9</v>
      </c>
      <c r="AM163">
        <f>games1805!AM163</f>
        <v>1.4827586206896552</v>
      </c>
      <c r="AN163">
        <f>games1805!AN163</f>
        <v>0.6</v>
      </c>
      <c r="AO163">
        <f>games1805!AO163</f>
        <v>162</v>
      </c>
    </row>
    <row r="164" spans="1:41" x14ac:dyDescent="0.3">
      <c r="A164" t="str">
        <f>games1805!A164</f>
        <v>Bundesliga  Bundesliga</v>
      </c>
      <c r="B164" t="str">
        <f>games1805!B164</f>
        <v>24.02.2018</v>
      </c>
      <c r="C164" t="str">
        <f>games1805!C164</f>
        <v>2018</v>
      </c>
      <c r="D164" t="str">
        <f>games1805!D164</f>
        <v>02</v>
      </c>
      <c r="E164" t="str">
        <f>games1805!E164</f>
        <v>Sa</v>
      </c>
      <c r="F164">
        <f>games1805!F164</f>
        <v>0.77083333333333337</v>
      </c>
      <c r="G164">
        <f>games1805!G164</f>
        <v>16695</v>
      </c>
      <c r="H164">
        <f>games1805!H164</f>
        <v>7</v>
      </c>
      <c r="I164">
        <f>games1805!I164</f>
        <v>0</v>
      </c>
      <c r="J164" t="str">
        <f>games1805!J164</f>
        <v>SK Rapid Wien</v>
      </c>
      <c r="K164" t="str">
        <f>games1805!K164</f>
        <v>LASK</v>
      </c>
      <c r="L164">
        <f>games1805!L164</f>
        <v>2</v>
      </c>
      <c r="M164">
        <f>games1805!M164</f>
        <v>0</v>
      </c>
      <c r="N164" t="str">
        <f>games1805!N164</f>
        <v>S</v>
      </c>
      <c r="O164" t="str">
        <f>games1805!O164</f>
        <v>N</v>
      </c>
      <c r="P164">
        <f>games1805!P164</f>
        <v>2</v>
      </c>
      <c r="Q164">
        <f>games1805!Q164</f>
        <v>1.5</v>
      </c>
      <c r="R164">
        <f>games1805!R164</f>
        <v>0.8125</v>
      </c>
      <c r="S164">
        <f>games1805!S164</f>
        <v>0.6875</v>
      </c>
      <c r="T164">
        <f>games1805!T164</f>
        <v>1.3333333333333333</v>
      </c>
      <c r="U164">
        <f>games1805!U164</f>
        <v>1.2333333333333334</v>
      </c>
      <c r="V164">
        <f>games1805!V164</f>
        <v>9.9999999999999867E-2</v>
      </c>
      <c r="W164">
        <f>games1805!W164</f>
        <v>1.2857142857142858</v>
      </c>
      <c r="X164">
        <f>games1805!X164</f>
        <v>1.8571428571428572</v>
      </c>
      <c r="Y164">
        <f>games1805!Y164</f>
        <v>-0.5714285714285714</v>
      </c>
      <c r="Z164">
        <f>games1805!Z164</f>
        <v>1.6666666666666667</v>
      </c>
      <c r="AA164">
        <f>games1805!AA164</f>
        <v>1.2222222222222223</v>
      </c>
      <c r="AB164">
        <f>games1805!AB164</f>
        <v>0.44444444444444442</v>
      </c>
      <c r="AC164">
        <f>games1805!AC164</f>
        <v>1.5333333333333334</v>
      </c>
      <c r="AD164">
        <f>games1805!AD164</f>
        <v>0.93333333333333335</v>
      </c>
      <c r="AE164">
        <f>games1805!AE164</f>
        <v>0.60000000000000009</v>
      </c>
      <c r="AF164">
        <f>games1805!AF164</f>
        <v>1.1333333333333333</v>
      </c>
      <c r="AG164">
        <f>games1805!AG164</f>
        <v>1.5333333333333334</v>
      </c>
      <c r="AH164">
        <f>games1805!AH164</f>
        <v>-0.40000000000000013</v>
      </c>
      <c r="AI164">
        <f>games1805!AI164</f>
        <v>3</v>
      </c>
      <c r="AJ164">
        <f>games1805!AJ164</f>
        <v>0</v>
      </c>
      <c r="AK164">
        <f>games1805!AK164</f>
        <v>21</v>
      </c>
      <c r="AL164">
        <f>games1805!AL164</f>
        <v>46</v>
      </c>
      <c r="AM164">
        <f>games1805!AM164</f>
        <v>1.3125</v>
      </c>
      <c r="AN164">
        <f>games1805!AN164</f>
        <v>1.5333333333333334</v>
      </c>
      <c r="AO164">
        <f>games1805!AO164</f>
        <v>163</v>
      </c>
    </row>
    <row r="165" spans="1:41" x14ac:dyDescent="0.3">
      <c r="A165" t="str">
        <f>games1805!A165</f>
        <v>Bundesliga  Bundesliga</v>
      </c>
      <c r="B165" t="str">
        <f>games1805!B165</f>
        <v>10.03.2018</v>
      </c>
      <c r="C165" t="str">
        <f>games1805!C165</f>
        <v>2018</v>
      </c>
      <c r="D165" t="str">
        <f>games1805!D165</f>
        <v>03</v>
      </c>
      <c r="E165" t="str">
        <f>games1805!E165</f>
        <v>Sa</v>
      </c>
      <c r="F165">
        <f>games1805!F165</f>
        <v>0.77083333333333337</v>
      </c>
      <c r="G165">
        <f>games1805!G165</f>
        <v>2635</v>
      </c>
      <c r="H165">
        <f>games1805!H165</f>
        <v>7</v>
      </c>
      <c r="I165">
        <f>games1805!I165</f>
        <v>0</v>
      </c>
      <c r="J165" t="str">
        <f>games1805!J165</f>
        <v>Wolfsberger AC</v>
      </c>
      <c r="K165" t="str">
        <f>games1805!K165</f>
        <v>LASK</v>
      </c>
      <c r="L165">
        <f>games1805!L165</f>
        <v>0</v>
      </c>
      <c r="M165">
        <f>games1805!M165</f>
        <v>3</v>
      </c>
      <c r="N165" t="str">
        <f>games1805!N165</f>
        <v>N</v>
      </c>
      <c r="O165" t="str">
        <f>games1805!O165</f>
        <v>S</v>
      </c>
      <c r="P165">
        <f>games1805!P165</f>
        <v>-3</v>
      </c>
      <c r="Q165">
        <f>games1805!Q165</f>
        <v>0.7142857142857143</v>
      </c>
      <c r="R165">
        <f>games1805!R165</f>
        <v>0.5714285714285714</v>
      </c>
      <c r="S165">
        <f>games1805!S165</f>
        <v>0.1428571428571429</v>
      </c>
      <c r="T165">
        <f>games1805!T165</f>
        <v>1.2903225806451613</v>
      </c>
      <c r="U165">
        <f>games1805!U165</f>
        <v>1.2580645161290323</v>
      </c>
      <c r="V165">
        <f>games1805!V165</f>
        <v>3.2258064516129004E-2</v>
      </c>
      <c r="W165">
        <f>games1805!W165</f>
        <v>0.7142857142857143</v>
      </c>
      <c r="X165">
        <f>games1805!X165</f>
        <v>1.1428571428571428</v>
      </c>
      <c r="Y165">
        <f>games1805!Y165</f>
        <v>-0.42857142857142849</v>
      </c>
      <c r="Z165">
        <f>games1805!Z165</f>
        <v>0.7142857142857143</v>
      </c>
      <c r="AA165">
        <f>games1805!AA165</f>
        <v>1.7142857142857142</v>
      </c>
      <c r="AB165">
        <f>games1805!AB165</f>
        <v>-0.99999999999999989</v>
      </c>
      <c r="AC165">
        <f>games1805!AC165</f>
        <v>1.5333333333333334</v>
      </c>
      <c r="AD165">
        <f>games1805!AD165</f>
        <v>0.93333333333333335</v>
      </c>
      <c r="AE165">
        <f>games1805!AE165</f>
        <v>0.60000000000000009</v>
      </c>
      <c r="AF165">
        <f>games1805!AF165</f>
        <v>1.0625</v>
      </c>
      <c r="AG165">
        <f>games1805!AG165</f>
        <v>1.5625</v>
      </c>
      <c r="AH165">
        <f>games1805!AH165</f>
        <v>-0.5</v>
      </c>
      <c r="AI165">
        <f>games1805!AI165</f>
        <v>0</v>
      </c>
      <c r="AJ165">
        <f>games1805!AJ165</f>
        <v>3</v>
      </c>
      <c r="AK165">
        <f>games1805!AK165</f>
        <v>12</v>
      </c>
      <c r="AL165">
        <f>games1805!AL165</f>
        <v>46</v>
      </c>
      <c r="AM165">
        <f>games1805!AM165</f>
        <v>0.8571428571428571</v>
      </c>
      <c r="AN165">
        <f>games1805!AN165</f>
        <v>1.4838709677419355</v>
      </c>
      <c r="AO165">
        <f>games1805!AO165</f>
        <v>164</v>
      </c>
    </row>
    <row r="166" spans="1:41" x14ac:dyDescent="0.3">
      <c r="A166" t="str">
        <f>games1805!A166</f>
        <v>Bundesliga  Bundesliga</v>
      </c>
      <c r="B166" t="str">
        <f>games1805!B166</f>
        <v>17.03.2018</v>
      </c>
      <c r="C166" t="str">
        <f>games1805!C166</f>
        <v>2018</v>
      </c>
      <c r="D166" t="str">
        <f>games1805!D166</f>
        <v>03</v>
      </c>
      <c r="E166" t="str">
        <f>games1805!E166</f>
        <v>Sa</v>
      </c>
      <c r="F166">
        <f>games1805!F166</f>
        <v>0.77083333333333337</v>
      </c>
      <c r="G166">
        <f>games1805!G166</f>
        <v>4145</v>
      </c>
      <c r="H166">
        <f>games1805!H166</f>
        <v>7</v>
      </c>
      <c r="I166">
        <f>games1805!I166</f>
        <v>0</v>
      </c>
      <c r="J166" t="str">
        <f>games1805!J166</f>
        <v>LASK</v>
      </c>
      <c r="K166" t="str">
        <f>games1805!K166</f>
        <v>SV Mattersburg</v>
      </c>
      <c r="L166">
        <f>games1805!L166</f>
        <v>3</v>
      </c>
      <c r="M166">
        <f>games1805!M166</f>
        <v>1</v>
      </c>
      <c r="N166" t="str">
        <f>games1805!N166</f>
        <v>S</v>
      </c>
      <c r="O166" t="str">
        <f>games1805!O166</f>
        <v>N</v>
      </c>
      <c r="P166">
        <f>games1805!P166</f>
        <v>2</v>
      </c>
      <c r="Q166">
        <f>games1805!Q166</f>
        <v>1.34375</v>
      </c>
      <c r="R166">
        <f>games1805!R166</f>
        <v>0.4375</v>
      </c>
      <c r="S166">
        <f>games1805!S166</f>
        <v>0.90625</v>
      </c>
      <c r="T166">
        <f>games1805!T166</f>
        <v>1.3333333333333333</v>
      </c>
      <c r="U166">
        <f>games1805!U166</f>
        <v>1.6666666666666667</v>
      </c>
      <c r="V166">
        <f>games1805!V166</f>
        <v>-0.33333333333333348</v>
      </c>
      <c r="W166">
        <f>games1805!W166</f>
        <v>1.5333333333333334</v>
      </c>
      <c r="X166">
        <f>games1805!X166</f>
        <v>0.93333333333333335</v>
      </c>
      <c r="Y166">
        <f>games1805!Y166</f>
        <v>0.60000000000000009</v>
      </c>
      <c r="Z166">
        <f>games1805!Z166</f>
        <v>1.1764705882352942</v>
      </c>
      <c r="AA166">
        <f>games1805!AA166</f>
        <v>1.4705882352941178</v>
      </c>
      <c r="AB166">
        <f>games1805!AB166</f>
        <v>-0.29411764705882359</v>
      </c>
      <c r="AC166">
        <f>games1805!AC166</f>
        <v>1.25</v>
      </c>
      <c r="AD166">
        <f>games1805!AD166</f>
        <v>1.375</v>
      </c>
      <c r="AE166">
        <f>games1805!AE166</f>
        <v>-0.125</v>
      </c>
      <c r="AF166">
        <f>games1805!AF166</f>
        <v>1.4285714285714286</v>
      </c>
      <c r="AG166">
        <f>games1805!AG166</f>
        <v>2</v>
      </c>
      <c r="AH166">
        <f>games1805!AH166</f>
        <v>-0.5714285714285714</v>
      </c>
      <c r="AI166">
        <f>games1805!AI166</f>
        <v>3</v>
      </c>
      <c r="AJ166">
        <f>games1805!AJ166</f>
        <v>0</v>
      </c>
      <c r="AK166">
        <f>games1805!AK166</f>
        <v>49</v>
      </c>
      <c r="AL166">
        <f>games1805!AL166</f>
        <v>18</v>
      </c>
      <c r="AM166">
        <f>games1805!AM166</f>
        <v>1.53125</v>
      </c>
      <c r="AN166">
        <f>games1805!AN166</f>
        <v>1.2</v>
      </c>
      <c r="AO166">
        <f>games1805!AO166</f>
        <v>165</v>
      </c>
    </row>
    <row r="167" spans="1:41" x14ac:dyDescent="0.3">
      <c r="A167" t="str">
        <f>games1805!A167</f>
        <v>Bundesliga  Bundesliga</v>
      </c>
      <c r="B167" t="str">
        <f>games1805!B167</f>
        <v>31.03.2018</v>
      </c>
      <c r="C167" t="str">
        <f>games1805!C167</f>
        <v>2018</v>
      </c>
      <c r="D167" t="str">
        <f>games1805!D167</f>
        <v>03</v>
      </c>
      <c r="E167" t="str">
        <f>games1805!E167</f>
        <v>Sa</v>
      </c>
      <c r="F167">
        <f>games1805!F167</f>
        <v>0.66666666666666663</v>
      </c>
      <c r="G167">
        <f>games1805!G167</f>
        <v>2500</v>
      </c>
      <c r="H167">
        <f>games1805!H167</f>
        <v>14</v>
      </c>
      <c r="I167">
        <f>games1805!I167</f>
        <v>0</v>
      </c>
      <c r="J167" t="str">
        <f>games1805!J167</f>
        <v>FC Admira Wacker Mödling</v>
      </c>
      <c r="K167" t="str">
        <f>games1805!K167</f>
        <v>LASK</v>
      </c>
      <c r="L167">
        <f>games1805!L167</f>
        <v>0</v>
      </c>
      <c r="M167">
        <f>games1805!M167</f>
        <v>1</v>
      </c>
      <c r="N167" t="str">
        <f>games1805!N167</f>
        <v>N</v>
      </c>
      <c r="O167" t="str">
        <f>games1805!O167</f>
        <v>S</v>
      </c>
      <c r="P167">
        <f>games1805!P167</f>
        <v>-1</v>
      </c>
      <c r="Q167">
        <f>games1805!Q167</f>
        <v>1.4</v>
      </c>
      <c r="R167">
        <f>games1805!R167</f>
        <v>1.2</v>
      </c>
      <c r="S167">
        <f>games1805!S167</f>
        <v>0.19999999999999996</v>
      </c>
      <c r="T167">
        <f>games1805!T167</f>
        <v>1.393939393939394</v>
      </c>
      <c r="U167">
        <f>games1805!U167</f>
        <v>1.2121212121212122</v>
      </c>
      <c r="V167">
        <f>games1805!V167</f>
        <v>0.18181818181818188</v>
      </c>
      <c r="W167">
        <f>games1805!W167</f>
        <v>2</v>
      </c>
      <c r="X167">
        <f>games1805!X167</f>
        <v>2.5714285714285716</v>
      </c>
      <c r="Y167">
        <f>games1805!Y167</f>
        <v>-0.57142857142857162</v>
      </c>
      <c r="Z167">
        <f>games1805!Z167</f>
        <v>0.875</v>
      </c>
      <c r="AA167">
        <f>games1805!AA167</f>
        <v>2.75</v>
      </c>
      <c r="AB167">
        <f>games1805!AB167</f>
        <v>-1.875</v>
      </c>
      <c r="AC167">
        <f>games1805!AC167</f>
        <v>1.625</v>
      </c>
      <c r="AD167">
        <f>games1805!AD167</f>
        <v>0.9375</v>
      </c>
      <c r="AE167">
        <f>games1805!AE167</f>
        <v>0.6875</v>
      </c>
      <c r="AF167">
        <f>games1805!AF167</f>
        <v>1.1764705882352942</v>
      </c>
      <c r="AG167">
        <f>games1805!AG167</f>
        <v>1.4705882352941178</v>
      </c>
      <c r="AH167">
        <f>games1805!AH167</f>
        <v>-0.29411764705882359</v>
      </c>
      <c r="AI167">
        <f>games1805!AI167</f>
        <v>0</v>
      </c>
      <c r="AJ167">
        <f>games1805!AJ167</f>
        <v>3</v>
      </c>
      <c r="AK167">
        <f>games1805!AK167</f>
        <v>14</v>
      </c>
      <c r="AL167">
        <f>games1805!AL167</f>
        <v>52</v>
      </c>
      <c r="AM167">
        <f>games1805!AM167</f>
        <v>0.93333333333333335</v>
      </c>
      <c r="AN167">
        <f>games1805!AN167</f>
        <v>1.5757575757575757</v>
      </c>
      <c r="AO167">
        <f>games1805!AO167</f>
        <v>166</v>
      </c>
    </row>
    <row r="168" spans="1:41" x14ac:dyDescent="0.3">
      <c r="A168" t="str">
        <f>games1805!A168</f>
        <v>Bundesliga  Bundesliga</v>
      </c>
      <c r="B168" t="str">
        <f>games1805!B168</f>
        <v>14.04.2018</v>
      </c>
      <c r="C168" t="str">
        <f>games1805!C168</f>
        <v>2018</v>
      </c>
      <c r="D168" t="str">
        <f>games1805!D168</f>
        <v>04</v>
      </c>
      <c r="E168" t="str">
        <f>games1805!E168</f>
        <v>Sa</v>
      </c>
      <c r="F168">
        <f>games1805!F168</f>
        <v>0.77083333333333337</v>
      </c>
      <c r="G168">
        <f>games1805!G168</f>
        <v>2956</v>
      </c>
      <c r="H168">
        <f>games1805!H168</f>
        <v>6</v>
      </c>
      <c r="I168">
        <f>games1805!I168</f>
        <v>0</v>
      </c>
      <c r="J168" t="str">
        <f>games1805!J168</f>
        <v>SKN St. Pölten</v>
      </c>
      <c r="K168" t="str">
        <f>games1805!K168</f>
        <v>LASK</v>
      </c>
      <c r="L168">
        <f>games1805!L168</f>
        <v>1</v>
      </c>
      <c r="M168">
        <f>games1805!M168</f>
        <v>3</v>
      </c>
      <c r="N168" t="str">
        <f>games1805!N168</f>
        <v>N</v>
      </c>
      <c r="O168" t="str">
        <f>games1805!O168</f>
        <v>S</v>
      </c>
      <c r="P168">
        <f>games1805!P168</f>
        <v>-2</v>
      </c>
      <c r="Q168">
        <f>games1805!Q168</f>
        <v>0.8</v>
      </c>
      <c r="R168">
        <f>games1805!R168</f>
        <v>0.93333333333333335</v>
      </c>
      <c r="S168">
        <f>games1805!S168</f>
        <v>-0.1333333333333333</v>
      </c>
      <c r="T168">
        <f>games1805!T168</f>
        <v>1.3823529411764706</v>
      </c>
      <c r="U168">
        <f>games1805!U168</f>
        <v>1.1764705882352942</v>
      </c>
      <c r="V168">
        <f>games1805!V168</f>
        <v>0.20588235294117641</v>
      </c>
      <c r="W168">
        <f>games1805!W168</f>
        <v>0.7142857142857143</v>
      </c>
      <c r="X168">
        <f>games1805!X168</f>
        <v>2</v>
      </c>
      <c r="Y168">
        <f>games1805!Y168</f>
        <v>-1.2857142857142856</v>
      </c>
      <c r="Z168">
        <f>games1805!Z168</f>
        <v>0.875</v>
      </c>
      <c r="AA168">
        <f>games1805!AA168</f>
        <v>3.5</v>
      </c>
      <c r="AB168">
        <f>games1805!AB168</f>
        <v>-2.625</v>
      </c>
      <c r="AC168">
        <f>games1805!AC168</f>
        <v>1.625</v>
      </c>
      <c r="AD168">
        <f>games1805!AD168</f>
        <v>0.9375</v>
      </c>
      <c r="AE168">
        <f>games1805!AE168</f>
        <v>0.6875</v>
      </c>
      <c r="AF168">
        <f>games1805!AF168</f>
        <v>1.1666666666666667</v>
      </c>
      <c r="AG168">
        <f>games1805!AG168</f>
        <v>1.3888888888888888</v>
      </c>
      <c r="AH168">
        <f>games1805!AH168</f>
        <v>-0.2222222222222221</v>
      </c>
      <c r="AI168">
        <f>games1805!AI168</f>
        <v>0</v>
      </c>
      <c r="AJ168">
        <f>games1805!AJ168</f>
        <v>3</v>
      </c>
      <c r="AK168">
        <f>games1805!AK168</f>
        <v>6</v>
      </c>
      <c r="AL168">
        <f>games1805!AL168</f>
        <v>55</v>
      </c>
      <c r="AM168">
        <f>games1805!AM168</f>
        <v>0.4</v>
      </c>
      <c r="AN168">
        <f>games1805!AN168</f>
        <v>1.6176470588235294</v>
      </c>
      <c r="AO168">
        <f>games1805!AO168</f>
        <v>167</v>
      </c>
    </row>
    <row r="169" spans="1:41" x14ac:dyDescent="0.3">
      <c r="A169" t="str">
        <f>games1805!A169</f>
        <v>Bundesliga  Bundesliga</v>
      </c>
      <c r="B169" t="str">
        <f>games1805!B169</f>
        <v>28.04.2018</v>
      </c>
      <c r="C169" t="str">
        <f>games1805!C169</f>
        <v>2018</v>
      </c>
      <c r="D169" t="str">
        <f>games1805!D169</f>
        <v>04</v>
      </c>
      <c r="E169" t="str">
        <f>games1805!E169</f>
        <v>Sa</v>
      </c>
      <c r="F169">
        <f>games1805!F169</f>
        <v>0.77083333333333337</v>
      </c>
      <c r="G169">
        <f>games1805!G169</f>
        <v>3776</v>
      </c>
      <c r="H169">
        <f>games1805!H169</f>
        <v>7</v>
      </c>
      <c r="I169">
        <f>games1805!I169</f>
        <v>0</v>
      </c>
      <c r="J169" t="str">
        <f>games1805!J169</f>
        <v>SC Rheindorf Altach</v>
      </c>
      <c r="K169" t="str">
        <f>games1805!K169</f>
        <v>LASK</v>
      </c>
      <c r="L169">
        <f>games1805!L169</f>
        <v>0</v>
      </c>
      <c r="M169">
        <f>games1805!M169</f>
        <v>2</v>
      </c>
      <c r="N169" t="str">
        <f>games1805!N169</f>
        <v>N</v>
      </c>
      <c r="O169" t="str">
        <f>games1805!O169</f>
        <v>S</v>
      </c>
      <c r="P169">
        <f>games1805!P169</f>
        <v>-2</v>
      </c>
      <c r="Q169">
        <f>games1805!Q169</f>
        <v>0.625</v>
      </c>
      <c r="R169">
        <f>games1805!R169</f>
        <v>0.5</v>
      </c>
      <c r="S169">
        <f>games1805!S169</f>
        <v>0.125</v>
      </c>
      <c r="T169">
        <f>games1805!T169</f>
        <v>1.4285714285714286</v>
      </c>
      <c r="U169">
        <f>games1805!U169</f>
        <v>1.1714285714285715</v>
      </c>
      <c r="V169">
        <f>games1805!V169</f>
        <v>0.25714285714285712</v>
      </c>
      <c r="W169">
        <f>games1805!W169</f>
        <v>1</v>
      </c>
      <c r="X169">
        <f>games1805!X169</f>
        <v>1.1428571428571428</v>
      </c>
      <c r="Y169">
        <f>games1805!Y169</f>
        <v>-0.14285714285714279</v>
      </c>
      <c r="Z169">
        <f>games1805!Z169</f>
        <v>0.33333333333333331</v>
      </c>
      <c r="AA169">
        <f>games1805!AA169</f>
        <v>1.7777777777777777</v>
      </c>
      <c r="AB169">
        <f>games1805!AB169</f>
        <v>-1.4444444444444444</v>
      </c>
      <c r="AC169">
        <f>games1805!AC169</f>
        <v>1.625</v>
      </c>
      <c r="AD169">
        <f>games1805!AD169</f>
        <v>0.9375</v>
      </c>
      <c r="AE169">
        <f>games1805!AE169</f>
        <v>0.6875</v>
      </c>
      <c r="AF169">
        <f>games1805!AF169</f>
        <v>1.263157894736842</v>
      </c>
      <c r="AG169">
        <f>games1805!AG169</f>
        <v>1.368421052631579</v>
      </c>
      <c r="AH169">
        <f>games1805!AH169</f>
        <v>-0.10526315789473695</v>
      </c>
      <c r="AI169">
        <f>games1805!AI169</f>
        <v>0</v>
      </c>
      <c r="AJ169">
        <f>games1805!AJ169</f>
        <v>3</v>
      </c>
      <c r="AK169">
        <f>games1805!AK169</f>
        <v>9</v>
      </c>
      <c r="AL169">
        <f>games1805!AL169</f>
        <v>58</v>
      </c>
      <c r="AM169">
        <f>games1805!AM169</f>
        <v>0.5625</v>
      </c>
      <c r="AN169">
        <f>games1805!AN169</f>
        <v>1.6571428571428573</v>
      </c>
      <c r="AO169">
        <f>games1805!AO169</f>
        <v>168</v>
      </c>
    </row>
    <row r="170" spans="1:41" x14ac:dyDescent="0.3">
      <c r="A170" t="str">
        <f>games1805!A170</f>
        <v>Bundesliga  Bundesliga</v>
      </c>
      <c r="B170" t="str">
        <f>games1805!B170</f>
        <v>05.05.2018</v>
      </c>
      <c r="C170" t="str">
        <f>games1805!C170</f>
        <v>2018</v>
      </c>
      <c r="D170" t="str">
        <f>games1805!D170</f>
        <v>05</v>
      </c>
      <c r="E170" t="str">
        <f>games1805!E170</f>
        <v>Sa</v>
      </c>
      <c r="F170">
        <f>games1805!F170</f>
        <v>0.66666666666666663</v>
      </c>
      <c r="G170">
        <f>games1805!G170</f>
        <v>6009</v>
      </c>
      <c r="H170">
        <f>games1805!H170</f>
        <v>7</v>
      </c>
      <c r="I170">
        <f>games1805!I170</f>
        <v>0</v>
      </c>
      <c r="J170" t="str">
        <f>games1805!J170</f>
        <v>LASK</v>
      </c>
      <c r="K170" t="str">
        <f>games1805!K170</f>
        <v>SK Rapid Wien</v>
      </c>
      <c r="L170">
        <f>games1805!L170</f>
        <v>0</v>
      </c>
      <c r="M170">
        <f>games1805!M170</f>
        <v>2</v>
      </c>
      <c r="N170" t="str">
        <f>games1805!N170</f>
        <v>N</v>
      </c>
      <c r="O170" t="str">
        <f>games1805!O170</f>
        <v>S</v>
      </c>
      <c r="P170">
        <f>games1805!P170</f>
        <v>-2</v>
      </c>
      <c r="Q170">
        <f>games1805!Q170</f>
        <v>1.4444444444444444</v>
      </c>
      <c r="R170">
        <f>games1805!R170</f>
        <v>0.41666666666666669</v>
      </c>
      <c r="S170">
        <f>games1805!S170</f>
        <v>1.0277777777777777</v>
      </c>
      <c r="T170">
        <f>games1805!T170</f>
        <v>1.5294117647058822</v>
      </c>
      <c r="U170">
        <f>games1805!U170</f>
        <v>1.411764705882353</v>
      </c>
      <c r="V170">
        <f>games1805!V170</f>
        <v>0.11764705882352922</v>
      </c>
      <c r="W170">
        <f>games1805!W170</f>
        <v>1.625</v>
      </c>
      <c r="X170">
        <f>games1805!X170</f>
        <v>0.9375</v>
      </c>
      <c r="Y170">
        <f>games1805!Y170</f>
        <v>0.6875</v>
      </c>
      <c r="Z170">
        <f>games1805!Z170</f>
        <v>1.3</v>
      </c>
      <c r="AA170">
        <f>games1805!AA170</f>
        <v>1.3</v>
      </c>
      <c r="AB170">
        <f>games1805!AB170</f>
        <v>0</v>
      </c>
      <c r="AC170">
        <f>games1805!AC170</f>
        <v>1.375</v>
      </c>
      <c r="AD170">
        <f>games1805!AD170</f>
        <v>1.625</v>
      </c>
      <c r="AE170">
        <f>games1805!AE170</f>
        <v>-0.25</v>
      </c>
      <c r="AF170">
        <f>games1805!AF170</f>
        <v>1.6666666666666667</v>
      </c>
      <c r="AG170">
        <f>games1805!AG170</f>
        <v>1.2222222222222223</v>
      </c>
      <c r="AH170">
        <f>games1805!AH170</f>
        <v>0.44444444444444442</v>
      </c>
      <c r="AI170">
        <f>games1805!AI170</f>
        <v>0</v>
      </c>
      <c r="AJ170">
        <f>games1805!AJ170</f>
        <v>3</v>
      </c>
      <c r="AK170">
        <f>games1805!AK170</f>
        <v>61</v>
      </c>
      <c r="AL170">
        <f>games1805!AL170</f>
        <v>24</v>
      </c>
      <c r="AM170">
        <f>games1805!AM170</f>
        <v>1.6944444444444444</v>
      </c>
      <c r="AN170">
        <f>games1805!AN170</f>
        <v>1.411764705882353</v>
      </c>
      <c r="AO170">
        <f>games1805!AO170</f>
        <v>169</v>
      </c>
    </row>
    <row r="171" spans="1:41" x14ac:dyDescent="0.3">
      <c r="A171" t="str">
        <f>games1805!A171</f>
        <v>Bundesliga  Bundesliga</v>
      </c>
      <c r="B171" t="str">
        <f>games1805!B171</f>
        <v>20.05.2018</v>
      </c>
      <c r="C171" t="str">
        <f>games1805!C171</f>
        <v>2018</v>
      </c>
      <c r="D171" t="str">
        <f>games1805!D171</f>
        <v>05</v>
      </c>
      <c r="E171" t="str">
        <f>games1805!E171</f>
        <v>So</v>
      </c>
      <c r="F171">
        <f>games1805!F171</f>
        <v>0.6875</v>
      </c>
      <c r="G171">
        <f>games1805!G171</f>
        <v>5468</v>
      </c>
      <c r="H171">
        <f>games1805!H171</f>
        <v>8</v>
      </c>
      <c r="I171">
        <f>games1805!I171</f>
        <v>0</v>
      </c>
      <c r="J171" t="str">
        <f>games1805!J171</f>
        <v>LASK</v>
      </c>
      <c r="K171" t="str">
        <f>games1805!K171</f>
        <v>Wolfsberger AC</v>
      </c>
      <c r="L171">
        <f>games1805!L171</f>
        <v>1</v>
      </c>
      <c r="M171">
        <f>games1805!M171</f>
        <v>3</v>
      </c>
      <c r="N171" t="str">
        <f>games1805!N171</f>
        <v>N</v>
      </c>
      <c r="O171" t="str">
        <f>games1805!O171</f>
        <v>S</v>
      </c>
      <c r="P171">
        <f>games1805!P171</f>
        <v>-2</v>
      </c>
      <c r="Q171">
        <f>games1805!Q171</f>
        <v>1.4054054054054055</v>
      </c>
      <c r="R171">
        <f>games1805!R171</f>
        <v>0.45945945945945948</v>
      </c>
      <c r="S171">
        <f>games1805!S171</f>
        <v>0.94594594594594605</v>
      </c>
      <c r="T171">
        <f>games1805!T171</f>
        <v>0.66666666666666663</v>
      </c>
      <c r="U171">
        <f>games1805!U171</f>
        <v>1.5333333333333334</v>
      </c>
      <c r="V171">
        <f>games1805!V171</f>
        <v>-0.86666666666666681</v>
      </c>
      <c r="W171">
        <f>games1805!W171</f>
        <v>1.5294117647058822</v>
      </c>
      <c r="X171">
        <f>games1805!X171</f>
        <v>1</v>
      </c>
      <c r="Y171">
        <f>games1805!Y171</f>
        <v>0.52941176470588225</v>
      </c>
      <c r="Z171">
        <f>games1805!Z171</f>
        <v>1.3</v>
      </c>
      <c r="AA171">
        <f>games1805!AA171</f>
        <v>1.3</v>
      </c>
      <c r="AB171">
        <f>games1805!AB171</f>
        <v>0</v>
      </c>
      <c r="AC171">
        <f>games1805!AC171</f>
        <v>0.625</v>
      </c>
      <c r="AD171">
        <f>games1805!AD171</f>
        <v>1.375</v>
      </c>
      <c r="AE171">
        <f>games1805!AE171</f>
        <v>-0.75</v>
      </c>
      <c r="AF171">
        <f>games1805!AF171</f>
        <v>0.7142857142857143</v>
      </c>
      <c r="AG171">
        <f>games1805!AG171</f>
        <v>1.7142857142857142</v>
      </c>
      <c r="AH171">
        <f>games1805!AH171</f>
        <v>-0.99999999999999989</v>
      </c>
      <c r="AI171">
        <f>games1805!AI171</f>
        <v>0</v>
      </c>
      <c r="AJ171">
        <f>games1805!AJ171</f>
        <v>3</v>
      </c>
      <c r="AK171">
        <f>games1805!AK171</f>
        <v>61</v>
      </c>
      <c r="AL171">
        <f>games1805!AL171</f>
        <v>12</v>
      </c>
      <c r="AM171">
        <f>games1805!AM171</f>
        <v>1.6486486486486487</v>
      </c>
      <c r="AN171">
        <f>games1805!AN171</f>
        <v>0.8</v>
      </c>
      <c r="AO171">
        <f>games1805!AO171</f>
        <v>170</v>
      </c>
    </row>
    <row r="172" spans="1:41" x14ac:dyDescent="0.3">
      <c r="A172" t="str">
        <f>games1805!A172</f>
        <v>Bundesliga  Bundesliga</v>
      </c>
      <c r="B172" t="str">
        <f>games1805!B172</f>
        <v>27.05.2018</v>
      </c>
      <c r="C172" t="str">
        <f>games1805!C172</f>
        <v>2018</v>
      </c>
      <c r="D172" t="str">
        <f>games1805!D172</f>
        <v>05</v>
      </c>
      <c r="E172" t="str">
        <f>games1805!E172</f>
        <v>So</v>
      </c>
      <c r="F172">
        <f>games1805!F172</f>
        <v>0.72916666666666663</v>
      </c>
      <c r="G172">
        <f>games1805!G172</f>
        <v>2901</v>
      </c>
      <c r="H172">
        <f>games1805!H172</f>
        <v>7</v>
      </c>
      <c r="I172">
        <f>games1805!I172</f>
        <v>0</v>
      </c>
      <c r="J172" t="str">
        <f>games1805!J172</f>
        <v>SV Mattersburg</v>
      </c>
      <c r="K172" t="str">
        <f>games1805!K172</f>
        <v>LASK</v>
      </c>
      <c r="L172">
        <f>games1805!L172</f>
        <v>2</v>
      </c>
      <c r="M172">
        <f>games1805!M172</f>
        <v>1</v>
      </c>
      <c r="N172" t="str">
        <f>games1805!N172</f>
        <v>S</v>
      </c>
      <c r="O172" t="str">
        <f>games1805!O172</f>
        <v>N</v>
      </c>
      <c r="P172">
        <f>games1805!P172</f>
        <v>1</v>
      </c>
      <c r="Q172">
        <f>games1805!Q172</f>
        <v>1.3125</v>
      </c>
      <c r="R172">
        <f>games1805!R172</f>
        <v>0.6875</v>
      </c>
      <c r="S172">
        <f>games1805!S172</f>
        <v>0.625</v>
      </c>
      <c r="T172">
        <f>games1805!T172</f>
        <v>1.3947368421052631</v>
      </c>
      <c r="U172">
        <f>games1805!U172</f>
        <v>1.2105263157894737</v>
      </c>
      <c r="V172">
        <f>games1805!V172</f>
        <v>0.18421052631578938</v>
      </c>
      <c r="W172">
        <f>games1805!W172</f>
        <v>1.25</v>
      </c>
      <c r="X172">
        <f>games1805!X172</f>
        <v>1.375</v>
      </c>
      <c r="Y172">
        <f>games1805!Y172</f>
        <v>-0.125</v>
      </c>
      <c r="Z172">
        <f>games1805!Z172</f>
        <v>1.375</v>
      </c>
      <c r="AA172">
        <f>games1805!AA172</f>
        <v>2.125</v>
      </c>
      <c r="AB172">
        <f>games1805!AB172</f>
        <v>-0.75</v>
      </c>
      <c r="AC172">
        <f>games1805!AC172</f>
        <v>1.5</v>
      </c>
      <c r="AD172">
        <f>games1805!AD172</f>
        <v>1.1111111111111112</v>
      </c>
      <c r="AE172">
        <f>games1805!AE172</f>
        <v>0.38888888888888884</v>
      </c>
      <c r="AF172">
        <f>games1805!AF172</f>
        <v>1.3</v>
      </c>
      <c r="AG172">
        <f>games1805!AG172</f>
        <v>1.3</v>
      </c>
      <c r="AH172">
        <f>games1805!AH172</f>
        <v>0</v>
      </c>
      <c r="AI172">
        <f>games1805!AI172</f>
        <v>3</v>
      </c>
      <c r="AJ172">
        <f>games1805!AJ172</f>
        <v>0</v>
      </c>
      <c r="AK172">
        <f>games1805!AK172</f>
        <v>18</v>
      </c>
      <c r="AL172">
        <f>games1805!AL172</f>
        <v>61</v>
      </c>
      <c r="AM172">
        <f>games1805!AM172</f>
        <v>1.125</v>
      </c>
      <c r="AN172">
        <f>games1805!AN172</f>
        <v>1.6052631578947369</v>
      </c>
      <c r="AO172">
        <f>games1805!AO172</f>
        <v>171</v>
      </c>
    </row>
    <row r="173" spans="1:41" x14ac:dyDescent="0.3">
      <c r="A173" t="str">
        <f>games1805!A173</f>
        <v>ÖFB-Cup  ÖFB-Cup</v>
      </c>
      <c r="B173" t="str">
        <f>games1805!B173</f>
        <v>18.07.2017</v>
      </c>
      <c r="C173" t="str">
        <f>games1805!C173</f>
        <v>2017</v>
      </c>
      <c r="D173" t="str">
        <f>games1805!D173</f>
        <v>07</v>
      </c>
      <c r="E173" t="str">
        <f>games1805!E173</f>
        <v>Di</v>
      </c>
      <c r="F173">
        <f>games1805!F173</f>
        <v>0.77083333333333337</v>
      </c>
      <c r="G173">
        <f>games1805!G173</f>
        <v>700</v>
      </c>
      <c r="H173">
        <f>games1805!H173</f>
        <v>45</v>
      </c>
      <c r="I173">
        <f>games1805!I173</f>
        <v>0</v>
      </c>
      <c r="J173" t="str">
        <f>games1805!J173</f>
        <v>SK Austria Klagenfurt</v>
      </c>
      <c r="K173" t="str">
        <f>games1805!K173</f>
        <v>SKN St. Pölten</v>
      </c>
      <c r="L173">
        <f>games1805!L173</f>
        <v>2</v>
      </c>
      <c r="M173">
        <f>games1805!M173</f>
        <v>1</v>
      </c>
      <c r="N173" t="str">
        <f>games1805!N173</f>
        <v>S</v>
      </c>
      <c r="O173" t="str">
        <f>games1805!O173</f>
        <v>N</v>
      </c>
      <c r="P173">
        <f>games1805!P173</f>
        <v>1</v>
      </c>
      <c r="Q173">
        <f>games1805!Q173</f>
        <v>0</v>
      </c>
      <c r="R173">
        <f>games1805!R173</f>
        <v>0</v>
      </c>
      <c r="S173">
        <f>games1805!S173</f>
        <v>0</v>
      </c>
      <c r="T173">
        <f>games1805!T173</f>
        <v>0.8125</v>
      </c>
      <c r="U173">
        <f>games1805!U173</f>
        <v>2.8125</v>
      </c>
      <c r="V173">
        <f>games1805!V173</f>
        <v>-2</v>
      </c>
      <c r="W173">
        <f>games1805!W173</f>
        <v>0</v>
      </c>
      <c r="X173">
        <f>games1805!X173</f>
        <v>0</v>
      </c>
      <c r="Y173">
        <f>games1805!Y173</f>
        <v>0</v>
      </c>
      <c r="Z173">
        <f>games1805!Z173</f>
        <v>0</v>
      </c>
      <c r="AA173">
        <f>games1805!AA173</f>
        <v>7</v>
      </c>
      <c r="AB173">
        <f>games1805!AB173</f>
        <v>-7</v>
      </c>
      <c r="AC173">
        <f>games1805!AC173</f>
        <v>0.75</v>
      </c>
      <c r="AD173">
        <f>games1805!AD173</f>
        <v>2.125</v>
      </c>
      <c r="AE173">
        <f>games1805!AE173</f>
        <v>-1.375</v>
      </c>
      <c r="AF173">
        <f>games1805!AF173</f>
        <v>0.875</v>
      </c>
      <c r="AG173">
        <f>games1805!AG173</f>
        <v>3.5</v>
      </c>
      <c r="AH173">
        <f>games1805!AH173</f>
        <v>-2.625</v>
      </c>
      <c r="AI173">
        <f>games1805!AI173</f>
        <v>3</v>
      </c>
      <c r="AJ173">
        <f>games1805!AJ173</f>
        <v>0</v>
      </c>
      <c r="AK173">
        <f>games1805!AK173</f>
        <v>0</v>
      </c>
      <c r="AL173">
        <f>games1805!AL173</f>
        <v>6</v>
      </c>
      <c r="AM173">
        <f>games1805!AM173</f>
        <v>0</v>
      </c>
      <c r="AN173">
        <f>games1805!AN173</f>
        <v>0.375</v>
      </c>
      <c r="AO173">
        <f>games1805!AO173</f>
        <v>172</v>
      </c>
    </row>
    <row r="174" spans="1:41" x14ac:dyDescent="0.3">
      <c r="A174" t="str">
        <f>games1805!A174</f>
        <v>Bundesliga  Bundesliga</v>
      </c>
      <c r="B174" t="str">
        <f>games1805!B174</f>
        <v>29.07.2017</v>
      </c>
      <c r="C174" t="str">
        <f>games1805!C174</f>
        <v>2017</v>
      </c>
      <c r="D174" t="str">
        <f>games1805!D174</f>
        <v>07</v>
      </c>
      <c r="E174" t="str">
        <f>games1805!E174</f>
        <v>Sa</v>
      </c>
      <c r="F174">
        <f>games1805!F174</f>
        <v>0.77083333333333337</v>
      </c>
      <c r="G174">
        <f>games1805!G174</f>
        <v>6139</v>
      </c>
      <c r="H174">
        <f>games1805!H174</f>
        <v>6</v>
      </c>
      <c r="I174">
        <f>games1805!I174</f>
        <v>0</v>
      </c>
      <c r="J174" t="str">
        <f>games1805!J174</f>
        <v>SKN St. Pölten</v>
      </c>
      <c r="K174" t="str">
        <f>games1805!K174</f>
        <v>SK Rapid Wien</v>
      </c>
      <c r="L174">
        <f>games1805!L174</f>
        <v>1</v>
      </c>
      <c r="M174">
        <f>games1805!M174</f>
        <v>4</v>
      </c>
      <c r="N174" t="str">
        <f>games1805!N174</f>
        <v>N</v>
      </c>
      <c r="O174" t="str">
        <f>games1805!O174</f>
        <v>S</v>
      </c>
      <c r="P174">
        <f>games1805!P174</f>
        <v>-3</v>
      </c>
      <c r="Q174">
        <f>games1805!Q174</f>
        <v>0.82352941176470584</v>
      </c>
      <c r="R174">
        <f>games1805!R174</f>
        <v>1</v>
      </c>
      <c r="S174">
        <f>games1805!S174</f>
        <v>-0.17647058823529416</v>
      </c>
      <c r="T174">
        <f>games1805!T174</f>
        <v>1.5555555555555556</v>
      </c>
      <c r="U174">
        <f>games1805!U174</f>
        <v>1.3333333333333333</v>
      </c>
      <c r="V174">
        <f>games1805!V174</f>
        <v>0.22222222222222232</v>
      </c>
      <c r="W174">
        <f>games1805!W174</f>
        <v>0.75</v>
      </c>
      <c r="X174">
        <f>games1805!X174</f>
        <v>2.125</v>
      </c>
      <c r="Y174">
        <f>games1805!Y174</f>
        <v>-1.375</v>
      </c>
      <c r="Z174">
        <f>games1805!Z174</f>
        <v>0.88888888888888884</v>
      </c>
      <c r="AA174">
        <f>games1805!AA174</f>
        <v>3.3333333333333335</v>
      </c>
      <c r="AB174">
        <f>games1805!AB174</f>
        <v>-2.4444444444444446</v>
      </c>
      <c r="AC174">
        <f>games1805!AC174</f>
        <v>1.375</v>
      </c>
      <c r="AD174">
        <f>games1805!AD174</f>
        <v>1.625</v>
      </c>
      <c r="AE174">
        <f>games1805!AE174</f>
        <v>-0.25</v>
      </c>
      <c r="AF174">
        <f>games1805!AF174</f>
        <v>1.7</v>
      </c>
      <c r="AG174">
        <f>games1805!AG174</f>
        <v>1.1000000000000001</v>
      </c>
      <c r="AH174">
        <f>games1805!AH174</f>
        <v>0.59999999999999987</v>
      </c>
      <c r="AI174">
        <f>games1805!AI174</f>
        <v>0</v>
      </c>
      <c r="AJ174">
        <f>games1805!AJ174</f>
        <v>3</v>
      </c>
      <c r="AK174">
        <f>games1805!AK174</f>
        <v>6</v>
      </c>
      <c r="AL174">
        <f>games1805!AL174</f>
        <v>27</v>
      </c>
      <c r="AM174">
        <f>games1805!AM174</f>
        <v>0.35294117647058826</v>
      </c>
      <c r="AN174">
        <f>games1805!AN174</f>
        <v>1.5</v>
      </c>
      <c r="AO174">
        <f>games1805!AO174</f>
        <v>173</v>
      </c>
    </row>
    <row r="175" spans="1:41" x14ac:dyDescent="0.3">
      <c r="A175" t="str">
        <f>games1805!A175</f>
        <v>Bundesliga  Bundesliga</v>
      </c>
      <c r="B175" t="str">
        <f>games1805!B175</f>
        <v>12.08.2017</v>
      </c>
      <c r="C175" t="str">
        <f>games1805!C175</f>
        <v>2017</v>
      </c>
      <c r="D175" t="str">
        <f>games1805!D175</f>
        <v>08</v>
      </c>
      <c r="E175" t="str">
        <f>games1805!E175</f>
        <v>Sa</v>
      </c>
      <c r="F175">
        <f>games1805!F175</f>
        <v>0.77083333333333337</v>
      </c>
      <c r="G175">
        <f>games1805!G175</f>
        <v>2886</v>
      </c>
      <c r="H175">
        <f>games1805!H175</f>
        <v>7</v>
      </c>
      <c r="I175">
        <f>games1805!I175</f>
        <v>0</v>
      </c>
      <c r="J175" t="str">
        <f>games1805!J175</f>
        <v>SKN St. Pölten</v>
      </c>
      <c r="K175" t="str">
        <f>games1805!K175</f>
        <v>SV Mattersburg</v>
      </c>
      <c r="L175">
        <f>games1805!L175</f>
        <v>0</v>
      </c>
      <c r="M175">
        <f>games1805!M175</f>
        <v>0</v>
      </c>
      <c r="N175" t="str">
        <f>games1805!N175</f>
        <v>U</v>
      </c>
      <c r="O175" t="str">
        <f>games1805!O175</f>
        <v>U</v>
      </c>
      <c r="P175">
        <f>games1805!P175</f>
        <v>0</v>
      </c>
      <c r="Q175">
        <f>games1805!Q175</f>
        <v>0.83333333333333337</v>
      </c>
      <c r="R175">
        <f>games1805!R175</f>
        <v>1.1666666666666667</v>
      </c>
      <c r="S175">
        <f>games1805!S175</f>
        <v>-0.33333333333333337</v>
      </c>
      <c r="T175">
        <f>games1805!T175</f>
        <v>1.3529411764705883</v>
      </c>
      <c r="U175">
        <f>games1805!U175</f>
        <v>1.7058823529411764</v>
      </c>
      <c r="V175">
        <f>games1805!V175</f>
        <v>-0.35294117647058809</v>
      </c>
      <c r="W175">
        <f>games1805!W175</f>
        <v>0.77777777777777779</v>
      </c>
      <c r="X175">
        <f>games1805!X175</f>
        <v>2.3333333333333335</v>
      </c>
      <c r="Y175">
        <f>games1805!Y175</f>
        <v>-1.5555555555555558</v>
      </c>
      <c r="Z175">
        <f>games1805!Z175</f>
        <v>0.88888888888888884</v>
      </c>
      <c r="AA175">
        <f>games1805!AA175</f>
        <v>3.3333333333333335</v>
      </c>
      <c r="AB175">
        <f>games1805!AB175</f>
        <v>-2.4444444444444446</v>
      </c>
      <c r="AC175">
        <f>games1805!AC175</f>
        <v>1.3333333333333333</v>
      </c>
      <c r="AD175">
        <f>games1805!AD175</f>
        <v>1.3333333333333333</v>
      </c>
      <c r="AE175">
        <f>games1805!AE175</f>
        <v>0</v>
      </c>
      <c r="AF175">
        <f>games1805!AF175</f>
        <v>1.375</v>
      </c>
      <c r="AG175">
        <f>games1805!AG175</f>
        <v>2.125</v>
      </c>
      <c r="AH175">
        <f>games1805!AH175</f>
        <v>-0.75</v>
      </c>
      <c r="AI175">
        <f>games1805!AI175</f>
        <v>1</v>
      </c>
      <c r="AJ175">
        <f>games1805!AJ175</f>
        <v>1</v>
      </c>
      <c r="AK175">
        <f>games1805!AK175</f>
        <v>6</v>
      </c>
      <c r="AL175">
        <f>games1805!AL175</f>
        <v>21</v>
      </c>
      <c r="AM175">
        <f>games1805!AM175</f>
        <v>0.33333333333333331</v>
      </c>
      <c r="AN175">
        <f>games1805!AN175</f>
        <v>1.2352941176470589</v>
      </c>
      <c r="AO175">
        <f>games1805!AO175</f>
        <v>174</v>
      </c>
    </row>
    <row r="176" spans="1:41" x14ac:dyDescent="0.3">
      <c r="A176" t="str">
        <f>games1805!A176</f>
        <v>Bundesliga  Bundesliga</v>
      </c>
      <c r="B176" t="str">
        <f>games1805!B176</f>
        <v>26.08.2017</v>
      </c>
      <c r="C176" t="str">
        <f>games1805!C176</f>
        <v>2017</v>
      </c>
      <c r="D176" t="str">
        <f>games1805!D176</f>
        <v>08</v>
      </c>
      <c r="E176" t="str">
        <f>games1805!E176</f>
        <v>Sa</v>
      </c>
      <c r="F176">
        <f>games1805!F176</f>
        <v>0.66666666666666663</v>
      </c>
      <c r="G176">
        <f>games1805!G176</f>
        <v>3120</v>
      </c>
      <c r="H176">
        <f>games1805!H176</f>
        <v>6</v>
      </c>
      <c r="I176">
        <f>games1805!I176</f>
        <v>0</v>
      </c>
      <c r="J176" t="str">
        <f>games1805!J176</f>
        <v>Wolfsberger AC</v>
      </c>
      <c r="K176" t="str">
        <f>games1805!K176</f>
        <v>SKN St. Pölten</v>
      </c>
      <c r="L176">
        <f>games1805!L176</f>
        <v>2</v>
      </c>
      <c r="M176">
        <f>games1805!M176</f>
        <v>1</v>
      </c>
      <c r="N176" t="str">
        <f>games1805!N176</f>
        <v>S</v>
      </c>
      <c r="O176" t="str">
        <f>games1805!O176</f>
        <v>N</v>
      </c>
      <c r="P176">
        <f>games1805!P176</f>
        <v>1</v>
      </c>
      <c r="Q176">
        <f>games1805!Q176</f>
        <v>0.8125</v>
      </c>
      <c r="R176">
        <f>games1805!R176</f>
        <v>0.6875</v>
      </c>
      <c r="S176">
        <f>games1805!S176</f>
        <v>0.125</v>
      </c>
      <c r="T176">
        <f>games1805!T176</f>
        <v>0.78947368421052633</v>
      </c>
      <c r="U176">
        <f>games1805!U176</f>
        <v>2.6842105263157894</v>
      </c>
      <c r="V176">
        <f>games1805!V176</f>
        <v>-1.8947368421052631</v>
      </c>
      <c r="W176">
        <f>games1805!W176</f>
        <v>0.625</v>
      </c>
      <c r="X176">
        <f>games1805!X176</f>
        <v>1.375</v>
      </c>
      <c r="Y176">
        <f>games1805!Y176</f>
        <v>-0.75</v>
      </c>
      <c r="Z176">
        <f>games1805!Z176</f>
        <v>1</v>
      </c>
      <c r="AA176">
        <f>games1805!AA176</f>
        <v>1.625</v>
      </c>
      <c r="AB176">
        <f>games1805!AB176</f>
        <v>-0.625</v>
      </c>
      <c r="AC176">
        <f>games1805!AC176</f>
        <v>0.7</v>
      </c>
      <c r="AD176">
        <f>games1805!AD176</f>
        <v>2.1</v>
      </c>
      <c r="AE176">
        <f>games1805!AE176</f>
        <v>-1.4000000000000001</v>
      </c>
      <c r="AF176">
        <f>games1805!AF176</f>
        <v>0.88888888888888884</v>
      </c>
      <c r="AG176">
        <f>games1805!AG176</f>
        <v>3.3333333333333335</v>
      </c>
      <c r="AH176">
        <f>games1805!AH176</f>
        <v>-2.4444444444444446</v>
      </c>
      <c r="AI176">
        <f>games1805!AI176</f>
        <v>3</v>
      </c>
      <c r="AJ176">
        <f>games1805!AJ176</f>
        <v>0</v>
      </c>
      <c r="AK176">
        <f>games1805!AK176</f>
        <v>15</v>
      </c>
      <c r="AL176">
        <f>games1805!AL176</f>
        <v>7</v>
      </c>
      <c r="AM176">
        <f>games1805!AM176</f>
        <v>0.9375</v>
      </c>
      <c r="AN176">
        <f>games1805!AN176</f>
        <v>0.36842105263157893</v>
      </c>
      <c r="AO176">
        <f>games1805!AO176</f>
        <v>175</v>
      </c>
    </row>
    <row r="177" spans="1:41" x14ac:dyDescent="0.3">
      <c r="A177" t="str">
        <f>games1805!A177</f>
        <v>Bundesliga  Bundesliga</v>
      </c>
      <c r="B177" t="str">
        <f>games1805!B177</f>
        <v>09.09.2017</v>
      </c>
      <c r="C177" t="str">
        <f>games1805!C177</f>
        <v>2017</v>
      </c>
      <c r="D177" t="str">
        <f>games1805!D177</f>
        <v>09</v>
      </c>
      <c r="E177" t="str">
        <f>games1805!E177</f>
        <v>Sa</v>
      </c>
      <c r="F177">
        <f>games1805!F177</f>
        <v>0.77083333333333337</v>
      </c>
      <c r="G177">
        <f>games1805!G177</f>
        <v>2029</v>
      </c>
      <c r="H177">
        <f>games1805!H177</f>
        <v>14</v>
      </c>
      <c r="I177">
        <f>games1805!I177</f>
        <v>0</v>
      </c>
      <c r="J177" t="str">
        <f>games1805!J177</f>
        <v>SKN St. Pölten</v>
      </c>
      <c r="K177" t="str">
        <f>games1805!K177</f>
        <v>SC Rheindorf Altach</v>
      </c>
      <c r="L177">
        <f>games1805!L177</f>
        <v>1</v>
      </c>
      <c r="M177">
        <f>games1805!M177</f>
        <v>2</v>
      </c>
      <c r="N177" t="str">
        <f>games1805!N177</f>
        <v>N</v>
      </c>
      <c r="O177" t="str">
        <f>games1805!O177</f>
        <v>S</v>
      </c>
      <c r="P177">
        <f>games1805!P177</f>
        <v>-1</v>
      </c>
      <c r="Q177">
        <f>games1805!Q177</f>
        <v>0.8</v>
      </c>
      <c r="R177">
        <f>games1805!R177</f>
        <v>1.05</v>
      </c>
      <c r="S177">
        <f>games1805!S177</f>
        <v>-0.25</v>
      </c>
      <c r="T177">
        <f>games1805!T177</f>
        <v>0.58823529411764708</v>
      </c>
      <c r="U177">
        <f>games1805!U177</f>
        <v>1.5294117647058822</v>
      </c>
      <c r="V177">
        <f>games1805!V177</f>
        <v>-0.94117647058823517</v>
      </c>
      <c r="W177">
        <f>games1805!W177</f>
        <v>0.7</v>
      </c>
      <c r="X177">
        <f>games1805!X177</f>
        <v>2.1</v>
      </c>
      <c r="Y177">
        <f>games1805!Y177</f>
        <v>-1.4000000000000001</v>
      </c>
      <c r="Z177">
        <f>games1805!Z177</f>
        <v>0.9</v>
      </c>
      <c r="AA177">
        <f>games1805!AA177</f>
        <v>3.2</v>
      </c>
      <c r="AB177">
        <f>games1805!AB177</f>
        <v>-2.3000000000000003</v>
      </c>
      <c r="AC177">
        <f>games1805!AC177</f>
        <v>0.875</v>
      </c>
      <c r="AD177">
        <f>games1805!AD177</f>
        <v>1.25</v>
      </c>
      <c r="AE177">
        <f>games1805!AE177</f>
        <v>-0.375</v>
      </c>
      <c r="AF177">
        <f>games1805!AF177</f>
        <v>0.33333333333333331</v>
      </c>
      <c r="AG177">
        <f>games1805!AG177</f>
        <v>1.7777777777777777</v>
      </c>
      <c r="AH177">
        <f>games1805!AH177</f>
        <v>-1.4444444444444444</v>
      </c>
      <c r="AI177">
        <f>games1805!AI177</f>
        <v>0</v>
      </c>
      <c r="AJ177">
        <f>games1805!AJ177</f>
        <v>3</v>
      </c>
      <c r="AK177">
        <f>games1805!AK177</f>
        <v>7</v>
      </c>
      <c r="AL177">
        <f>games1805!AL177</f>
        <v>9</v>
      </c>
      <c r="AM177">
        <f>games1805!AM177</f>
        <v>0.35</v>
      </c>
      <c r="AN177">
        <f>games1805!AN177</f>
        <v>0.52941176470588236</v>
      </c>
      <c r="AO177">
        <f>games1805!AO177</f>
        <v>176</v>
      </c>
    </row>
    <row r="178" spans="1:41" x14ac:dyDescent="0.3">
      <c r="A178" t="str">
        <f>games1805!A178</f>
        <v>Bundesliga  Bundesliga</v>
      </c>
      <c r="B178" t="str">
        <f>games1805!B178</f>
        <v>23.09.2017</v>
      </c>
      <c r="C178" t="str">
        <f>games1805!C178</f>
        <v>2017</v>
      </c>
      <c r="D178" t="str">
        <f>games1805!D178</f>
        <v>09</v>
      </c>
      <c r="E178" t="str">
        <f>games1805!E178</f>
        <v>Sa</v>
      </c>
      <c r="F178">
        <f>games1805!F178</f>
        <v>0.77083333333333337</v>
      </c>
      <c r="G178">
        <f>games1805!G178</f>
        <v>2500</v>
      </c>
      <c r="H178">
        <f>games1805!H178</f>
        <v>6</v>
      </c>
      <c r="I178">
        <f>games1805!I178</f>
        <v>0</v>
      </c>
      <c r="J178" t="str">
        <f>games1805!J178</f>
        <v>SKN St. Pölten</v>
      </c>
      <c r="K178" t="str">
        <f>games1805!K178</f>
        <v>FC Admira Wacker Mödling</v>
      </c>
      <c r="L178">
        <f>games1805!L178</f>
        <v>1</v>
      </c>
      <c r="M178">
        <f>games1805!M178</f>
        <v>1</v>
      </c>
      <c r="N178" t="str">
        <f>games1805!N178</f>
        <v>U</v>
      </c>
      <c r="O178" t="str">
        <f>games1805!O178</f>
        <v>U</v>
      </c>
      <c r="P178">
        <f>games1805!P178</f>
        <v>0</v>
      </c>
      <c r="Q178">
        <f>games1805!Q178</f>
        <v>0.80952380952380953</v>
      </c>
      <c r="R178">
        <f>games1805!R178</f>
        <v>1.0952380952380953</v>
      </c>
      <c r="S178">
        <f>games1805!S178</f>
        <v>-0.28571428571428581</v>
      </c>
      <c r="T178">
        <f>games1805!T178</f>
        <v>1.3125</v>
      </c>
      <c r="U178">
        <f>games1805!U178</f>
        <v>2.5625</v>
      </c>
      <c r="V178">
        <f>games1805!V178</f>
        <v>-1.25</v>
      </c>
      <c r="W178">
        <f>games1805!W178</f>
        <v>0.72727272727272729</v>
      </c>
      <c r="X178">
        <f>games1805!X178</f>
        <v>2.0909090909090908</v>
      </c>
      <c r="Y178">
        <f>games1805!Y178</f>
        <v>-1.3636363636363635</v>
      </c>
      <c r="Z178">
        <f>games1805!Z178</f>
        <v>0.9</v>
      </c>
      <c r="AA178">
        <f>games1805!AA178</f>
        <v>3.2</v>
      </c>
      <c r="AB178">
        <f>games1805!AB178</f>
        <v>-2.3000000000000003</v>
      </c>
      <c r="AC178">
        <f>games1805!AC178</f>
        <v>1.75</v>
      </c>
      <c r="AD178">
        <f>games1805!AD178</f>
        <v>2.375</v>
      </c>
      <c r="AE178">
        <f>games1805!AE178</f>
        <v>-0.625</v>
      </c>
      <c r="AF178">
        <f>games1805!AF178</f>
        <v>0.875</v>
      </c>
      <c r="AG178">
        <f>games1805!AG178</f>
        <v>2.75</v>
      </c>
      <c r="AH178">
        <f>games1805!AH178</f>
        <v>-1.875</v>
      </c>
      <c r="AI178">
        <f>games1805!AI178</f>
        <v>1</v>
      </c>
      <c r="AJ178">
        <f>games1805!AJ178</f>
        <v>1</v>
      </c>
      <c r="AK178">
        <f>games1805!AK178</f>
        <v>7</v>
      </c>
      <c r="AL178">
        <f>games1805!AL178</f>
        <v>14</v>
      </c>
      <c r="AM178">
        <f>games1805!AM178</f>
        <v>0.33333333333333331</v>
      </c>
      <c r="AN178">
        <f>games1805!AN178</f>
        <v>0.875</v>
      </c>
      <c r="AO178">
        <f>games1805!AO178</f>
        <v>177</v>
      </c>
    </row>
    <row r="179" spans="1:41" x14ac:dyDescent="0.3">
      <c r="A179" t="str">
        <f>games1805!A179</f>
        <v>Bundesliga  Bundesliga</v>
      </c>
      <c r="B179" t="str">
        <f>games1805!B179</f>
        <v>14.10.2017</v>
      </c>
      <c r="C179" t="str">
        <f>games1805!C179</f>
        <v>2017</v>
      </c>
      <c r="D179" t="str">
        <f>games1805!D179</f>
        <v>10</v>
      </c>
      <c r="E179" t="str">
        <f>games1805!E179</f>
        <v>Sa</v>
      </c>
      <c r="F179">
        <f>games1805!F179</f>
        <v>0.77083333333333337</v>
      </c>
      <c r="G179">
        <f>games1805!G179</f>
        <v>24200</v>
      </c>
      <c r="H179">
        <f>games1805!H179</f>
        <v>14</v>
      </c>
      <c r="I179">
        <f>games1805!I179</f>
        <v>0</v>
      </c>
      <c r="J179" t="str">
        <f>games1805!J179</f>
        <v>SK Rapid Wien</v>
      </c>
      <c r="K179" t="str">
        <f>games1805!K179</f>
        <v>SKN St. Pölten</v>
      </c>
      <c r="L179">
        <f>games1805!L179</f>
        <v>1</v>
      </c>
      <c r="M179">
        <f>games1805!M179</f>
        <v>0</v>
      </c>
      <c r="N179" t="str">
        <f>games1805!N179</f>
        <v>S</v>
      </c>
      <c r="O179" t="str">
        <f>games1805!O179</f>
        <v>N</v>
      </c>
      <c r="P179">
        <f>games1805!P179</f>
        <v>1</v>
      </c>
      <c r="Q179">
        <f>games1805!Q179</f>
        <v>1.6842105263157894</v>
      </c>
      <c r="R179">
        <f>games1805!R179</f>
        <v>0.68421052631578949</v>
      </c>
      <c r="S179">
        <f>games1805!S179</f>
        <v>0.99999999999999989</v>
      </c>
      <c r="T179">
        <f>games1805!T179</f>
        <v>0.81818181818181823</v>
      </c>
      <c r="U179">
        <f>games1805!U179</f>
        <v>2.5454545454545454</v>
      </c>
      <c r="V179">
        <f>games1805!V179</f>
        <v>-1.7272727272727271</v>
      </c>
      <c r="W179">
        <f>games1805!W179</f>
        <v>1.375</v>
      </c>
      <c r="X179">
        <f>games1805!X179</f>
        <v>1.625</v>
      </c>
      <c r="Y179">
        <f>games1805!Y179</f>
        <v>-0.25</v>
      </c>
      <c r="Z179">
        <f>games1805!Z179</f>
        <v>1.9090909090909092</v>
      </c>
      <c r="AA179">
        <f>games1805!AA179</f>
        <v>1.0909090909090908</v>
      </c>
      <c r="AB179">
        <f>games1805!AB179</f>
        <v>0.81818181818181834</v>
      </c>
      <c r="AC179">
        <f>games1805!AC179</f>
        <v>0.75</v>
      </c>
      <c r="AD179">
        <f>games1805!AD179</f>
        <v>2</v>
      </c>
      <c r="AE179">
        <f>games1805!AE179</f>
        <v>-1.25</v>
      </c>
      <c r="AF179">
        <f>games1805!AF179</f>
        <v>0.9</v>
      </c>
      <c r="AG179">
        <f>games1805!AG179</f>
        <v>3.2</v>
      </c>
      <c r="AH179">
        <f>games1805!AH179</f>
        <v>-2.3000000000000003</v>
      </c>
      <c r="AI179">
        <f>games1805!AI179</f>
        <v>3</v>
      </c>
      <c r="AJ179">
        <f>games1805!AJ179</f>
        <v>0</v>
      </c>
      <c r="AK179">
        <f>games1805!AK179</f>
        <v>30</v>
      </c>
      <c r="AL179">
        <f>games1805!AL179</f>
        <v>8</v>
      </c>
      <c r="AM179">
        <f>games1805!AM179</f>
        <v>1.5789473684210527</v>
      </c>
      <c r="AN179">
        <f>games1805!AN179</f>
        <v>0.36363636363636365</v>
      </c>
      <c r="AO179">
        <f>games1805!AO179</f>
        <v>178</v>
      </c>
    </row>
    <row r="180" spans="1:41" x14ac:dyDescent="0.3">
      <c r="A180" t="str">
        <f>games1805!A180</f>
        <v>Bundesliga  Bundesliga</v>
      </c>
      <c r="B180" t="str">
        <f>games1805!B180</f>
        <v>28.10.2017</v>
      </c>
      <c r="C180" t="str">
        <f>games1805!C180</f>
        <v>2017</v>
      </c>
      <c r="D180" t="str">
        <f>games1805!D180</f>
        <v>10</v>
      </c>
      <c r="E180" t="str">
        <f>games1805!E180</f>
        <v>Sa</v>
      </c>
      <c r="F180">
        <f>games1805!F180</f>
        <v>0.77083333333333337</v>
      </c>
      <c r="G180">
        <f>games1805!G180</f>
        <v>2200</v>
      </c>
      <c r="H180">
        <f>games1805!H180</f>
        <v>7</v>
      </c>
      <c r="I180">
        <f>games1805!I180</f>
        <v>0</v>
      </c>
      <c r="J180" t="str">
        <f>games1805!J180</f>
        <v>SV Mattersburg</v>
      </c>
      <c r="K180" t="str">
        <f>games1805!K180</f>
        <v>SKN St. Pölten</v>
      </c>
      <c r="L180">
        <f>games1805!L180</f>
        <v>1</v>
      </c>
      <c r="M180">
        <f>games1805!M180</f>
        <v>1</v>
      </c>
      <c r="N180" t="str">
        <f>games1805!N180</f>
        <v>U</v>
      </c>
      <c r="O180" t="str">
        <f>games1805!O180</f>
        <v>U</v>
      </c>
      <c r="P180">
        <f>games1805!P180</f>
        <v>0</v>
      </c>
      <c r="Q180">
        <f>games1805!Q180</f>
        <v>1.2777777777777777</v>
      </c>
      <c r="R180">
        <f>games1805!R180</f>
        <v>0.66666666666666663</v>
      </c>
      <c r="S180">
        <f>games1805!S180</f>
        <v>0.61111111111111105</v>
      </c>
      <c r="T180">
        <f>games1805!T180</f>
        <v>0.78260869565217395</v>
      </c>
      <c r="U180">
        <f>games1805!U180</f>
        <v>2.4782608695652173</v>
      </c>
      <c r="V180">
        <f>games1805!V180</f>
        <v>-1.6956521739130435</v>
      </c>
      <c r="W180">
        <f>games1805!W180</f>
        <v>1.3333333333333333</v>
      </c>
      <c r="X180">
        <f>games1805!X180</f>
        <v>1.3333333333333333</v>
      </c>
      <c r="Y180">
        <f>games1805!Y180</f>
        <v>0</v>
      </c>
      <c r="Z180">
        <f>games1805!Z180</f>
        <v>1.2222222222222223</v>
      </c>
      <c r="AA180">
        <f>games1805!AA180</f>
        <v>1.8888888888888888</v>
      </c>
      <c r="AB180">
        <f>games1805!AB180</f>
        <v>-0.66666666666666652</v>
      </c>
      <c r="AC180">
        <f>games1805!AC180</f>
        <v>0.75</v>
      </c>
      <c r="AD180">
        <f>games1805!AD180</f>
        <v>2</v>
      </c>
      <c r="AE180">
        <f>games1805!AE180</f>
        <v>-1.25</v>
      </c>
      <c r="AF180">
        <f>games1805!AF180</f>
        <v>0.81818181818181823</v>
      </c>
      <c r="AG180">
        <f>games1805!AG180</f>
        <v>3</v>
      </c>
      <c r="AH180">
        <f>games1805!AH180</f>
        <v>-2.1818181818181817</v>
      </c>
      <c r="AI180">
        <f>games1805!AI180</f>
        <v>1</v>
      </c>
      <c r="AJ180">
        <f>games1805!AJ180</f>
        <v>1</v>
      </c>
      <c r="AK180">
        <f>games1805!AK180</f>
        <v>22</v>
      </c>
      <c r="AL180">
        <f>games1805!AL180</f>
        <v>8</v>
      </c>
      <c r="AM180">
        <f>games1805!AM180</f>
        <v>1.2222222222222223</v>
      </c>
      <c r="AN180">
        <f>games1805!AN180</f>
        <v>0.34782608695652173</v>
      </c>
      <c r="AO180">
        <f>games1805!AO180</f>
        <v>179</v>
      </c>
    </row>
    <row r="181" spans="1:41" x14ac:dyDescent="0.3">
      <c r="A181" t="str">
        <f>games1805!A181</f>
        <v>Bundesliga  Bundesliga</v>
      </c>
      <c r="B181" t="str">
        <f>games1805!B181</f>
        <v>18.11.2017</v>
      </c>
      <c r="C181" t="str">
        <f>games1805!C181</f>
        <v>2017</v>
      </c>
      <c r="D181" t="str">
        <f>games1805!D181</f>
        <v>11</v>
      </c>
      <c r="E181" t="str">
        <f>games1805!E181</f>
        <v>Sa</v>
      </c>
      <c r="F181">
        <f>games1805!F181</f>
        <v>0.77083333333333337</v>
      </c>
      <c r="G181">
        <f>games1805!G181</f>
        <v>2053</v>
      </c>
      <c r="H181">
        <f>games1805!H181</f>
        <v>13</v>
      </c>
      <c r="I181">
        <f>games1805!I181</f>
        <v>0</v>
      </c>
      <c r="J181" t="str">
        <f>games1805!J181</f>
        <v>SKN St. Pölten</v>
      </c>
      <c r="K181" t="str">
        <f>games1805!K181</f>
        <v>Wolfsberger AC</v>
      </c>
      <c r="L181">
        <f>games1805!L181</f>
        <v>0</v>
      </c>
      <c r="M181">
        <f>games1805!M181</f>
        <v>0</v>
      </c>
      <c r="N181" t="str">
        <f>games1805!N181</f>
        <v>U</v>
      </c>
      <c r="O181" t="str">
        <f>games1805!O181</f>
        <v>U</v>
      </c>
      <c r="P181">
        <f>games1805!P181</f>
        <v>0</v>
      </c>
      <c r="Q181">
        <f>games1805!Q181</f>
        <v>0.79166666666666663</v>
      </c>
      <c r="R181">
        <f>games1805!R181</f>
        <v>1</v>
      </c>
      <c r="S181">
        <f>games1805!S181</f>
        <v>-0.20833333333333337</v>
      </c>
      <c r="T181">
        <f>games1805!T181</f>
        <v>0.88235294117647056</v>
      </c>
      <c r="U181">
        <f>games1805!U181</f>
        <v>1.4705882352941178</v>
      </c>
      <c r="V181">
        <f>games1805!V181</f>
        <v>-0.58823529411764719</v>
      </c>
      <c r="W181">
        <f>games1805!W181</f>
        <v>0.75</v>
      </c>
      <c r="X181">
        <f>games1805!X181</f>
        <v>2</v>
      </c>
      <c r="Y181">
        <f>games1805!Y181</f>
        <v>-1.25</v>
      </c>
      <c r="Z181">
        <f>games1805!Z181</f>
        <v>0.83333333333333337</v>
      </c>
      <c r="AA181">
        <f>games1805!AA181</f>
        <v>2.8333333333333335</v>
      </c>
      <c r="AB181">
        <f>games1805!AB181</f>
        <v>-2</v>
      </c>
      <c r="AC181">
        <f>games1805!AC181</f>
        <v>0.77777777777777779</v>
      </c>
      <c r="AD181">
        <f>games1805!AD181</f>
        <v>1.3333333333333333</v>
      </c>
      <c r="AE181">
        <f>games1805!AE181</f>
        <v>-0.55555555555555547</v>
      </c>
      <c r="AF181">
        <f>games1805!AF181</f>
        <v>1</v>
      </c>
      <c r="AG181">
        <f>games1805!AG181</f>
        <v>1.625</v>
      </c>
      <c r="AH181">
        <f>games1805!AH181</f>
        <v>-0.625</v>
      </c>
      <c r="AI181">
        <f>games1805!AI181</f>
        <v>1</v>
      </c>
      <c r="AJ181">
        <f>games1805!AJ181</f>
        <v>1</v>
      </c>
      <c r="AK181">
        <f>games1805!AK181</f>
        <v>9</v>
      </c>
      <c r="AL181">
        <f>games1805!AL181</f>
        <v>18</v>
      </c>
      <c r="AM181">
        <f>games1805!AM181</f>
        <v>0.375</v>
      </c>
      <c r="AN181">
        <f>games1805!AN181</f>
        <v>1.0588235294117647</v>
      </c>
      <c r="AO181">
        <f>games1805!AO181</f>
        <v>180</v>
      </c>
    </row>
    <row r="182" spans="1:41" x14ac:dyDescent="0.3">
      <c r="A182" t="str">
        <f>games1805!A182</f>
        <v>Bundesliga  Bundesliga</v>
      </c>
      <c r="B182" t="str">
        <f>games1805!B182</f>
        <v>25.11.2017</v>
      </c>
      <c r="C182" t="str">
        <f>games1805!C182</f>
        <v>2017</v>
      </c>
      <c r="D182" t="str">
        <f>games1805!D182</f>
        <v>11</v>
      </c>
      <c r="E182" t="str">
        <f>games1805!E182</f>
        <v>Sa</v>
      </c>
      <c r="F182">
        <f>games1805!F182</f>
        <v>0.77083333333333337</v>
      </c>
      <c r="G182">
        <f>games1805!G182</f>
        <v>3169</v>
      </c>
      <c r="H182">
        <f>games1805!H182</f>
        <v>7</v>
      </c>
      <c r="I182">
        <f>games1805!I182</f>
        <v>0</v>
      </c>
      <c r="J182" t="str">
        <f>games1805!J182</f>
        <v>SC Rheindorf Altach</v>
      </c>
      <c r="K182" t="str">
        <f>games1805!K182</f>
        <v>SKN St. Pölten</v>
      </c>
      <c r="L182">
        <f>games1805!L182</f>
        <v>3</v>
      </c>
      <c r="M182">
        <f>games1805!M182</f>
        <v>0</v>
      </c>
      <c r="N182" t="str">
        <f>games1805!N182</f>
        <v>S</v>
      </c>
      <c r="O182" t="str">
        <f>games1805!O182</f>
        <v>N</v>
      </c>
      <c r="P182">
        <f>games1805!P182</f>
        <v>3</v>
      </c>
      <c r="Q182">
        <f>games1805!Q182</f>
        <v>0.66666666666666663</v>
      </c>
      <c r="R182">
        <f>games1805!R182</f>
        <v>0.55555555555555558</v>
      </c>
      <c r="S182">
        <f>games1805!S182</f>
        <v>0.11111111111111105</v>
      </c>
      <c r="T182">
        <f>games1805!T182</f>
        <v>0.76</v>
      </c>
      <c r="U182">
        <f>games1805!U182</f>
        <v>2.3199999999999998</v>
      </c>
      <c r="V182">
        <f>games1805!V182</f>
        <v>-1.5599999999999998</v>
      </c>
      <c r="W182">
        <f>games1805!W182</f>
        <v>0.875</v>
      </c>
      <c r="X182">
        <f>games1805!X182</f>
        <v>1.25</v>
      </c>
      <c r="Y182">
        <f>games1805!Y182</f>
        <v>-0.375</v>
      </c>
      <c r="Z182">
        <f>games1805!Z182</f>
        <v>0.5</v>
      </c>
      <c r="AA182">
        <f>games1805!AA182</f>
        <v>1.7</v>
      </c>
      <c r="AB182">
        <f>games1805!AB182</f>
        <v>-1.2</v>
      </c>
      <c r="AC182">
        <f>games1805!AC182</f>
        <v>0.69230769230769229</v>
      </c>
      <c r="AD182">
        <f>games1805!AD182</f>
        <v>1.8461538461538463</v>
      </c>
      <c r="AE182">
        <f>games1805!AE182</f>
        <v>-1.153846153846154</v>
      </c>
      <c r="AF182">
        <f>games1805!AF182</f>
        <v>0.83333333333333337</v>
      </c>
      <c r="AG182">
        <f>games1805!AG182</f>
        <v>2.8333333333333335</v>
      </c>
      <c r="AH182">
        <f>games1805!AH182</f>
        <v>-2</v>
      </c>
      <c r="AI182">
        <f>games1805!AI182</f>
        <v>3</v>
      </c>
      <c r="AJ182">
        <f>games1805!AJ182</f>
        <v>0</v>
      </c>
      <c r="AK182">
        <f>games1805!AK182</f>
        <v>12</v>
      </c>
      <c r="AL182">
        <f>games1805!AL182</f>
        <v>10</v>
      </c>
      <c r="AM182">
        <f>games1805!AM182</f>
        <v>0.66666666666666663</v>
      </c>
      <c r="AN182">
        <f>games1805!AN182</f>
        <v>0.4</v>
      </c>
      <c r="AO182">
        <f>games1805!AO182</f>
        <v>181</v>
      </c>
    </row>
    <row r="183" spans="1:41" x14ac:dyDescent="0.3">
      <c r="A183" t="str">
        <f>games1805!A183</f>
        <v>Bundesliga  Bundesliga</v>
      </c>
      <c r="B183" t="str">
        <f>games1805!B183</f>
        <v>02.12.2017</v>
      </c>
      <c r="C183" t="str">
        <f>games1805!C183</f>
        <v>2017</v>
      </c>
      <c r="D183" t="str">
        <f>games1805!D183</f>
        <v>12</v>
      </c>
      <c r="E183" t="str">
        <f>games1805!E183</f>
        <v>Sa</v>
      </c>
      <c r="F183">
        <f>games1805!F183</f>
        <v>0.77083333333333337</v>
      </c>
      <c r="G183">
        <f>games1805!G183</f>
        <v>1600</v>
      </c>
      <c r="H183">
        <f>games1805!H183</f>
        <v>3</v>
      </c>
      <c r="I183">
        <f>games1805!I183</f>
        <v>0</v>
      </c>
      <c r="J183" t="str">
        <f>games1805!J183</f>
        <v>FC Admira Wacker Mödling</v>
      </c>
      <c r="K183" t="str">
        <f>games1805!K183</f>
        <v>SKN St. Pölten</v>
      </c>
      <c r="L183">
        <f>games1805!L183</f>
        <v>1</v>
      </c>
      <c r="M183">
        <f>games1805!M183</f>
        <v>0</v>
      </c>
      <c r="N183" t="str">
        <f>games1805!N183</f>
        <v>S</v>
      </c>
      <c r="O183" t="str">
        <f>games1805!O183</f>
        <v>N</v>
      </c>
      <c r="P183">
        <f>games1805!P183</f>
        <v>1</v>
      </c>
      <c r="Q183">
        <f>games1805!Q183</f>
        <v>1.2941176470588236</v>
      </c>
      <c r="R183">
        <f>games1805!R183</f>
        <v>1.1176470588235294</v>
      </c>
      <c r="S183">
        <f>games1805!S183</f>
        <v>0.17647058823529416</v>
      </c>
      <c r="T183">
        <f>games1805!T183</f>
        <v>0.73076923076923073</v>
      </c>
      <c r="U183">
        <f>games1805!U183</f>
        <v>2.3461538461538463</v>
      </c>
      <c r="V183">
        <f>games1805!V183</f>
        <v>-1.6153846153846154</v>
      </c>
      <c r="W183">
        <f>games1805!W183</f>
        <v>1.75</v>
      </c>
      <c r="X183">
        <f>games1805!X183</f>
        <v>2.375</v>
      </c>
      <c r="Y183">
        <f>games1805!Y183</f>
        <v>-0.625</v>
      </c>
      <c r="Z183">
        <f>games1805!Z183</f>
        <v>0.88888888888888884</v>
      </c>
      <c r="AA183">
        <f>games1805!AA183</f>
        <v>2.5555555555555554</v>
      </c>
      <c r="AB183">
        <f>games1805!AB183</f>
        <v>-1.6666666666666665</v>
      </c>
      <c r="AC183">
        <f>games1805!AC183</f>
        <v>0.69230769230769229</v>
      </c>
      <c r="AD183">
        <f>games1805!AD183</f>
        <v>1.8461538461538463</v>
      </c>
      <c r="AE183">
        <f>games1805!AE183</f>
        <v>-1.153846153846154</v>
      </c>
      <c r="AF183">
        <f>games1805!AF183</f>
        <v>0.76923076923076927</v>
      </c>
      <c r="AG183">
        <f>games1805!AG183</f>
        <v>2.8461538461538463</v>
      </c>
      <c r="AH183">
        <f>games1805!AH183</f>
        <v>-2.0769230769230771</v>
      </c>
      <c r="AI183">
        <f>games1805!AI183</f>
        <v>3</v>
      </c>
      <c r="AJ183">
        <f>games1805!AJ183</f>
        <v>0</v>
      </c>
      <c r="AK183">
        <f>games1805!AK183</f>
        <v>15</v>
      </c>
      <c r="AL183">
        <f>games1805!AL183</f>
        <v>10</v>
      </c>
      <c r="AM183">
        <f>games1805!AM183</f>
        <v>0.88235294117647056</v>
      </c>
      <c r="AN183">
        <f>games1805!AN183</f>
        <v>0.38461538461538464</v>
      </c>
      <c r="AO183">
        <f>games1805!AO183</f>
        <v>182</v>
      </c>
    </row>
    <row r="184" spans="1:41" x14ac:dyDescent="0.3">
      <c r="A184" t="str">
        <f>games1805!A184</f>
        <v>Bundesliga  Bundesliga</v>
      </c>
      <c r="B184" t="str">
        <f>games1805!B184</f>
        <v>16.12.2017</v>
      </c>
      <c r="C184" t="str">
        <f>games1805!C184</f>
        <v>2017</v>
      </c>
      <c r="D184" t="str">
        <f>games1805!D184</f>
        <v>12</v>
      </c>
      <c r="E184" t="str">
        <f>games1805!E184</f>
        <v>Sa</v>
      </c>
      <c r="F184">
        <f>games1805!F184</f>
        <v>0.77083333333333337</v>
      </c>
      <c r="G184">
        <f>games1805!G184</f>
        <v>3669</v>
      </c>
      <c r="H184">
        <f>games1805!H184</f>
        <v>7</v>
      </c>
      <c r="I184">
        <f>games1805!I184</f>
        <v>0</v>
      </c>
      <c r="J184" t="str">
        <f>games1805!J184</f>
        <v>SKN St. Pölten</v>
      </c>
      <c r="K184" t="str">
        <f>games1805!K184</f>
        <v>SK Rapid Wien</v>
      </c>
      <c r="L184">
        <f>games1805!L184</f>
        <v>0</v>
      </c>
      <c r="M184">
        <f>games1805!M184</f>
        <v>5</v>
      </c>
      <c r="N184" t="str">
        <f>games1805!N184</f>
        <v>N</v>
      </c>
      <c r="O184" t="str">
        <f>games1805!O184</f>
        <v>S</v>
      </c>
      <c r="P184">
        <f>games1805!P184</f>
        <v>-5</v>
      </c>
      <c r="Q184">
        <f>games1805!Q184</f>
        <v>0.70370370370370372</v>
      </c>
      <c r="R184">
        <f>games1805!R184</f>
        <v>0.88888888888888884</v>
      </c>
      <c r="S184">
        <f>games1805!S184</f>
        <v>-0.18518518518518512</v>
      </c>
      <c r="T184">
        <f>games1805!T184</f>
        <v>1.65</v>
      </c>
      <c r="U184">
        <f>games1805!U184</f>
        <v>1.25</v>
      </c>
      <c r="V184">
        <f>games1805!V184</f>
        <v>0.39999999999999991</v>
      </c>
      <c r="W184">
        <f>games1805!W184</f>
        <v>0.69230769230769229</v>
      </c>
      <c r="X184">
        <f>games1805!X184</f>
        <v>1.8461538461538463</v>
      </c>
      <c r="Y184">
        <f>games1805!Y184</f>
        <v>-1.153846153846154</v>
      </c>
      <c r="Z184">
        <f>games1805!Z184</f>
        <v>0.7142857142857143</v>
      </c>
      <c r="AA184">
        <f>games1805!AA184</f>
        <v>2.7142857142857144</v>
      </c>
      <c r="AB184">
        <f>games1805!AB184</f>
        <v>-2</v>
      </c>
      <c r="AC184">
        <f>games1805!AC184</f>
        <v>1.3333333333333333</v>
      </c>
      <c r="AD184">
        <f>games1805!AD184</f>
        <v>1.4444444444444444</v>
      </c>
      <c r="AE184">
        <f>games1805!AE184</f>
        <v>-0.11111111111111116</v>
      </c>
      <c r="AF184">
        <f>games1805!AF184</f>
        <v>1.9090909090909092</v>
      </c>
      <c r="AG184">
        <f>games1805!AG184</f>
        <v>1.0909090909090908</v>
      </c>
      <c r="AH184">
        <f>games1805!AH184</f>
        <v>0.81818181818181834</v>
      </c>
      <c r="AI184">
        <f>games1805!AI184</f>
        <v>0</v>
      </c>
      <c r="AJ184">
        <f>games1805!AJ184</f>
        <v>3</v>
      </c>
      <c r="AK184">
        <f>games1805!AK184</f>
        <v>10</v>
      </c>
      <c r="AL184">
        <f>games1805!AL184</f>
        <v>33</v>
      </c>
      <c r="AM184">
        <f>games1805!AM184</f>
        <v>0.37037037037037035</v>
      </c>
      <c r="AN184">
        <f>games1805!AN184</f>
        <v>1.65</v>
      </c>
      <c r="AO184">
        <f>games1805!AO184</f>
        <v>183</v>
      </c>
    </row>
    <row r="185" spans="1:41" x14ac:dyDescent="0.3">
      <c r="A185" t="str">
        <f>games1805!A185</f>
        <v>Bundesliga  Bundesliga</v>
      </c>
      <c r="B185" t="str">
        <f>games1805!B185</f>
        <v>10.02.2018</v>
      </c>
      <c r="C185" t="str">
        <f>games1805!C185</f>
        <v>2018</v>
      </c>
      <c r="D185" t="str">
        <f>games1805!D185</f>
        <v>02</v>
      </c>
      <c r="E185" t="str">
        <f>games1805!E185</f>
        <v>Sa</v>
      </c>
      <c r="F185">
        <f>games1805!F185</f>
        <v>0.77083333333333337</v>
      </c>
      <c r="G185">
        <f>games1805!G185</f>
        <v>2381</v>
      </c>
      <c r="H185">
        <f>games1805!H185</f>
        <v>7</v>
      </c>
      <c r="I185">
        <f>games1805!I185</f>
        <v>0</v>
      </c>
      <c r="J185" t="str">
        <f>games1805!J185</f>
        <v>SKN St. Pölten</v>
      </c>
      <c r="K185" t="str">
        <f>games1805!K185</f>
        <v>SV Mattersburg</v>
      </c>
      <c r="L185">
        <f>games1805!L185</f>
        <v>0</v>
      </c>
      <c r="M185">
        <f>games1805!M185</f>
        <v>3</v>
      </c>
      <c r="N185" t="str">
        <f>games1805!N185</f>
        <v>N</v>
      </c>
      <c r="O185" t="str">
        <f>games1805!O185</f>
        <v>S</v>
      </c>
      <c r="P185">
        <f>games1805!P185</f>
        <v>-3</v>
      </c>
      <c r="Q185">
        <f>games1805!Q185</f>
        <v>0.6785714285714286</v>
      </c>
      <c r="R185">
        <f>games1805!R185</f>
        <v>1.0357142857142858</v>
      </c>
      <c r="S185">
        <f>games1805!S185</f>
        <v>-0.35714285714285721</v>
      </c>
      <c r="T185">
        <f>games1805!T185</f>
        <v>1.263157894736842</v>
      </c>
      <c r="U185">
        <f>games1805!U185</f>
        <v>1.5789473684210527</v>
      </c>
      <c r="V185">
        <f>games1805!V185</f>
        <v>-0.31578947368421062</v>
      </c>
      <c r="W185">
        <f>games1805!W185</f>
        <v>0.6428571428571429</v>
      </c>
      <c r="X185">
        <f>games1805!X185</f>
        <v>2.0714285714285716</v>
      </c>
      <c r="Y185">
        <f>games1805!Y185</f>
        <v>-1.4285714285714288</v>
      </c>
      <c r="Z185">
        <f>games1805!Z185</f>
        <v>0.7142857142857143</v>
      </c>
      <c r="AA185">
        <f>games1805!AA185</f>
        <v>2.7142857142857144</v>
      </c>
      <c r="AB185">
        <f>games1805!AB185</f>
        <v>-2</v>
      </c>
      <c r="AC185">
        <f>games1805!AC185</f>
        <v>1.3</v>
      </c>
      <c r="AD185">
        <f>games1805!AD185</f>
        <v>1.3</v>
      </c>
      <c r="AE185">
        <f>games1805!AE185</f>
        <v>0</v>
      </c>
      <c r="AF185">
        <f>games1805!AF185</f>
        <v>1.2222222222222223</v>
      </c>
      <c r="AG185">
        <f>games1805!AG185</f>
        <v>1.8888888888888888</v>
      </c>
      <c r="AH185">
        <f>games1805!AH185</f>
        <v>-0.66666666666666652</v>
      </c>
      <c r="AI185">
        <f>games1805!AI185</f>
        <v>0</v>
      </c>
      <c r="AJ185">
        <f>games1805!AJ185</f>
        <v>3</v>
      </c>
      <c r="AK185">
        <f>games1805!AK185</f>
        <v>10</v>
      </c>
      <c r="AL185">
        <f>games1805!AL185</f>
        <v>23</v>
      </c>
      <c r="AM185">
        <f>games1805!AM185</f>
        <v>0.35714285714285715</v>
      </c>
      <c r="AN185">
        <f>games1805!AN185</f>
        <v>1.2105263157894737</v>
      </c>
      <c r="AO185">
        <f>games1805!AO185</f>
        <v>184</v>
      </c>
    </row>
    <row r="186" spans="1:41" x14ac:dyDescent="0.3">
      <c r="A186" t="str">
        <f>games1805!A186</f>
        <v>Bundesliga  Bundesliga</v>
      </c>
      <c r="B186" t="str">
        <f>games1805!B186</f>
        <v>24.02.2018</v>
      </c>
      <c r="C186" t="str">
        <f>games1805!C186</f>
        <v>2018</v>
      </c>
      <c r="D186" t="str">
        <f>games1805!D186</f>
        <v>02</v>
      </c>
      <c r="E186" t="str">
        <f>games1805!E186</f>
        <v>Sa</v>
      </c>
      <c r="F186">
        <f>games1805!F186</f>
        <v>0.77083333333333337</v>
      </c>
      <c r="G186">
        <f>games1805!G186</f>
        <v>1912</v>
      </c>
      <c r="H186">
        <f>games1805!H186</f>
        <v>6</v>
      </c>
      <c r="I186">
        <f>games1805!I186</f>
        <v>0</v>
      </c>
      <c r="J186" t="str">
        <f>games1805!J186</f>
        <v>Wolfsberger AC</v>
      </c>
      <c r="K186" t="str">
        <f>games1805!K186</f>
        <v>SKN St. Pölten</v>
      </c>
      <c r="L186">
        <f>games1805!L186</f>
        <v>0</v>
      </c>
      <c r="M186">
        <f>games1805!M186</f>
        <v>1</v>
      </c>
      <c r="N186" t="str">
        <f>games1805!N186</f>
        <v>N</v>
      </c>
      <c r="O186" t="str">
        <f>games1805!O186</f>
        <v>S</v>
      </c>
      <c r="P186">
        <f>games1805!P186</f>
        <v>-1</v>
      </c>
      <c r="Q186">
        <f>games1805!Q186</f>
        <v>0.83333333333333337</v>
      </c>
      <c r="R186">
        <f>games1805!R186</f>
        <v>0.66666666666666663</v>
      </c>
      <c r="S186">
        <f>games1805!S186</f>
        <v>0.16666666666666674</v>
      </c>
      <c r="T186">
        <f>games1805!T186</f>
        <v>0.65517241379310343</v>
      </c>
      <c r="U186">
        <f>games1805!U186</f>
        <v>2.4137931034482758</v>
      </c>
      <c r="V186">
        <f>games1805!V186</f>
        <v>-1.7586206896551724</v>
      </c>
      <c r="W186">
        <f>games1805!W186</f>
        <v>0.77777777777777779</v>
      </c>
      <c r="X186">
        <f>games1805!X186</f>
        <v>1.3333333333333333</v>
      </c>
      <c r="Y186">
        <f>games1805!Y186</f>
        <v>-0.55555555555555547</v>
      </c>
      <c r="Z186">
        <f>games1805!Z186</f>
        <v>0.88888888888888884</v>
      </c>
      <c r="AA186">
        <f>games1805!AA186</f>
        <v>1.4444444444444444</v>
      </c>
      <c r="AB186">
        <f>games1805!AB186</f>
        <v>-0.55555555555555558</v>
      </c>
      <c r="AC186">
        <f>games1805!AC186</f>
        <v>0.6</v>
      </c>
      <c r="AD186">
        <f>games1805!AD186</f>
        <v>2.1333333333333333</v>
      </c>
      <c r="AE186">
        <f>games1805!AE186</f>
        <v>-1.5333333333333332</v>
      </c>
      <c r="AF186">
        <f>games1805!AF186</f>
        <v>0.7142857142857143</v>
      </c>
      <c r="AG186">
        <f>games1805!AG186</f>
        <v>2.7142857142857144</v>
      </c>
      <c r="AH186">
        <f>games1805!AH186</f>
        <v>-2</v>
      </c>
      <c r="AI186">
        <f>games1805!AI186</f>
        <v>0</v>
      </c>
      <c r="AJ186">
        <f>games1805!AJ186</f>
        <v>3</v>
      </c>
      <c r="AK186">
        <f>games1805!AK186</f>
        <v>19</v>
      </c>
      <c r="AL186">
        <f>games1805!AL186</f>
        <v>10</v>
      </c>
      <c r="AM186">
        <f>games1805!AM186</f>
        <v>1.0555555555555556</v>
      </c>
      <c r="AN186">
        <f>games1805!AN186</f>
        <v>0.34482758620689657</v>
      </c>
      <c r="AO186">
        <f>games1805!AO186</f>
        <v>185</v>
      </c>
    </row>
    <row r="187" spans="1:41" x14ac:dyDescent="0.3">
      <c r="A187" t="str">
        <f>games1805!A187</f>
        <v>Bundesliga  Bundesliga</v>
      </c>
      <c r="B187" t="str">
        <f>games1805!B187</f>
        <v>03.03.2018</v>
      </c>
      <c r="C187" t="str">
        <f>games1805!C187</f>
        <v>2018</v>
      </c>
      <c r="D187" t="str">
        <f>games1805!D187</f>
        <v>03</v>
      </c>
      <c r="E187" t="str">
        <f>games1805!E187</f>
        <v>Sa</v>
      </c>
      <c r="F187">
        <f>games1805!F187</f>
        <v>0.77083333333333337</v>
      </c>
      <c r="G187">
        <f>games1805!G187</f>
        <v>1447</v>
      </c>
      <c r="H187">
        <f>games1805!H187</f>
        <v>7</v>
      </c>
      <c r="I187">
        <f>games1805!I187</f>
        <v>0</v>
      </c>
      <c r="J187" t="str">
        <f>games1805!J187</f>
        <v>SKN St. Pölten</v>
      </c>
      <c r="K187" t="str">
        <f>games1805!K187</f>
        <v>SC Rheindorf Altach</v>
      </c>
      <c r="L187">
        <f>games1805!L187</f>
        <v>1</v>
      </c>
      <c r="M187">
        <f>games1805!M187</f>
        <v>2</v>
      </c>
      <c r="N187" t="str">
        <f>games1805!N187</f>
        <v>N</v>
      </c>
      <c r="O187" t="str">
        <f>games1805!O187</f>
        <v>S</v>
      </c>
      <c r="P187">
        <f>games1805!P187</f>
        <v>-1</v>
      </c>
      <c r="Q187">
        <f>games1805!Q187</f>
        <v>0.66666666666666663</v>
      </c>
      <c r="R187">
        <f>games1805!R187</f>
        <v>1.0666666666666667</v>
      </c>
      <c r="S187">
        <f>games1805!S187</f>
        <v>-0.4</v>
      </c>
      <c r="T187">
        <f>games1805!T187</f>
        <v>0.78947368421052633</v>
      </c>
      <c r="U187">
        <f>games1805!U187</f>
        <v>1.4210526315789473</v>
      </c>
      <c r="V187">
        <f>games1805!V187</f>
        <v>-0.63157894736842102</v>
      </c>
      <c r="W187">
        <f>games1805!W187</f>
        <v>0.6</v>
      </c>
      <c r="X187">
        <f>games1805!X187</f>
        <v>2.1333333333333333</v>
      </c>
      <c r="Y187">
        <f>games1805!Y187</f>
        <v>-1.5333333333333332</v>
      </c>
      <c r="Z187">
        <f>games1805!Z187</f>
        <v>0.73333333333333328</v>
      </c>
      <c r="AA187">
        <f>games1805!AA187</f>
        <v>2.5333333333333332</v>
      </c>
      <c r="AB187">
        <f>games1805!AB187</f>
        <v>-1.7999999999999998</v>
      </c>
      <c r="AC187">
        <f>games1805!AC187</f>
        <v>1.1111111111111112</v>
      </c>
      <c r="AD187">
        <f>games1805!AD187</f>
        <v>1.1111111111111112</v>
      </c>
      <c r="AE187">
        <f>games1805!AE187</f>
        <v>0</v>
      </c>
      <c r="AF187">
        <f>games1805!AF187</f>
        <v>0.5</v>
      </c>
      <c r="AG187">
        <f>games1805!AG187</f>
        <v>1.7</v>
      </c>
      <c r="AH187">
        <f>games1805!AH187</f>
        <v>-1.2</v>
      </c>
      <c r="AI187">
        <f>games1805!AI187</f>
        <v>0</v>
      </c>
      <c r="AJ187">
        <f>games1805!AJ187</f>
        <v>3</v>
      </c>
      <c r="AK187">
        <f>games1805!AK187</f>
        <v>13</v>
      </c>
      <c r="AL187">
        <f>games1805!AL187</f>
        <v>15</v>
      </c>
      <c r="AM187">
        <f>games1805!AM187</f>
        <v>0.43333333333333335</v>
      </c>
      <c r="AN187">
        <f>games1805!AN187</f>
        <v>0.78947368421052633</v>
      </c>
      <c r="AO187">
        <f>games1805!AO187</f>
        <v>186</v>
      </c>
    </row>
    <row r="188" spans="1:41" x14ac:dyDescent="0.3">
      <c r="A188" t="str">
        <f>games1805!A188</f>
        <v>Bundesliga  Bundesliga</v>
      </c>
      <c r="B188" t="str">
        <f>games1805!B188</f>
        <v>17.03.2018</v>
      </c>
      <c r="C188" t="str">
        <f>games1805!C188</f>
        <v>2018</v>
      </c>
      <c r="D188" t="str">
        <f>games1805!D188</f>
        <v>03</v>
      </c>
      <c r="E188" t="str">
        <f>games1805!E188</f>
        <v>Sa</v>
      </c>
      <c r="F188">
        <f>games1805!F188</f>
        <v>0.77083333333333337</v>
      </c>
      <c r="G188">
        <f>games1805!G188</f>
        <v>1346</v>
      </c>
      <c r="H188">
        <f>games1805!H188</f>
        <v>7</v>
      </c>
      <c r="I188">
        <f>games1805!I188</f>
        <v>0</v>
      </c>
      <c r="J188" t="str">
        <f>games1805!J188</f>
        <v>SKN St. Pölten</v>
      </c>
      <c r="K188" t="str">
        <f>games1805!K188</f>
        <v>FC Admira Wacker Mödling</v>
      </c>
      <c r="L188">
        <f>games1805!L188</f>
        <v>1</v>
      </c>
      <c r="M188">
        <f>games1805!M188</f>
        <v>2</v>
      </c>
      <c r="N188" t="str">
        <f>games1805!N188</f>
        <v>N</v>
      </c>
      <c r="O188" t="str">
        <f>games1805!O188</f>
        <v>S</v>
      </c>
      <c r="P188">
        <f>games1805!P188</f>
        <v>-1</v>
      </c>
      <c r="Q188">
        <f>games1805!Q188</f>
        <v>0.67741935483870963</v>
      </c>
      <c r="R188">
        <f>games1805!R188</f>
        <v>1.096774193548387</v>
      </c>
      <c r="S188">
        <f>games1805!S188</f>
        <v>-0.41935483870967738</v>
      </c>
      <c r="T188">
        <f>games1805!T188</f>
        <v>1.2777777777777777</v>
      </c>
      <c r="U188">
        <f>games1805!U188</f>
        <v>2.3333333333333335</v>
      </c>
      <c r="V188">
        <f>games1805!V188</f>
        <v>-1.0555555555555558</v>
      </c>
      <c r="W188">
        <f>games1805!W188</f>
        <v>0.625</v>
      </c>
      <c r="X188">
        <f>games1805!X188</f>
        <v>2.125</v>
      </c>
      <c r="Y188">
        <f>games1805!Y188</f>
        <v>-1.5</v>
      </c>
      <c r="Z188">
        <f>games1805!Z188</f>
        <v>0.73333333333333328</v>
      </c>
      <c r="AA188">
        <f>games1805!AA188</f>
        <v>2.5333333333333332</v>
      </c>
      <c r="AB188">
        <f>games1805!AB188</f>
        <v>-1.7999999999999998</v>
      </c>
      <c r="AC188">
        <f>games1805!AC188</f>
        <v>1.6666666666666667</v>
      </c>
      <c r="AD188">
        <f>games1805!AD188</f>
        <v>2.1111111111111112</v>
      </c>
      <c r="AE188">
        <f>games1805!AE188</f>
        <v>-0.44444444444444442</v>
      </c>
      <c r="AF188">
        <f>games1805!AF188</f>
        <v>0.88888888888888884</v>
      </c>
      <c r="AG188">
        <f>games1805!AG188</f>
        <v>2.5555555555555554</v>
      </c>
      <c r="AH188">
        <f>games1805!AH188</f>
        <v>-1.6666666666666665</v>
      </c>
      <c r="AI188">
        <f>games1805!AI188</f>
        <v>0</v>
      </c>
      <c r="AJ188">
        <f>games1805!AJ188</f>
        <v>3</v>
      </c>
      <c r="AK188">
        <f>games1805!AK188</f>
        <v>13</v>
      </c>
      <c r="AL188">
        <f>games1805!AL188</f>
        <v>18</v>
      </c>
      <c r="AM188">
        <f>games1805!AM188</f>
        <v>0.41935483870967744</v>
      </c>
      <c r="AN188">
        <f>games1805!AN188</f>
        <v>1</v>
      </c>
      <c r="AO188">
        <f>games1805!AO188</f>
        <v>187</v>
      </c>
    </row>
    <row r="189" spans="1:41" x14ac:dyDescent="0.3">
      <c r="A189" t="str">
        <f>games1805!A189</f>
        <v>Bundesliga  Bundesliga</v>
      </c>
      <c r="B189" t="str">
        <f>games1805!B189</f>
        <v>07.04.2018</v>
      </c>
      <c r="C189" t="str">
        <f>games1805!C189</f>
        <v>2018</v>
      </c>
      <c r="D189" t="str">
        <f>games1805!D189</f>
        <v>04</v>
      </c>
      <c r="E189" t="str">
        <f>games1805!E189</f>
        <v>Sa</v>
      </c>
      <c r="F189">
        <f>games1805!F189</f>
        <v>0.77083333333333337</v>
      </c>
      <c r="G189">
        <f>games1805!G189</f>
        <v>9200</v>
      </c>
      <c r="H189">
        <f>games1805!H189</f>
        <v>7</v>
      </c>
      <c r="I189">
        <f>games1805!I189</f>
        <v>0</v>
      </c>
      <c r="J189" t="str">
        <f>games1805!J189</f>
        <v>SK Rapid Wien</v>
      </c>
      <c r="K189" t="str">
        <f>games1805!K189</f>
        <v>SKN St. Pölten</v>
      </c>
      <c r="L189">
        <f>games1805!L189</f>
        <v>2</v>
      </c>
      <c r="M189">
        <f>games1805!M189</f>
        <v>1</v>
      </c>
      <c r="N189" t="str">
        <f>games1805!N189</f>
        <v>S</v>
      </c>
      <c r="O189" t="str">
        <f>games1805!O189</f>
        <v>N</v>
      </c>
      <c r="P189">
        <f>games1805!P189</f>
        <v>1</v>
      </c>
      <c r="Q189">
        <f>games1805!Q189</f>
        <v>1.8095238095238095</v>
      </c>
      <c r="R189">
        <f>games1805!R189</f>
        <v>0.61904761904761907</v>
      </c>
      <c r="S189">
        <f>games1805!S189</f>
        <v>1.1904761904761905</v>
      </c>
      <c r="T189">
        <f>games1805!T189</f>
        <v>0.6875</v>
      </c>
      <c r="U189">
        <f>games1805!U189</f>
        <v>2.3125</v>
      </c>
      <c r="V189">
        <f>games1805!V189</f>
        <v>-1.625</v>
      </c>
      <c r="W189">
        <f>games1805!W189</f>
        <v>1.3333333333333333</v>
      </c>
      <c r="X189">
        <f>games1805!X189</f>
        <v>1.4444444444444444</v>
      </c>
      <c r="Y189">
        <f>games1805!Y189</f>
        <v>-0.11111111111111116</v>
      </c>
      <c r="Z189">
        <f>games1805!Z189</f>
        <v>2.1666666666666665</v>
      </c>
      <c r="AA189">
        <f>games1805!AA189</f>
        <v>1</v>
      </c>
      <c r="AB189">
        <f>games1805!AB189</f>
        <v>1.1666666666666665</v>
      </c>
      <c r="AC189">
        <f>games1805!AC189</f>
        <v>0.6470588235294118</v>
      </c>
      <c r="AD189">
        <f>games1805!AD189</f>
        <v>2.1176470588235294</v>
      </c>
      <c r="AE189">
        <f>games1805!AE189</f>
        <v>-1.4705882352941178</v>
      </c>
      <c r="AF189">
        <f>games1805!AF189</f>
        <v>0.73333333333333328</v>
      </c>
      <c r="AG189">
        <f>games1805!AG189</f>
        <v>2.5333333333333332</v>
      </c>
      <c r="AH189">
        <f>games1805!AH189</f>
        <v>-1.7999999999999998</v>
      </c>
      <c r="AI189">
        <f>games1805!AI189</f>
        <v>3</v>
      </c>
      <c r="AJ189">
        <f>games1805!AJ189</f>
        <v>0</v>
      </c>
      <c r="AK189">
        <f>games1805!AK189</f>
        <v>36</v>
      </c>
      <c r="AL189">
        <f>games1805!AL189</f>
        <v>13</v>
      </c>
      <c r="AM189">
        <f>games1805!AM189</f>
        <v>1.7142857142857142</v>
      </c>
      <c r="AN189">
        <f>games1805!AN189</f>
        <v>0.40625</v>
      </c>
      <c r="AO189">
        <f>games1805!AO189</f>
        <v>188</v>
      </c>
    </row>
    <row r="190" spans="1:41" x14ac:dyDescent="0.3">
      <c r="A190" t="str">
        <f>games1805!A190</f>
        <v>Bundesliga  Bundesliga</v>
      </c>
      <c r="B190" t="str">
        <f>games1805!B190</f>
        <v>21.04.2018</v>
      </c>
      <c r="C190" t="str">
        <f>games1805!C190</f>
        <v>2018</v>
      </c>
      <c r="D190" t="str">
        <f>games1805!D190</f>
        <v>04</v>
      </c>
      <c r="E190" t="str">
        <f>games1805!E190</f>
        <v>Sa</v>
      </c>
      <c r="F190">
        <f>games1805!F190</f>
        <v>0.77083333333333337</v>
      </c>
      <c r="G190">
        <f>games1805!G190</f>
        <v>2700</v>
      </c>
      <c r="H190">
        <f>games1805!H190</f>
        <v>7</v>
      </c>
      <c r="I190">
        <f>games1805!I190</f>
        <v>0</v>
      </c>
      <c r="J190" t="str">
        <f>games1805!J190</f>
        <v>SV Mattersburg</v>
      </c>
      <c r="K190" t="str">
        <f>games1805!K190</f>
        <v>SKN St. Pölten</v>
      </c>
      <c r="L190">
        <f>games1805!L190</f>
        <v>1</v>
      </c>
      <c r="M190">
        <f>games1805!M190</f>
        <v>1</v>
      </c>
      <c r="N190" t="str">
        <f>games1805!N190</f>
        <v>U</v>
      </c>
      <c r="O190" t="str">
        <f>games1805!O190</f>
        <v>U</v>
      </c>
      <c r="P190">
        <f>games1805!P190</f>
        <v>0</v>
      </c>
      <c r="Q190">
        <f>games1805!Q190</f>
        <v>1.35</v>
      </c>
      <c r="R190">
        <f>games1805!R190</f>
        <v>0.65</v>
      </c>
      <c r="S190">
        <f>games1805!S190</f>
        <v>0.70000000000000007</v>
      </c>
      <c r="T190">
        <f>games1805!T190</f>
        <v>0.69696969696969702</v>
      </c>
      <c r="U190">
        <f>games1805!U190</f>
        <v>2.3030303030303032</v>
      </c>
      <c r="V190">
        <f>games1805!V190</f>
        <v>-1.6060606060606062</v>
      </c>
      <c r="W190">
        <f>games1805!W190</f>
        <v>1.3</v>
      </c>
      <c r="X190">
        <f>games1805!X190</f>
        <v>1.3</v>
      </c>
      <c r="Y190">
        <f>games1805!Y190</f>
        <v>0</v>
      </c>
      <c r="Z190">
        <f>games1805!Z190</f>
        <v>1.4</v>
      </c>
      <c r="AA190">
        <f>games1805!AA190</f>
        <v>1.7</v>
      </c>
      <c r="AB190">
        <f>games1805!AB190</f>
        <v>-0.30000000000000004</v>
      </c>
      <c r="AC190">
        <f>games1805!AC190</f>
        <v>0.6470588235294118</v>
      </c>
      <c r="AD190">
        <f>games1805!AD190</f>
        <v>2.1176470588235294</v>
      </c>
      <c r="AE190">
        <f>games1805!AE190</f>
        <v>-1.4705882352941178</v>
      </c>
      <c r="AF190">
        <f>games1805!AF190</f>
        <v>0.75</v>
      </c>
      <c r="AG190">
        <f>games1805!AG190</f>
        <v>2.5</v>
      </c>
      <c r="AH190">
        <f>games1805!AH190</f>
        <v>-1.75</v>
      </c>
      <c r="AI190">
        <f>games1805!AI190</f>
        <v>1</v>
      </c>
      <c r="AJ190">
        <f>games1805!AJ190</f>
        <v>1</v>
      </c>
      <c r="AK190">
        <f>games1805!AK190</f>
        <v>26</v>
      </c>
      <c r="AL190">
        <f>games1805!AL190</f>
        <v>13</v>
      </c>
      <c r="AM190">
        <f>games1805!AM190</f>
        <v>1.3</v>
      </c>
      <c r="AN190">
        <f>games1805!AN190</f>
        <v>0.39393939393939392</v>
      </c>
      <c r="AO190">
        <f>games1805!AO190</f>
        <v>189</v>
      </c>
    </row>
    <row r="191" spans="1:41" x14ac:dyDescent="0.3">
      <c r="A191" t="str">
        <f>games1805!A191</f>
        <v>Bundesliga  Bundesliga</v>
      </c>
      <c r="B191" t="str">
        <f>games1805!B191</f>
        <v>05.05.2018</v>
      </c>
      <c r="C191" t="str">
        <f>games1805!C191</f>
        <v>2018</v>
      </c>
      <c r="D191" t="str">
        <f>games1805!D191</f>
        <v>05</v>
      </c>
      <c r="E191" t="str">
        <f>games1805!E191</f>
        <v>Sa</v>
      </c>
      <c r="F191">
        <f>games1805!F191</f>
        <v>0.77083333333333337</v>
      </c>
      <c r="G191">
        <f>games1805!G191</f>
        <v>1788</v>
      </c>
      <c r="H191">
        <f>games1805!H191</f>
        <v>6</v>
      </c>
      <c r="I191">
        <f>games1805!I191</f>
        <v>0</v>
      </c>
      <c r="J191" t="str">
        <f>games1805!J191</f>
        <v>SKN St. Pölten</v>
      </c>
      <c r="K191" t="str">
        <f>games1805!K191</f>
        <v>Wolfsberger AC</v>
      </c>
      <c r="L191">
        <f>games1805!L191</f>
        <v>0</v>
      </c>
      <c r="M191">
        <f>games1805!M191</f>
        <v>1</v>
      </c>
      <c r="N191" t="str">
        <f>games1805!N191</f>
        <v>N</v>
      </c>
      <c r="O191" t="str">
        <f>games1805!O191</f>
        <v>S</v>
      </c>
      <c r="P191">
        <f>games1805!P191</f>
        <v>-1</v>
      </c>
      <c r="Q191">
        <f>games1805!Q191</f>
        <v>0.70588235294117652</v>
      </c>
      <c r="R191">
        <f>games1805!R191</f>
        <v>1.0588235294117647</v>
      </c>
      <c r="S191">
        <f>games1805!S191</f>
        <v>-0.3529411764705882</v>
      </c>
      <c r="T191">
        <f>games1805!T191</f>
        <v>0.78947368421052633</v>
      </c>
      <c r="U191">
        <f>games1805!U191</f>
        <v>1.368421052631579</v>
      </c>
      <c r="V191">
        <f>games1805!V191</f>
        <v>-0.57894736842105265</v>
      </c>
      <c r="W191">
        <f>games1805!W191</f>
        <v>0.6470588235294118</v>
      </c>
      <c r="X191">
        <f>games1805!X191</f>
        <v>2.1176470588235294</v>
      </c>
      <c r="Y191">
        <f>games1805!Y191</f>
        <v>-1.4705882352941178</v>
      </c>
      <c r="Z191">
        <f>games1805!Z191</f>
        <v>0.76470588235294112</v>
      </c>
      <c r="AA191">
        <f>games1805!AA191</f>
        <v>2.4117647058823528</v>
      </c>
      <c r="AB191">
        <f>games1805!AB191</f>
        <v>-1.6470588235294117</v>
      </c>
      <c r="AC191">
        <f>games1805!AC191</f>
        <v>0.7</v>
      </c>
      <c r="AD191">
        <f>games1805!AD191</f>
        <v>1.3</v>
      </c>
      <c r="AE191">
        <f>games1805!AE191</f>
        <v>-0.60000000000000009</v>
      </c>
      <c r="AF191">
        <f>games1805!AF191</f>
        <v>0.88888888888888884</v>
      </c>
      <c r="AG191">
        <f>games1805!AG191</f>
        <v>1.4444444444444444</v>
      </c>
      <c r="AH191">
        <f>games1805!AH191</f>
        <v>-0.55555555555555558</v>
      </c>
      <c r="AI191">
        <f>games1805!AI191</f>
        <v>0</v>
      </c>
      <c r="AJ191">
        <f>games1805!AJ191</f>
        <v>3</v>
      </c>
      <c r="AK191">
        <f>games1805!AK191</f>
        <v>14</v>
      </c>
      <c r="AL191">
        <f>games1805!AL191</f>
        <v>19</v>
      </c>
      <c r="AM191">
        <f>games1805!AM191</f>
        <v>0.41176470588235292</v>
      </c>
      <c r="AN191">
        <f>games1805!AN191</f>
        <v>1</v>
      </c>
      <c r="AO191">
        <f>games1805!AO191</f>
        <v>190</v>
      </c>
    </row>
    <row r="192" spans="1:41" x14ac:dyDescent="0.3">
      <c r="A192" t="str">
        <f>games1805!A192</f>
        <v>Bundesliga  Bundesliga</v>
      </c>
      <c r="B192" t="str">
        <f>games1805!B192</f>
        <v>12.05.2018</v>
      </c>
      <c r="C192" t="str">
        <f>games1805!C192</f>
        <v>2018</v>
      </c>
      <c r="D192" t="str">
        <f>games1805!D192</f>
        <v>05</v>
      </c>
      <c r="E192" t="str">
        <f>games1805!E192</f>
        <v>Sa</v>
      </c>
      <c r="F192">
        <f>games1805!F192</f>
        <v>0.77083333333333337</v>
      </c>
      <c r="G192">
        <f>games1805!G192</f>
        <v>3613</v>
      </c>
      <c r="H192">
        <f>games1805!H192</f>
        <v>7</v>
      </c>
      <c r="I192">
        <f>games1805!I192</f>
        <v>0</v>
      </c>
      <c r="J192" t="str">
        <f>games1805!J192</f>
        <v>SC Rheindorf Altach</v>
      </c>
      <c r="K192" t="str">
        <f>games1805!K192</f>
        <v>SKN St. Pölten</v>
      </c>
      <c r="L192">
        <f>games1805!L192</f>
        <v>1</v>
      </c>
      <c r="M192">
        <f>games1805!M192</f>
        <v>3</v>
      </c>
      <c r="N192" t="str">
        <f>games1805!N192</f>
        <v>N</v>
      </c>
      <c r="O192" t="str">
        <f>games1805!O192</f>
        <v>S</v>
      </c>
      <c r="P192">
        <f>games1805!P192</f>
        <v>-2</v>
      </c>
      <c r="Q192">
        <f>games1805!Q192</f>
        <v>0.85</v>
      </c>
      <c r="R192">
        <f>games1805!R192</f>
        <v>0.5</v>
      </c>
      <c r="S192">
        <f>games1805!S192</f>
        <v>0.35</v>
      </c>
      <c r="T192">
        <f>games1805!T192</f>
        <v>0.68571428571428572</v>
      </c>
      <c r="U192">
        <f>games1805!U192</f>
        <v>2.2285714285714286</v>
      </c>
      <c r="V192">
        <f>games1805!V192</f>
        <v>-1.5428571428571429</v>
      </c>
      <c r="W192">
        <f>games1805!W192</f>
        <v>1.1111111111111112</v>
      </c>
      <c r="X192">
        <f>games1805!X192</f>
        <v>1.1111111111111112</v>
      </c>
      <c r="Y192">
        <f>games1805!Y192</f>
        <v>0</v>
      </c>
      <c r="Z192">
        <f>games1805!Z192</f>
        <v>0.63636363636363635</v>
      </c>
      <c r="AA192">
        <f>games1805!AA192</f>
        <v>1.6363636363636365</v>
      </c>
      <c r="AB192">
        <f>games1805!AB192</f>
        <v>-1</v>
      </c>
      <c r="AC192">
        <f>games1805!AC192</f>
        <v>0.61111111111111116</v>
      </c>
      <c r="AD192">
        <f>games1805!AD192</f>
        <v>2.0555555555555554</v>
      </c>
      <c r="AE192">
        <f>games1805!AE192</f>
        <v>-1.4444444444444442</v>
      </c>
      <c r="AF192">
        <f>games1805!AF192</f>
        <v>0.76470588235294112</v>
      </c>
      <c r="AG192">
        <f>games1805!AG192</f>
        <v>2.4117647058823528</v>
      </c>
      <c r="AH192">
        <f>games1805!AH192</f>
        <v>-1.6470588235294117</v>
      </c>
      <c r="AI192">
        <f>games1805!AI192</f>
        <v>0</v>
      </c>
      <c r="AJ192">
        <f>games1805!AJ192</f>
        <v>3</v>
      </c>
      <c r="AK192">
        <f>games1805!AK192</f>
        <v>18</v>
      </c>
      <c r="AL192">
        <f>games1805!AL192</f>
        <v>14</v>
      </c>
      <c r="AM192">
        <f>games1805!AM192</f>
        <v>0.9</v>
      </c>
      <c r="AN192">
        <f>games1805!AN192</f>
        <v>0.4</v>
      </c>
      <c r="AO192">
        <f>games1805!AO192</f>
        <v>191</v>
      </c>
    </row>
    <row r="193" spans="1:41" x14ac:dyDescent="0.3">
      <c r="A193" t="str">
        <f>games1805!A193</f>
        <v>Bundesliga  Bundesliga</v>
      </c>
      <c r="B193" t="str">
        <f>games1805!B193</f>
        <v>27.05.2018</v>
      </c>
      <c r="C193" t="str">
        <f>games1805!C193</f>
        <v>2018</v>
      </c>
      <c r="D193" t="str">
        <f>games1805!D193</f>
        <v>05</v>
      </c>
      <c r="E193" t="str">
        <f>games1805!E193</f>
        <v>So</v>
      </c>
      <c r="F193">
        <f>games1805!F193</f>
        <v>0.72916666666666663</v>
      </c>
      <c r="G193">
        <f>games1805!G193</f>
        <v>2150</v>
      </c>
      <c r="H193">
        <f>games1805!H193</f>
        <v>7</v>
      </c>
      <c r="I193">
        <f>games1805!I193</f>
        <v>0</v>
      </c>
      <c r="J193" t="str">
        <f>games1805!J193</f>
        <v>FC Admira Wacker Mödling</v>
      </c>
      <c r="K193" t="str">
        <f>games1805!K193</f>
        <v>SKN St. Pölten</v>
      </c>
      <c r="L193">
        <f>games1805!L193</f>
        <v>0</v>
      </c>
      <c r="M193">
        <f>games1805!M193</f>
        <v>2</v>
      </c>
      <c r="N193" t="str">
        <f>games1805!N193</f>
        <v>N</v>
      </c>
      <c r="O193" t="str">
        <f>games1805!O193</f>
        <v>S</v>
      </c>
      <c r="P193">
        <f>games1805!P193</f>
        <v>-2</v>
      </c>
      <c r="Q193">
        <f>games1805!Q193</f>
        <v>1.3157894736842106</v>
      </c>
      <c r="R193">
        <f>games1805!R193</f>
        <v>1</v>
      </c>
      <c r="S193">
        <f>games1805!S193</f>
        <v>0.31578947368421062</v>
      </c>
      <c r="T193">
        <f>games1805!T193</f>
        <v>0.75</v>
      </c>
      <c r="U193">
        <f>games1805!U193</f>
        <v>2.1944444444444446</v>
      </c>
      <c r="V193">
        <f>games1805!V193</f>
        <v>-1.4444444444444446</v>
      </c>
      <c r="W193">
        <f>games1805!W193</f>
        <v>1.6666666666666667</v>
      </c>
      <c r="X193">
        <f>games1805!X193</f>
        <v>2.1111111111111112</v>
      </c>
      <c r="Y193">
        <f>games1805!Y193</f>
        <v>-0.44444444444444442</v>
      </c>
      <c r="Z193">
        <f>games1805!Z193</f>
        <v>1</v>
      </c>
      <c r="AA193">
        <f>games1805!AA193</f>
        <v>2.4</v>
      </c>
      <c r="AB193">
        <f>games1805!AB193</f>
        <v>-1.4</v>
      </c>
      <c r="AC193">
        <f>games1805!AC193</f>
        <v>0.61111111111111116</v>
      </c>
      <c r="AD193">
        <f>games1805!AD193</f>
        <v>2.0555555555555554</v>
      </c>
      <c r="AE193">
        <f>games1805!AE193</f>
        <v>-1.4444444444444442</v>
      </c>
      <c r="AF193">
        <f>games1805!AF193</f>
        <v>0.88888888888888884</v>
      </c>
      <c r="AG193">
        <f>games1805!AG193</f>
        <v>2.3333333333333335</v>
      </c>
      <c r="AH193">
        <f>games1805!AH193</f>
        <v>-1.4444444444444446</v>
      </c>
      <c r="AI193">
        <f>games1805!AI193</f>
        <v>0</v>
      </c>
      <c r="AJ193">
        <f>games1805!AJ193</f>
        <v>3</v>
      </c>
      <c r="AK193">
        <f>games1805!AK193</f>
        <v>21</v>
      </c>
      <c r="AL193">
        <f>games1805!AL193</f>
        <v>17</v>
      </c>
      <c r="AM193">
        <f>games1805!AM193</f>
        <v>1.1052631578947369</v>
      </c>
      <c r="AN193">
        <f>games1805!AN193</f>
        <v>0.47222222222222221</v>
      </c>
      <c r="AO193">
        <f>games1805!AO193</f>
        <v>192</v>
      </c>
    </row>
    <row r="194" spans="1:41" x14ac:dyDescent="0.3">
      <c r="A194" t="str">
        <f>games1805!A194</f>
        <v>Relegation Hinspiele</v>
      </c>
      <c r="B194" t="str">
        <f>games1805!B194</f>
        <v>31.05.2018</v>
      </c>
      <c r="C194" t="str">
        <f>games1805!C194</f>
        <v>2018</v>
      </c>
      <c r="D194" t="str">
        <f>games1805!D194</f>
        <v>05</v>
      </c>
      <c r="E194" t="str">
        <f>games1805!E194</f>
        <v>Do</v>
      </c>
      <c r="F194">
        <f>games1805!F194</f>
        <v>0.77083333333333337</v>
      </c>
      <c r="G194">
        <f>games1805!G194</f>
        <v>3200</v>
      </c>
      <c r="H194">
        <f>games1805!H194</f>
        <v>4</v>
      </c>
      <c r="I194">
        <f>games1805!I194</f>
        <v>0</v>
      </c>
      <c r="J194" t="str">
        <f>games1805!J194</f>
        <v>SC Wiener Neustadt</v>
      </c>
      <c r="K194" t="str">
        <f>games1805!K194</f>
        <v>SKN St. Pölten</v>
      </c>
      <c r="L194">
        <f>games1805!L194</f>
        <v>0</v>
      </c>
      <c r="M194">
        <f>games1805!M194</f>
        <v>2</v>
      </c>
      <c r="N194" t="str">
        <f>games1805!N194</f>
        <v>N</v>
      </c>
      <c r="O194" t="str">
        <f>games1805!O194</f>
        <v>S</v>
      </c>
      <c r="P194">
        <f>games1805!P194</f>
        <v>-2</v>
      </c>
      <c r="Q194">
        <f>games1805!Q194</f>
        <v>0</v>
      </c>
      <c r="R194">
        <f>games1805!R194</f>
        <v>0</v>
      </c>
      <c r="S194">
        <f>games1805!S194</f>
        <v>0</v>
      </c>
      <c r="T194">
        <f>games1805!T194</f>
        <v>0.78378378378378377</v>
      </c>
      <c r="U194">
        <f>games1805!U194</f>
        <v>2.1351351351351351</v>
      </c>
      <c r="V194">
        <f>games1805!V194</f>
        <v>-1.3513513513513513</v>
      </c>
      <c r="W194">
        <f>games1805!W194</f>
        <v>0</v>
      </c>
      <c r="X194">
        <f>games1805!X194</f>
        <v>0</v>
      </c>
      <c r="Y194">
        <f>games1805!Y194</f>
        <v>0</v>
      </c>
      <c r="Z194">
        <f>games1805!Z194</f>
        <v>0</v>
      </c>
      <c r="AA194">
        <f>games1805!AA194</f>
        <v>0</v>
      </c>
      <c r="AB194">
        <f>games1805!AB194</f>
        <v>0</v>
      </c>
      <c r="AC194">
        <f>games1805!AC194</f>
        <v>0.61111111111111116</v>
      </c>
      <c r="AD194">
        <f>games1805!AD194</f>
        <v>2.0555555555555554</v>
      </c>
      <c r="AE194">
        <f>games1805!AE194</f>
        <v>-1.4444444444444442</v>
      </c>
      <c r="AF194">
        <f>games1805!AF194</f>
        <v>0.94736842105263153</v>
      </c>
      <c r="AG194">
        <f>games1805!AG194</f>
        <v>2.2105263157894739</v>
      </c>
      <c r="AH194">
        <f>games1805!AH194</f>
        <v>-1.2631578947368425</v>
      </c>
      <c r="AI194">
        <f>games1805!AI194</f>
        <v>0</v>
      </c>
      <c r="AJ194">
        <f>games1805!AJ194</f>
        <v>3</v>
      </c>
      <c r="AK194">
        <f>games1805!AK194</f>
        <v>0</v>
      </c>
      <c r="AL194">
        <f>games1805!AL194</f>
        <v>20</v>
      </c>
      <c r="AM194">
        <f>games1805!AM194</f>
        <v>0</v>
      </c>
      <c r="AN194">
        <f>games1805!AN194</f>
        <v>0.54054054054054057</v>
      </c>
      <c r="AO194">
        <f>games1805!AO194</f>
        <v>193</v>
      </c>
    </row>
    <row r="195" spans="1:41" x14ac:dyDescent="0.3">
      <c r="A195" t="str">
        <f>games1805!A195</f>
        <v>Relegation Rückspiele</v>
      </c>
      <c r="B195" t="str">
        <f>games1805!B195</f>
        <v>03.06.2018</v>
      </c>
      <c r="C195" t="str">
        <f>games1805!C195</f>
        <v>2018</v>
      </c>
      <c r="D195" t="str">
        <f>games1805!D195</f>
        <v>06</v>
      </c>
      <c r="E195" t="str">
        <f>games1805!E195</f>
        <v>So</v>
      </c>
      <c r="F195">
        <f>games1805!F195</f>
        <v>0.64583333333333337</v>
      </c>
      <c r="G195">
        <f>games1805!G195</f>
        <v>4844</v>
      </c>
      <c r="H195">
        <f>games1805!H195</f>
        <v>3</v>
      </c>
      <c r="I195">
        <f>games1805!I195</f>
        <v>0</v>
      </c>
      <c r="J195" t="str">
        <f>games1805!J195</f>
        <v>SKN St. Pölten</v>
      </c>
      <c r="K195" t="str">
        <f>games1805!K195</f>
        <v>SC Wiener Neustadt</v>
      </c>
      <c r="L195">
        <f>games1805!L195</f>
        <v>1</v>
      </c>
      <c r="M195">
        <f>games1805!M195</f>
        <v>1</v>
      </c>
      <c r="N195" t="str">
        <f>games1805!N195</f>
        <v>U</v>
      </c>
      <c r="O195" t="str">
        <f>games1805!O195</f>
        <v>U</v>
      </c>
      <c r="P195">
        <f>games1805!P195</f>
        <v>0</v>
      </c>
      <c r="Q195">
        <f>games1805!Q195</f>
        <v>0.81578947368421051</v>
      </c>
      <c r="R195">
        <f>games1805!R195</f>
        <v>0.97368421052631582</v>
      </c>
      <c r="S195">
        <f>games1805!S195</f>
        <v>-0.15789473684210531</v>
      </c>
      <c r="T195">
        <f>games1805!T195</f>
        <v>0</v>
      </c>
      <c r="U195">
        <f>games1805!U195</f>
        <v>2</v>
      </c>
      <c r="V195">
        <f>games1805!V195</f>
        <v>-2</v>
      </c>
      <c r="W195">
        <f>games1805!W195</f>
        <v>0.61111111111111116</v>
      </c>
      <c r="X195">
        <f>games1805!X195</f>
        <v>2.0555555555555554</v>
      </c>
      <c r="Y195">
        <f>games1805!Y195</f>
        <v>-1.4444444444444442</v>
      </c>
      <c r="Z195">
        <f>games1805!Z195</f>
        <v>1</v>
      </c>
      <c r="AA195">
        <f>games1805!AA195</f>
        <v>2.1</v>
      </c>
      <c r="AB195">
        <f>games1805!AB195</f>
        <v>-1.1000000000000001</v>
      </c>
      <c r="AC195">
        <f>games1805!AC195</f>
        <v>0</v>
      </c>
      <c r="AD195">
        <f>games1805!AD195</f>
        <v>2</v>
      </c>
      <c r="AE195">
        <f>games1805!AE195</f>
        <v>-2</v>
      </c>
      <c r="AF195">
        <f>games1805!AF195</f>
        <v>0</v>
      </c>
      <c r="AG195">
        <f>games1805!AG195</f>
        <v>0</v>
      </c>
      <c r="AH195">
        <f>games1805!AH195</f>
        <v>0</v>
      </c>
      <c r="AI195">
        <f>games1805!AI195</f>
        <v>1</v>
      </c>
      <c r="AJ195">
        <f>games1805!AJ195</f>
        <v>1</v>
      </c>
      <c r="AK195">
        <f>games1805!AK195</f>
        <v>23</v>
      </c>
      <c r="AL195">
        <f>games1805!AL195</f>
        <v>0</v>
      </c>
      <c r="AM195">
        <f>games1805!AM195</f>
        <v>0.60526315789473684</v>
      </c>
      <c r="AN195">
        <f>games1805!AN195</f>
        <v>0</v>
      </c>
      <c r="AO195">
        <f>games1805!AO195</f>
        <v>194</v>
      </c>
    </row>
    <row r="196" spans="1:41" x14ac:dyDescent="0.3">
      <c r="A196" t="str">
        <f>games1805!A196</f>
        <v>ÖFB-Cup  ÖFB-Cup</v>
      </c>
      <c r="B196" t="str">
        <f>games1805!B196</f>
        <v>15.07.2017</v>
      </c>
      <c r="C196" t="str">
        <f>games1805!C196</f>
        <v>2017</v>
      </c>
      <c r="D196" t="str">
        <f>games1805!D196</f>
        <v>07</v>
      </c>
      <c r="E196" t="str">
        <f>games1805!E196</f>
        <v>Sa</v>
      </c>
      <c r="F196">
        <f>games1805!F196</f>
        <v>0.79166666666666663</v>
      </c>
      <c r="G196">
        <f>games1805!G196</f>
        <v>400</v>
      </c>
      <c r="H196">
        <f>games1805!H196</f>
        <v>45</v>
      </c>
      <c r="I196">
        <f>games1805!I196</f>
        <v>0</v>
      </c>
      <c r="J196" t="str">
        <f>games1805!J196</f>
        <v>FC Marchfeld Mannsdorf</v>
      </c>
      <c r="K196" t="str">
        <f>games1805!K196</f>
        <v>Wolfsberger AC</v>
      </c>
      <c r="L196">
        <f>games1805!L196</f>
        <v>1</v>
      </c>
      <c r="M196">
        <f>games1805!M196</f>
        <v>2</v>
      </c>
      <c r="N196" t="str">
        <f>games1805!N196</f>
        <v>N</v>
      </c>
      <c r="O196" t="str">
        <f>games1805!O196</f>
        <v>S</v>
      </c>
      <c r="P196">
        <f>games1805!P196</f>
        <v>-1</v>
      </c>
      <c r="Q196">
        <f>games1805!Q196</f>
        <v>0</v>
      </c>
      <c r="R196">
        <f>games1805!R196</f>
        <v>0</v>
      </c>
      <c r="S196">
        <f>games1805!S196</f>
        <v>0</v>
      </c>
      <c r="T196">
        <f>games1805!T196</f>
        <v>0.8</v>
      </c>
      <c r="U196">
        <f>games1805!U196</f>
        <v>1.3</v>
      </c>
      <c r="V196">
        <f>games1805!V196</f>
        <v>-0.5</v>
      </c>
      <c r="W196">
        <f>games1805!W196</f>
        <v>0</v>
      </c>
      <c r="X196">
        <f>games1805!X196</f>
        <v>0</v>
      </c>
      <c r="Y196">
        <f>games1805!Y196</f>
        <v>0</v>
      </c>
      <c r="Z196">
        <f>games1805!Z196</f>
        <v>0</v>
      </c>
      <c r="AA196">
        <f>games1805!AA196</f>
        <v>0</v>
      </c>
      <c r="AB196">
        <f>games1805!AB196</f>
        <v>0</v>
      </c>
      <c r="AC196">
        <f>games1805!AC196</f>
        <v>0.7</v>
      </c>
      <c r="AD196">
        <f>games1805!AD196</f>
        <v>1.3</v>
      </c>
      <c r="AE196">
        <f>games1805!AE196</f>
        <v>-0.60000000000000009</v>
      </c>
      <c r="AF196">
        <f>games1805!AF196</f>
        <v>0.9</v>
      </c>
      <c r="AG196">
        <f>games1805!AG196</f>
        <v>1.3</v>
      </c>
      <c r="AH196">
        <f>games1805!AH196</f>
        <v>-0.4</v>
      </c>
      <c r="AI196">
        <f>games1805!AI196</f>
        <v>0</v>
      </c>
      <c r="AJ196">
        <f>games1805!AJ196</f>
        <v>3</v>
      </c>
      <c r="AK196">
        <f>games1805!AK196</f>
        <v>0</v>
      </c>
      <c r="AL196">
        <f>games1805!AL196</f>
        <v>22</v>
      </c>
      <c r="AM196">
        <f>games1805!AM196</f>
        <v>0</v>
      </c>
      <c r="AN196">
        <f>games1805!AN196</f>
        <v>1.1000000000000001</v>
      </c>
      <c r="AO196">
        <f>games1805!AO196</f>
        <v>195</v>
      </c>
    </row>
    <row r="197" spans="1:41" x14ac:dyDescent="0.3">
      <c r="A197" t="str">
        <f>games1805!A197</f>
        <v>Bundesliga  Bundesliga</v>
      </c>
      <c r="B197" t="str">
        <f>games1805!B197</f>
        <v>29.07.2017</v>
      </c>
      <c r="C197" t="str">
        <f>games1805!C197</f>
        <v>2017</v>
      </c>
      <c r="D197" t="str">
        <f>games1805!D197</f>
        <v>07</v>
      </c>
      <c r="E197" t="str">
        <f>games1805!E197</f>
        <v>Sa</v>
      </c>
      <c r="F197">
        <f>games1805!F197</f>
        <v>0.77083333333333337</v>
      </c>
      <c r="G197">
        <f>games1805!G197</f>
        <v>3100</v>
      </c>
      <c r="H197">
        <f>games1805!H197</f>
        <v>7</v>
      </c>
      <c r="I197">
        <f>games1805!I197</f>
        <v>0</v>
      </c>
      <c r="J197" t="str">
        <f>games1805!J197</f>
        <v>SV Mattersburg</v>
      </c>
      <c r="K197" t="str">
        <f>games1805!K197</f>
        <v>Wolfsberger AC</v>
      </c>
      <c r="L197">
        <f>games1805!L197</f>
        <v>1</v>
      </c>
      <c r="M197">
        <f>games1805!M197</f>
        <v>0</v>
      </c>
      <c r="N197" t="str">
        <f>games1805!N197</f>
        <v>S</v>
      </c>
      <c r="O197" t="str">
        <f>games1805!O197</f>
        <v>N</v>
      </c>
      <c r="P197">
        <f>games1805!P197</f>
        <v>1</v>
      </c>
      <c r="Q197">
        <f>games1805!Q197</f>
        <v>1.3333333333333333</v>
      </c>
      <c r="R197">
        <f>games1805!R197</f>
        <v>0.66666666666666663</v>
      </c>
      <c r="S197">
        <f>games1805!S197</f>
        <v>0.66666666666666663</v>
      </c>
      <c r="T197">
        <f>games1805!T197</f>
        <v>0.8571428571428571</v>
      </c>
      <c r="U197">
        <f>games1805!U197</f>
        <v>1.2857142857142858</v>
      </c>
      <c r="V197">
        <f>games1805!V197</f>
        <v>-0.42857142857142871</v>
      </c>
      <c r="W197">
        <f>games1805!W197</f>
        <v>1.2727272727272727</v>
      </c>
      <c r="X197">
        <f>games1805!X197</f>
        <v>1.2727272727272727</v>
      </c>
      <c r="Y197">
        <f>games1805!Y197</f>
        <v>0</v>
      </c>
      <c r="Z197">
        <f>games1805!Z197</f>
        <v>1.4</v>
      </c>
      <c r="AA197">
        <f>games1805!AA197</f>
        <v>1.7</v>
      </c>
      <c r="AB197">
        <f>games1805!AB197</f>
        <v>-0.30000000000000004</v>
      </c>
      <c r="AC197">
        <f>games1805!AC197</f>
        <v>0.7</v>
      </c>
      <c r="AD197">
        <f>games1805!AD197</f>
        <v>1.3</v>
      </c>
      <c r="AE197">
        <f>games1805!AE197</f>
        <v>-0.60000000000000009</v>
      </c>
      <c r="AF197">
        <f>games1805!AF197</f>
        <v>1</v>
      </c>
      <c r="AG197">
        <f>games1805!AG197</f>
        <v>1.2727272727272727</v>
      </c>
      <c r="AH197">
        <f>games1805!AH197</f>
        <v>-0.27272727272727271</v>
      </c>
      <c r="AI197">
        <f>games1805!AI197</f>
        <v>3</v>
      </c>
      <c r="AJ197">
        <f>games1805!AJ197</f>
        <v>0</v>
      </c>
      <c r="AK197">
        <f>games1805!AK197</f>
        <v>27</v>
      </c>
      <c r="AL197">
        <f>games1805!AL197</f>
        <v>25</v>
      </c>
      <c r="AM197">
        <f>games1805!AM197</f>
        <v>1.2857142857142858</v>
      </c>
      <c r="AN197">
        <f>games1805!AN197</f>
        <v>1.1904761904761905</v>
      </c>
      <c r="AO197">
        <f>games1805!AO197</f>
        <v>196</v>
      </c>
    </row>
    <row r="198" spans="1:41" x14ac:dyDescent="0.3">
      <c r="A198" t="str">
        <f>games1805!A198</f>
        <v>Bundesliga  Bundesliga</v>
      </c>
      <c r="B198" t="str">
        <f>games1805!B198</f>
        <v>06.08.2017</v>
      </c>
      <c r="C198" t="str">
        <f>games1805!C198</f>
        <v>2017</v>
      </c>
      <c r="D198" t="str">
        <f>games1805!D198</f>
        <v>08</v>
      </c>
      <c r="E198" t="str">
        <f>games1805!E198</f>
        <v>So</v>
      </c>
      <c r="F198">
        <f>games1805!F198</f>
        <v>0.6875</v>
      </c>
      <c r="G198">
        <f>games1805!G198</f>
        <v>3030</v>
      </c>
      <c r="H198">
        <f>games1805!H198</f>
        <v>8</v>
      </c>
      <c r="I198">
        <f>games1805!I198</f>
        <v>0</v>
      </c>
      <c r="J198" t="str">
        <f>games1805!J198</f>
        <v>Wolfsberger AC</v>
      </c>
      <c r="K198" t="str">
        <f>games1805!K198</f>
        <v>SC Rheindorf Altach</v>
      </c>
      <c r="L198">
        <f>games1805!L198</f>
        <v>1</v>
      </c>
      <c r="M198">
        <f>games1805!M198</f>
        <v>0</v>
      </c>
      <c r="N198" t="str">
        <f>games1805!N198</f>
        <v>S</v>
      </c>
      <c r="O198" t="str">
        <f>games1805!O198</f>
        <v>N</v>
      </c>
      <c r="P198">
        <f>games1805!P198</f>
        <v>1</v>
      </c>
      <c r="Q198">
        <f>games1805!Q198</f>
        <v>0.81818181818181823</v>
      </c>
      <c r="R198">
        <f>games1805!R198</f>
        <v>0.59090909090909094</v>
      </c>
      <c r="S198">
        <f>games1805!S198</f>
        <v>0.22727272727272729</v>
      </c>
      <c r="T198">
        <f>games1805!T198</f>
        <v>0.8571428571428571</v>
      </c>
      <c r="U198">
        <f>games1805!U198</f>
        <v>1.4761904761904763</v>
      </c>
      <c r="V198">
        <f>games1805!V198</f>
        <v>-0.61904761904761918</v>
      </c>
      <c r="W198">
        <f>games1805!W198</f>
        <v>0.7</v>
      </c>
      <c r="X198">
        <f>games1805!X198</f>
        <v>1.3</v>
      </c>
      <c r="Y198">
        <f>games1805!Y198</f>
        <v>-0.60000000000000009</v>
      </c>
      <c r="Z198">
        <f>games1805!Z198</f>
        <v>0.91666666666666663</v>
      </c>
      <c r="AA198">
        <f>games1805!AA198</f>
        <v>1.25</v>
      </c>
      <c r="AB198">
        <f>games1805!AB198</f>
        <v>-0.33333333333333337</v>
      </c>
      <c r="AC198">
        <f>games1805!AC198</f>
        <v>1.1000000000000001</v>
      </c>
      <c r="AD198">
        <f>games1805!AD198</f>
        <v>1.3</v>
      </c>
      <c r="AE198">
        <f>games1805!AE198</f>
        <v>-0.19999999999999996</v>
      </c>
      <c r="AF198">
        <f>games1805!AF198</f>
        <v>0.63636363636363635</v>
      </c>
      <c r="AG198">
        <f>games1805!AG198</f>
        <v>1.6363636363636365</v>
      </c>
      <c r="AH198">
        <f>games1805!AH198</f>
        <v>-1</v>
      </c>
      <c r="AI198">
        <f>games1805!AI198</f>
        <v>3</v>
      </c>
      <c r="AJ198">
        <f>games1805!AJ198</f>
        <v>0</v>
      </c>
      <c r="AK198">
        <f>games1805!AK198</f>
        <v>25</v>
      </c>
      <c r="AL198">
        <f>games1805!AL198</f>
        <v>18</v>
      </c>
      <c r="AM198">
        <f>games1805!AM198</f>
        <v>1.1363636363636365</v>
      </c>
      <c r="AN198">
        <f>games1805!AN198</f>
        <v>0.8571428571428571</v>
      </c>
      <c r="AO198">
        <f>games1805!AO198</f>
        <v>197</v>
      </c>
    </row>
    <row r="199" spans="1:41" x14ac:dyDescent="0.3">
      <c r="A199" t="str">
        <f>games1805!A199</f>
        <v>Bundesliga  Bundesliga</v>
      </c>
      <c r="B199" t="str">
        <f>games1805!B199</f>
        <v>19.08.2017</v>
      </c>
      <c r="C199" t="str">
        <f>games1805!C199</f>
        <v>2017</v>
      </c>
      <c r="D199" t="str">
        <f>games1805!D199</f>
        <v>08</v>
      </c>
      <c r="E199" t="str">
        <f>games1805!E199</f>
        <v>Sa</v>
      </c>
      <c r="F199">
        <f>games1805!F199</f>
        <v>0.77083333333333337</v>
      </c>
      <c r="G199">
        <f>games1805!G199</f>
        <v>2965</v>
      </c>
      <c r="H199">
        <f>games1805!H199</f>
        <v>7</v>
      </c>
      <c r="I199">
        <f>games1805!I199</f>
        <v>0</v>
      </c>
      <c r="J199" t="str">
        <f>games1805!J199</f>
        <v>Wolfsberger AC</v>
      </c>
      <c r="K199" t="str">
        <f>games1805!K199</f>
        <v>FC Admira Wacker Mödling</v>
      </c>
      <c r="L199">
        <f>games1805!L199</f>
        <v>2</v>
      </c>
      <c r="M199">
        <f>games1805!M199</f>
        <v>0</v>
      </c>
      <c r="N199" t="str">
        <f>games1805!N199</f>
        <v>S</v>
      </c>
      <c r="O199" t="str">
        <f>games1805!O199</f>
        <v>N</v>
      </c>
      <c r="P199">
        <f>games1805!P199</f>
        <v>2</v>
      </c>
      <c r="Q199">
        <f>games1805!Q199</f>
        <v>0.82608695652173914</v>
      </c>
      <c r="R199">
        <f>games1805!R199</f>
        <v>0.56521739130434778</v>
      </c>
      <c r="S199">
        <f>games1805!S199</f>
        <v>0.26086956521739135</v>
      </c>
      <c r="T199">
        <f>games1805!T199</f>
        <v>1.25</v>
      </c>
      <c r="U199">
        <f>games1805!U199</f>
        <v>2.25</v>
      </c>
      <c r="V199">
        <f>games1805!V199</f>
        <v>-1</v>
      </c>
      <c r="W199">
        <f>games1805!W199</f>
        <v>0.72727272727272729</v>
      </c>
      <c r="X199">
        <f>games1805!X199</f>
        <v>1.1818181818181819</v>
      </c>
      <c r="Y199">
        <f>games1805!Y199</f>
        <v>-0.45454545454545459</v>
      </c>
      <c r="Z199">
        <f>games1805!Z199</f>
        <v>0.91666666666666663</v>
      </c>
      <c r="AA199">
        <f>games1805!AA199</f>
        <v>1.25</v>
      </c>
      <c r="AB199">
        <f>games1805!AB199</f>
        <v>-0.33333333333333337</v>
      </c>
      <c r="AC199">
        <f>games1805!AC199</f>
        <v>1.5</v>
      </c>
      <c r="AD199">
        <f>games1805!AD199</f>
        <v>2.1</v>
      </c>
      <c r="AE199">
        <f>games1805!AE199</f>
        <v>-0.60000000000000009</v>
      </c>
      <c r="AF199">
        <f>games1805!AF199</f>
        <v>1</v>
      </c>
      <c r="AG199">
        <f>games1805!AG199</f>
        <v>2.4</v>
      </c>
      <c r="AH199">
        <f>games1805!AH199</f>
        <v>-1.4</v>
      </c>
      <c r="AI199">
        <f>games1805!AI199</f>
        <v>3</v>
      </c>
      <c r="AJ199">
        <f>games1805!AJ199</f>
        <v>0</v>
      </c>
      <c r="AK199">
        <f>games1805!AK199</f>
        <v>28</v>
      </c>
      <c r="AL199">
        <f>games1805!AL199</f>
        <v>21</v>
      </c>
      <c r="AM199">
        <f>games1805!AM199</f>
        <v>1.2173913043478262</v>
      </c>
      <c r="AN199">
        <f>games1805!AN199</f>
        <v>1.05</v>
      </c>
      <c r="AO199">
        <f>games1805!AO199</f>
        <v>198</v>
      </c>
    </row>
    <row r="200" spans="1:41" x14ac:dyDescent="0.3">
      <c r="A200" t="str">
        <f>games1805!A200</f>
        <v>ÖFB-Cup  ÖFB-Cup</v>
      </c>
      <c r="B200" t="str">
        <f>games1805!B200</f>
        <v>19.09.2017</v>
      </c>
      <c r="C200" t="str">
        <f>games1805!C200</f>
        <v>2017</v>
      </c>
      <c r="D200" t="str">
        <f>games1805!D200</f>
        <v>09</v>
      </c>
      <c r="E200" t="str">
        <f>games1805!E200</f>
        <v>Di</v>
      </c>
      <c r="F200">
        <f>games1805!F200</f>
        <v>0.79166666666666663</v>
      </c>
      <c r="G200">
        <f>games1805!G200</f>
        <v>700</v>
      </c>
      <c r="H200">
        <f>games1805!H200</f>
        <v>3</v>
      </c>
      <c r="I200">
        <f>games1805!I200</f>
        <v>0</v>
      </c>
      <c r="J200" t="str">
        <f>games1805!J200</f>
        <v>FC Gleisdorf 09</v>
      </c>
      <c r="K200" t="str">
        <f>games1805!K200</f>
        <v>Wolfsberger AC</v>
      </c>
      <c r="L200">
        <f>games1805!L200</f>
        <v>1</v>
      </c>
      <c r="M200">
        <f>games1805!M200</f>
        <v>2</v>
      </c>
      <c r="N200" t="str">
        <f>games1805!N200</f>
        <v>N</v>
      </c>
      <c r="O200" t="str">
        <f>games1805!O200</f>
        <v>S</v>
      </c>
      <c r="P200">
        <f>games1805!P200</f>
        <v>-1</v>
      </c>
      <c r="Q200">
        <f>games1805!Q200</f>
        <v>0</v>
      </c>
      <c r="R200">
        <f>games1805!R200</f>
        <v>0</v>
      </c>
      <c r="S200">
        <f>games1805!S200</f>
        <v>0</v>
      </c>
      <c r="T200">
        <f>games1805!T200</f>
        <v>0.875</v>
      </c>
      <c r="U200">
        <f>games1805!U200</f>
        <v>1.1666666666666667</v>
      </c>
      <c r="V200">
        <f>games1805!V200</f>
        <v>-0.29166666666666674</v>
      </c>
      <c r="W200">
        <f>games1805!W200</f>
        <v>0</v>
      </c>
      <c r="X200">
        <f>games1805!X200</f>
        <v>0</v>
      </c>
      <c r="Y200">
        <f>games1805!Y200</f>
        <v>0</v>
      </c>
      <c r="Z200">
        <f>games1805!Z200</f>
        <v>0</v>
      </c>
      <c r="AA200">
        <f>games1805!AA200</f>
        <v>0</v>
      </c>
      <c r="AB200">
        <f>games1805!AB200</f>
        <v>0</v>
      </c>
      <c r="AC200">
        <f>games1805!AC200</f>
        <v>0.83333333333333337</v>
      </c>
      <c r="AD200">
        <f>games1805!AD200</f>
        <v>1.0833333333333333</v>
      </c>
      <c r="AE200">
        <f>games1805!AE200</f>
        <v>-0.24999999999999989</v>
      </c>
      <c r="AF200">
        <f>games1805!AF200</f>
        <v>0.91666666666666663</v>
      </c>
      <c r="AG200">
        <f>games1805!AG200</f>
        <v>1.25</v>
      </c>
      <c r="AH200">
        <f>games1805!AH200</f>
        <v>-0.33333333333333337</v>
      </c>
      <c r="AI200">
        <f>games1805!AI200</f>
        <v>0</v>
      </c>
      <c r="AJ200">
        <f>games1805!AJ200</f>
        <v>3</v>
      </c>
      <c r="AK200">
        <f>games1805!AK200</f>
        <v>0</v>
      </c>
      <c r="AL200">
        <f>games1805!AL200</f>
        <v>31</v>
      </c>
      <c r="AM200">
        <f>games1805!AM200</f>
        <v>0</v>
      </c>
      <c r="AN200">
        <f>games1805!AN200</f>
        <v>1.2916666666666667</v>
      </c>
      <c r="AO200">
        <f>games1805!AO200</f>
        <v>199</v>
      </c>
    </row>
    <row r="201" spans="1:41" x14ac:dyDescent="0.3">
      <c r="A201" t="str">
        <f>games1805!A201</f>
        <v>Bundesliga  Bundesliga</v>
      </c>
      <c r="B201" t="str">
        <f>games1805!B201</f>
        <v>23.09.2017</v>
      </c>
      <c r="C201" t="str">
        <f>games1805!C201</f>
        <v>2017</v>
      </c>
      <c r="D201" t="str">
        <f>games1805!D201</f>
        <v>09</v>
      </c>
      <c r="E201" t="str">
        <f>games1805!E201</f>
        <v>Sa</v>
      </c>
      <c r="F201">
        <f>games1805!F201</f>
        <v>0.66666666666666663</v>
      </c>
      <c r="G201">
        <f>games1805!G201</f>
        <v>20600</v>
      </c>
      <c r="H201">
        <f>games1805!H201</f>
        <v>4</v>
      </c>
      <c r="I201">
        <f>games1805!I201</f>
        <v>0</v>
      </c>
      <c r="J201" t="str">
        <f>games1805!J201</f>
        <v>SK Rapid Wien</v>
      </c>
      <c r="K201" t="str">
        <f>games1805!K201</f>
        <v>Wolfsberger AC</v>
      </c>
      <c r="L201">
        <f>games1805!L201</f>
        <v>4</v>
      </c>
      <c r="M201">
        <f>games1805!M201</f>
        <v>2</v>
      </c>
      <c r="N201" t="str">
        <f>games1805!N201</f>
        <v>S</v>
      </c>
      <c r="O201" t="str">
        <f>games1805!O201</f>
        <v>N</v>
      </c>
      <c r="P201">
        <f>games1805!P201</f>
        <v>2</v>
      </c>
      <c r="Q201">
        <f>games1805!Q201</f>
        <v>1.8181818181818181</v>
      </c>
      <c r="R201">
        <f>games1805!R201</f>
        <v>0.63636363636363635</v>
      </c>
      <c r="S201">
        <f>games1805!S201</f>
        <v>1.1818181818181817</v>
      </c>
      <c r="T201">
        <f>games1805!T201</f>
        <v>0.92</v>
      </c>
      <c r="U201">
        <f>games1805!U201</f>
        <v>1.1599999999999999</v>
      </c>
      <c r="V201">
        <f>games1805!V201</f>
        <v>-0.23999999999999988</v>
      </c>
      <c r="W201">
        <f>games1805!W201</f>
        <v>1.4</v>
      </c>
      <c r="X201">
        <f>games1805!X201</f>
        <v>1.4</v>
      </c>
      <c r="Y201">
        <f>games1805!Y201</f>
        <v>0</v>
      </c>
      <c r="Z201">
        <f>games1805!Z201</f>
        <v>2.1666666666666665</v>
      </c>
      <c r="AA201">
        <f>games1805!AA201</f>
        <v>1</v>
      </c>
      <c r="AB201">
        <f>games1805!AB201</f>
        <v>1.1666666666666665</v>
      </c>
      <c r="AC201">
        <f>games1805!AC201</f>
        <v>0.83333333333333337</v>
      </c>
      <c r="AD201">
        <f>games1805!AD201</f>
        <v>1.0833333333333333</v>
      </c>
      <c r="AE201">
        <f>games1805!AE201</f>
        <v>-0.24999999999999989</v>
      </c>
      <c r="AF201">
        <f>games1805!AF201</f>
        <v>1</v>
      </c>
      <c r="AG201">
        <f>games1805!AG201</f>
        <v>1.2307692307692308</v>
      </c>
      <c r="AH201">
        <f>games1805!AH201</f>
        <v>-0.23076923076923084</v>
      </c>
      <c r="AI201">
        <f>games1805!AI201</f>
        <v>3</v>
      </c>
      <c r="AJ201">
        <f>games1805!AJ201</f>
        <v>0</v>
      </c>
      <c r="AK201">
        <f>games1805!AK201</f>
        <v>39</v>
      </c>
      <c r="AL201">
        <f>games1805!AL201</f>
        <v>34</v>
      </c>
      <c r="AM201">
        <f>games1805!AM201</f>
        <v>1.7727272727272727</v>
      </c>
      <c r="AN201">
        <f>games1805!AN201</f>
        <v>1.36</v>
      </c>
      <c r="AO201">
        <f>games1805!AO201</f>
        <v>200</v>
      </c>
    </row>
    <row r="202" spans="1:41" x14ac:dyDescent="0.3">
      <c r="A202" t="str">
        <f>games1805!A202</f>
        <v>Bundesliga  Bundesliga</v>
      </c>
      <c r="B202" t="str">
        <f>games1805!B202</f>
        <v>14.10.2017</v>
      </c>
      <c r="C202" t="str">
        <f>games1805!C202</f>
        <v>2017</v>
      </c>
      <c r="D202" t="str">
        <f>games1805!D202</f>
        <v>10</v>
      </c>
      <c r="E202" t="str">
        <f>games1805!E202</f>
        <v>Sa</v>
      </c>
      <c r="F202">
        <f>games1805!F202</f>
        <v>0.77083333333333337</v>
      </c>
      <c r="G202">
        <f>games1805!G202</f>
        <v>3230</v>
      </c>
      <c r="H202">
        <f>games1805!H202</f>
        <v>13</v>
      </c>
      <c r="I202">
        <f>games1805!I202</f>
        <v>0</v>
      </c>
      <c r="J202" t="str">
        <f>games1805!J202</f>
        <v>Wolfsberger AC</v>
      </c>
      <c r="K202" t="str">
        <f>games1805!K202</f>
        <v>SV Mattersburg</v>
      </c>
      <c r="L202">
        <f>games1805!L202</f>
        <v>2</v>
      </c>
      <c r="M202">
        <f>games1805!M202</f>
        <v>2</v>
      </c>
      <c r="N202" t="str">
        <f>games1805!N202</f>
        <v>U</v>
      </c>
      <c r="O202" t="str">
        <f>games1805!O202</f>
        <v>U</v>
      </c>
      <c r="P202">
        <f>games1805!P202</f>
        <v>0</v>
      </c>
      <c r="Q202">
        <f>games1805!Q202</f>
        <v>0.96153846153846156</v>
      </c>
      <c r="R202">
        <f>games1805!R202</f>
        <v>0.5</v>
      </c>
      <c r="S202">
        <f>games1805!S202</f>
        <v>0.46153846153846156</v>
      </c>
      <c r="T202">
        <f>games1805!T202</f>
        <v>1.3181818181818181</v>
      </c>
      <c r="U202">
        <f>games1805!U202</f>
        <v>1.4090909090909092</v>
      </c>
      <c r="V202">
        <f>games1805!V202</f>
        <v>-9.090909090909105E-2</v>
      </c>
      <c r="W202">
        <f>games1805!W202</f>
        <v>0.83333333333333337</v>
      </c>
      <c r="X202">
        <f>games1805!X202</f>
        <v>1.0833333333333333</v>
      </c>
      <c r="Y202">
        <f>games1805!Y202</f>
        <v>-0.24999999999999989</v>
      </c>
      <c r="Z202">
        <f>games1805!Z202</f>
        <v>1.0714285714285714</v>
      </c>
      <c r="AA202">
        <f>games1805!AA202</f>
        <v>1.4285714285714286</v>
      </c>
      <c r="AB202">
        <f>games1805!AB202</f>
        <v>-0.35714285714285721</v>
      </c>
      <c r="AC202">
        <f>games1805!AC202</f>
        <v>1.25</v>
      </c>
      <c r="AD202">
        <f>games1805!AD202</f>
        <v>1.1666666666666667</v>
      </c>
      <c r="AE202">
        <f>games1805!AE202</f>
        <v>8.3333333333333259E-2</v>
      </c>
      <c r="AF202">
        <f>games1805!AF202</f>
        <v>1.4</v>
      </c>
      <c r="AG202">
        <f>games1805!AG202</f>
        <v>1.7</v>
      </c>
      <c r="AH202">
        <f>games1805!AH202</f>
        <v>-0.30000000000000004</v>
      </c>
      <c r="AI202">
        <f>games1805!AI202</f>
        <v>1</v>
      </c>
      <c r="AJ202">
        <f>games1805!AJ202</f>
        <v>1</v>
      </c>
      <c r="AK202">
        <f>games1805!AK202</f>
        <v>34</v>
      </c>
      <c r="AL202">
        <f>games1805!AL202</f>
        <v>30</v>
      </c>
      <c r="AM202">
        <f>games1805!AM202</f>
        <v>1.3076923076923077</v>
      </c>
      <c r="AN202">
        <f>games1805!AN202</f>
        <v>1.3636363636363635</v>
      </c>
      <c r="AO202">
        <f>games1805!AO202</f>
        <v>201</v>
      </c>
    </row>
    <row r="203" spans="1:41" x14ac:dyDescent="0.3">
      <c r="A203" t="str">
        <f>games1805!A203</f>
        <v>Bundesliga  Bundesliga</v>
      </c>
      <c r="B203" t="str">
        <f>games1805!B203</f>
        <v>21.10.2017</v>
      </c>
      <c r="C203" t="str">
        <f>games1805!C203</f>
        <v>2017</v>
      </c>
      <c r="D203" t="str">
        <f>games1805!D203</f>
        <v>10</v>
      </c>
      <c r="E203" t="str">
        <f>games1805!E203</f>
        <v>Sa</v>
      </c>
      <c r="F203">
        <f>games1805!F203</f>
        <v>0.77083333333333337</v>
      </c>
      <c r="G203">
        <f>games1805!G203</f>
        <v>4560</v>
      </c>
      <c r="H203">
        <f>games1805!H203</f>
        <v>7</v>
      </c>
      <c r="I203">
        <f>games1805!I203</f>
        <v>0</v>
      </c>
      <c r="J203" t="str">
        <f>games1805!J203</f>
        <v>SC Rheindorf Altach</v>
      </c>
      <c r="K203" t="str">
        <f>games1805!K203</f>
        <v>Wolfsberger AC</v>
      </c>
      <c r="L203">
        <f>games1805!L203</f>
        <v>3</v>
      </c>
      <c r="M203">
        <f>games1805!M203</f>
        <v>2</v>
      </c>
      <c r="N203" t="str">
        <f>games1805!N203</f>
        <v>S</v>
      </c>
      <c r="O203" t="str">
        <f>games1805!O203</f>
        <v>N</v>
      </c>
      <c r="P203">
        <f>games1805!P203</f>
        <v>1</v>
      </c>
      <c r="Q203">
        <f>games1805!Q203</f>
        <v>0.81818181818181823</v>
      </c>
      <c r="R203">
        <f>games1805!R203</f>
        <v>0.59090909090909094</v>
      </c>
      <c r="S203">
        <f>games1805!S203</f>
        <v>0.22727272727272729</v>
      </c>
      <c r="T203">
        <f>games1805!T203</f>
        <v>1</v>
      </c>
      <c r="U203">
        <f>games1805!U203</f>
        <v>1.2962962962962963</v>
      </c>
      <c r="V203">
        <f>games1805!V203</f>
        <v>-0.29629629629629628</v>
      </c>
      <c r="W203">
        <f>games1805!W203</f>
        <v>1.1000000000000001</v>
      </c>
      <c r="X203">
        <f>games1805!X203</f>
        <v>1.3</v>
      </c>
      <c r="Y203">
        <f>games1805!Y203</f>
        <v>-0.19999999999999996</v>
      </c>
      <c r="Z203">
        <f>games1805!Z203</f>
        <v>0.58333333333333337</v>
      </c>
      <c r="AA203">
        <f>games1805!AA203</f>
        <v>1.5833333333333333</v>
      </c>
      <c r="AB203">
        <f>games1805!AB203</f>
        <v>-0.99999999999999989</v>
      </c>
      <c r="AC203">
        <f>games1805!AC203</f>
        <v>0.92307692307692313</v>
      </c>
      <c r="AD203">
        <f>games1805!AD203</f>
        <v>1.1538461538461537</v>
      </c>
      <c r="AE203">
        <f>games1805!AE203</f>
        <v>-0.23076923076923062</v>
      </c>
      <c r="AF203">
        <f>games1805!AF203</f>
        <v>1.0714285714285714</v>
      </c>
      <c r="AG203">
        <f>games1805!AG203</f>
        <v>1.4285714285714286</v>
      </c>
      <c r="AH203">
        <f>games1805!AH203</f>
        <v>-0.35714285714285721</v>
      </c>
      <c r="AI203">
        <f>games1805!AI203</f>
        <v>3</v>
      </c>
      <c r="AJ203">
        <f>games1805!AJ203</f>
        <v>0</v>
      </c>
      <c r="AK203">
        <f>games1805!AK203</f>
        <v>18</v>
      </c>
      <c r="AL203">
        <f>games1805!AL203</f>
        <v>35</v>
      </c>
      <c r="AM203">
        <f>games1805!AM203</f>
        <v>0.81818181818181823</v>
      </c>
      <c r="AN203">
        <f>games1805!AN203</f>
        <v>1.2962962962962963</v>
      </c>
      <c r="AO203">
        <f>games1805!AO203</f>
        <v>202</v>
      </c>
    </row>
    <row r="204" spans="1:41" x14ac:dyDescent="0.3">
      <c r="A204" t="str">
        <f>games1805!A204</f>
        <v>ÖFB-Cup  ÖFB-Cup</v>
      </c>
      <c r="B204" t="str">
        <f>games1805!B204</f>
        <v>25.10.2017</v>
      </c>
      <c r="C204" t="str">
        <f>games1805!C204</f>
        <v>2017</v>
      </c>
      <c r="D204" t="str">
        <f>games1805!D204</f>
        <v>10</v>
      </c>
      <c r="E204" t="str">
        <f>games1805!E204</f>
        <v>Mi</v>
      </c>
      <c r="F204">
        <f>games1805!F204</f>
        <v>0.77083333333333337</v>
      </c>
      <c r="G204">
        <f>games1805!G204</f>
        <v>400</v>
      </c>
      <c r="H204">
        <f>games1805!H204</f>
        <v>4</v>
      </c>
      <c r="I204">
        <f>games1805!I204</f>
        <v>0</v>
      </c>
      <c r="J204" t="str">
        <f>games1805!J204</f>
        <v>SV Wimpassing</v>
      </c>
      <c r="K204" t="str">
        <f>games1805!K204</f>
        <v>Wolfsberger AC</v>
      </c>
      <c r="L204">
        <f>games1805!L204</f>
        <v>1</v>
      </c>
      <c r="M204">
        <f>games1805!M204</f>
        <v>0</v>
      </c>
      <c r="N204" t="str">
        <f>games1805!N204</f>
        <v>S</v>
      </c>
      <c r="O204" t="str">
        <f>games1805!O204</f>
        <v>N</v>
      </c>
      <c r="P204">
        <f>games1805!P204</f>
        <v>1</v>
      </c>
      <c r="Q204">
        <f>games1805!Q204</f>
        <v>0</v>
      </c>
      <c r="R204">
        <f>games1805!R204</f>
        <v>0</v>
      </c>
      <c r="S204">
        <f>games1805!S204</f>
        <v>0</v>
      </c>
      <c r="T204">
        <f>games1805!T204</f>
        <v>1.0357142857142858</v>
      </c>
      <c r="U204">
        <f>games1805!U204</f>
        <v>1.3571428571428572</v>
      </c>
      <c r="V204">
        <f>games1805!V204</f>
        <v>-0.3214285714285714</v>
      </c>
      <c r="W204">
        <f>games1805!W204</f>
        <v>0</v>
      </c>
      <c r="X204">
        <f>games1805!X204</f>
        <v>0</v>
      </c>
      <c r="Y204">
        <f>games1805!Y204</f>
        <v>0</v>
      </c>
      <c r="Z204">
        <f>games1805!Z204</f>
        <v>0</v>
      </c>
      <c r="AA204">
        <f>games1805!AA204</f>
        <v>3</v>
      </c>
      <c r="AB204">
        <f>games1805!AB204</f>
        <v>-3</v>
      </c>
      <c r="AC204">
        <f>games1805!AC204</f>
        <v>0.92307692307692313</v>
      </c>
      <c r="AD204">
        <f>games1805!AD204</f>
        <v>1.1538461538461537</v>
      </c>
      <c r="AE204">
        <f>games1805!AE204</f>
        <v>-0.23076923076923062</v>
      </c>
      <c r="AF204">
        <f>games1805!AF204</f>
        <v>1.1333333333333333</v>
      </c>
      <c r="AG204">
        <f>games1805!AG204</f>
        <v>1.5333333333333334</v>
      </c>
      <c r="AH204">
        <f>games1805!AH204</f>
        <v>-0.40000000000000013</v>
      </c>
      <c r="AI204">
        <f>games1805!AI204</f>
        <v>3</v>
      </c>
      <c r="AJ204">
        <f>games1805!AJ204</f>
        <v>0</v>
      </c>
      <c r="AK204">
        <f>games1805!AK204</f>
        <v>0</v>
      </c>
      <c r="AL204">
        <f>games1805!AL204</f>
        <v>35</v>
      </c>
      <c r="AM204">
        <f>games1805!AM204</f>
        <v>0</v>
      </c>
      <c r="AN204">
        <f>games1805!AN204</f>
        <v>1.25</v>
      </c>
      <c r="AO204">
        <f>games1805!AO204</f>
        <v>203</v>
      </c>
    </row>
    <row r="205" spans="1:41" x14ac:dyDescent="0.3">
      <c r="A205" t="str">
        <f>games1805!A205</f>
        <v>Bundesliga  Bundesliga</v>
      </c>
      <c r="B205" t="str">
        <f>games1805!B205</f>
        <v>04.11.2017</v>
      </c>
      <c r="C205" t="str">
        <f>games1805!C205</f>
        <v>2017</v>
      </c>
      <c r="D205" t="str">
        <f>games1805!D205</f>
        <v>11</v>
      </c>
      <c r="E205" t="str">
        <f>games1805!E205</f>
        <v>Sa</v>
      </c>
      <c r="F205">
        <f>games1805!F205</f>
        <v>0.77083333333333337</v>
      </c>
      <c r="G205">
        <f>games1805!G205</f>
        <v>1558</v>
      </c>
      <c r="H205">
        <f>games1805!H205</f>
        <v>6</v>
      </c>
      <c r="I205">
        <f>games1805!I205</f>
        <v>0</v>
      </c>
      <c r="J205" t="str">
        <f>games1805!J205</f>
        <v>FC Admira Wacker Mödling</v>
      </c>
      <c r="K205" t="str">
        <f>games1805!K205</f>
        <v>Wolfsberger AC</v>
      </c>
      <c r="L205">
        <f>games1805!L205</f>
        <v>0</v>
      </c>
      <c r="M205">
        <f>games1805!M205</f>
        <v>0</v>
      </c>
      <c r="N205" t="str">
        <f>games1805!N205</f>
        <v>U</v>
      </c>
      <c r="O205" t="str">
        <f>games1805!O205</f>
        <v>U</v>
      </c>
      <c r="P205">
        <f>games1805!P205</f>
        <v>0</v>
      </c>
      <c r="Q205">
        <f>games1805!Q205</f>
        <v>1.1904761904761905</v>
      </c>
      <c r="R205">
        <f>games1805!R205</f>
        <v>1</v>
      </c>
      <c r="S205">
        <f>games1805!S205</f>
        <v>0.19047619047619047</v>
      </c>
      <c r="T205">
        <f>games1805!T205</f>
        <v>1</v>
      </c>
      <c r="U205">
        <f>games1805!U205</f>
        <v>1.3448275862068966</v>
      </c>
      <c r="V205">
        <f>games1805!V205</f>
        <v>-0.34482758620689657</v>
      </c>
      <c r="W205">
        <f>games1805!W205</f>
        <v>1.5</v>
      </c>
      <c r="X205">
        <f>games1805!X205</f>
        <v>2.1</v>
      </c>
      <c r="Y205">
        <f>games1805!Y205</f>
        <v>-0.60000000000000009</v>
      </c>
      <c r="Z205">
        <f>games1805!Z205</f>
        <v>0.90909090909090906</v>
      </c>
      <c r="AA205">
        <f>games1805!AA205</f>
        <v>2.3636363636363638</v>
      </c>
      <c r="AB205">
        <f>games1805!AB205</f>
        <v>-1.4545454545454546</v>
      </c>
      <c r="AC205">
        <f>games1805!AC205</f>
        <v>0.92307692307692313</v>
      </c>
      <c r="AD205">
        <f>games1805!AD205</f>
        <v>1.1538461538461537</v>
      </c>
      <c r="AE205">
        <f>games1805!AE205</f>
        <v>-0.23076923076923062</v>
      </c>
      <c r="AF205">
        <f>games1805!AF205</f>
        <v>1.0625</v>
      </c>
      <c r="AG205">
        <f>games1805!AG205</f>
        <v>1.5</v>
      </c>
      <c r="AH205">
        <f>games1805!AH205</f>
        <v>-0.4375</v>
      </c>
      <c r="AI205">
        <f>games1805!AI205</f>
        <v>1</v>
      </c>
      <c r="AJ205">
        <f>games1805!AJ205</f>
        <v>1</v>
      </c>
      <c r="AK205">
        <f>games1805!AK205</f>
        <v>21</v>
      </c>
      <c r="AL205">
        <f>games1805!AL205</f>
        <v>35</v>
      </c>
      <c r="AM205">
        <f>games1805!AM205</f>
        <v>1</v>
      </c>
      <c r="AN205">
        <f>games1805!AN205</f>
        <v>1.2068965517241379</v>
      </c>
      <c r="AO205">
        <f>games1805!AO205</f>
        <v>204</v>
      </c>
    </row>
    <row r="206" spans="1:41" x14ac:dyDescent="0.3">
      <c r="A206" t="str">
        <f>games1805!A206</f>
        <v>Bundesliga  Bundesliga</v>
      </c>
      <c r="B206" t="str">
        <f>games1805!B206</f>
        <v>02.12.2017</v>
      </c>
      <c r="C206" t="str">
        <f>games1805!C206</f>
        <v>2017</v>
      </c>
      <c r="D206" t="str">
        <f>games1805!D206</f>
        <v>12</v>
      </c>
      <c r="E206" t="str">
        <f>games1805!E206</f>
        <v>Sa</v>
      </c>
      <c r="F206">
        <f>games1805!F206</f>
        <v>0.66666666666666663</v>
      </c>
      <c r="G206">
        <f>games1805!G206</f>
        <v>3401</v>
      </c>
      <c r="H206">
        <f>games1805!H206</f>
        <v>3</v>
      </c>
      <c r="I206">
        <f>games1805!I206</f>
        <v>0</v>
      </c>
      <c r="J206" t="str">
        <f>games1805!J206</f>
        <v>Wolfsberger AC</v>
      </c>
      <c r="K206" t="str">
        <f>games1805!K206</f>
        <v>SK Rapid Wien</v>
      </c>
      <c r="L206">
        <f>games1805!L206</f>
        <v>0</v>
      </c>
      <c r="M206">
        <f>games1805!M206</f>
        <v>0</v>
      </c>
      <c r="N206" t="str">
        <f>games1805!N206</f>
        <v>U</v>
      </c>
      <c r="O206" t="str">
        <f>games1805!O206</f>
        <v>U</v>
      </c>
      <c r="P206">
        <f>games1805!P206</f>
        <v>0</v>
      </c>
      <c r="Q206">
        <f>games1805!Q206</f>
        <v>0.96666666666666667</v>
      </c>
      <c r="R206">
        <f>games1805!R206</f>
        <v>0.5</v>
      </c>
      <c r="S206">
        <f>games1805!S206</f>
        <v>0.46666666666666667</v>
      </c>
      <c r="T206">
        <f>games1805!T206</f>
        <v>1.9130434782608696</v>
      </c>
      <c r="U206">
        <f>games1805!U206</f>
        <v>1.2173913043478262</v>
      </c>
      <c r="V206">
        <f>games1805!V206</f>
        <v>0.69565217391304346</v>
      </c>
      <c r="W206">
        <f>games1805!W206</f>
        <v>0.92307692307692313</v>
      </c>
      <c r="X206">
        <f>games1805!X206</f>
        <v>1.1538461538461537</v>
      </c>
      <c r="Y206">
        <f>games1805!Y206</f>
        <v>-0.23076923076923062</v>
      </c>
      <c r="Z206">
        <f>games1805!Z206</f>
        <v>1</v>
      </c>
      <c r="AA206">
        <f>games1805!AA206</f>
        <v>1.411764705882353</v>
      </c>
      <c r="AB206">
        <f>games1805!AB206</f>
        <v>-0.41176470588235303</v>
      </c>
      <c r="AC206">
        <f>games1805!AC206</f>
        <v>1.6363636363636365</v>
      </c>
      <c r="AD206">
        <f>games1805!AD206</f>
        <v>1.4545454545454546</v>
      </c>
      <c r="AE206">
        <f>games1805!AE206</f>
        <v>0.18181818181818188</v>
      </c>
      <c r="AF206">
        <f>games1805!AF206</f>
        <v>2.1666666666666665</v>
      </c>
      <c r="AG206">
        <f>games1805!AG206</f>
        <v>1</v>
      </c>
      <c r="AH206">
        <f>games1805!AH206</f>
        <v>1.1666666666666665</v>
      </c>
      <c r="AI206">
        <f>games1805!AI206</f>
        <v>1</v>
      </c>
      <c r="AJ206">
        <f>games1805!AJ206</f>
        <v>1</v>
      </c>
      <c r="AK206">
        <f>games1805!AK206</f>
        <v>36</v>
      </c>
      <c r="AL206">
        <f>games1805!AL206</f>
        <v>42</v>
      </c>
      <c r="AM206">
        <f>games1805!AM206</f>
        <v>1.2</v>
      </c>
      <c r="AN206">
        <f>games1805!AN206</f>
        <v>1.826086956521739</v>
      </c>
      <c r="AO206">
        <f>games1805!AO206</f>
        <v>205</v>
      </c>
    </row>
    <row r="207" spans="1:41" x14ac:dyDescent="0.3">
      <c r="A207" t="str">
        <f>games1805!A207</f>
        <v>Bundesliga  Bundesliga</v>
      </c>
      <c r="B207" t="str">
        <f>games1805!B207</f>
        <v>16.12.2017</v>
      </c>
      <c r="C207" t="str">
        <f>games1805!C207</f>
        <v>2017</v>
      </c>
      <c r="D207" t="str">
        <f>games1805!D207</f>
        <v>12</v>
      </c>
      <c r="E207" t="str">
        <f>games1805!E207</f>
        <v>Sa</v>
      </c>
      <c r="F207">
        <f>games1805!F207</f>
        <v>0.77083333333333337</v>
      </c>
      <c r="G207">
        <f>games1805!G207</f>
        <v>3000</v>
      </c>
      <c r="H207">
        <f>games1805!H207</f>
        <v>6</v>
      </c>
      <c r="I207">
        <f>games1805!I207</f>
        <v>0</v>
      </c>
      <c r="J207" t="str">
        <f>games1805!J207</f>
        <v>SV Mattersburg</v>
      </c>
      <c r="K207" t="str">
        <f>games1805!K207</f>
        <v>Wolfsberger AC</v>
      </c>
      <c r="L207">
        <f>games1805!L207</f>
        <v>5</v>
      </c>
      <c r="M207">
        <f>games1805!M207</f>
        <v>1</v>
      </c>
      <c r="N207" t="str">
        <f>games1805!N207</f>
        <v>S</v>
      </c>
      <c r="O207" t="str">
        <f>games1805!O207</f>
        <v>N</v>
      </c>
      <c r="P207">
        <f>games1805!P207</f>
        <v>4</v>
      </c>
      <c r="Q207">
        <f>games1805!Q207</f>
        <v>1.3478260869565217</v>
      </c>
      <c r="R207">
        <f>games1805!R207</f>
        <v>0.60869565217391308</v>
      </c>
      <c r="S207">
        <f>games1805!S207</f>
        <v>0.73913043478260865</v>
      </c>
      <c r="T207">
        <f>games1805!T207</f>
        <v>0.93548387096774188</v>
      </c>
      <c r="U207">
        <f>games1805!U207</f>
        <v>1.2580645161290323</v>
      </c>
      <c r="V207">
        <f>games1805!V207</f>
        <v>-0.32258064516129037</v>
      </c>
      <c r="W207">
        <f>games1805!W207</f>
        <v>1.25</v>
      </c>
      <c r="X207">
        <f>games1805!X207</f>
        <v>1.1666666666666667</v>
      </c>
      <c r="Y207">
        <f>games1805!Y207</f>
        <v>8.3333333333333259E-2</v>
      </c>
      <c r="Z207">
        <f>games1805!Z207</f>
        <v>1.4545454545454546</v>
      </c>
      <c r="AA207">
        <f>games1805!AA207</f>
        <v>1.7272727272727273</v>
      </c>
      <c r="AB207">
        <f>games1805!AB207</f>
        <v>-0.27272727272727271</v>
      </c>
      <c r="AC207">
        <f>games1805!AC207</f>
        <v>0.8571428571428571</v>
      </c>
      <c r="AD207">
        <f>games1805!AD207</f>
        <v>1.0714285714285714</v>
      </c>
      <c r="AE207">
        <f>games1805!AE207</f>
        <v>-0.2142857142857143</v>
      </c>
      <c r="AF207">
        <f>games1805!AF207</f>
        <v>1</v>
      </c>
      <c r="AG207">
        <f>games1805!AG207</f>
        <v>1.411764705882353</v>
      </c>
      <c r="AH207">
        <f>games1805!AH207</f>
        <v>-0.41176470588235303</v>
      </c>
      <c r="AI207">
        <f>games1805!AI207</f>
        <v>3</v>
      </c>
      <c r="AJ207">
        <f>games1805!AJ207</f>
        <v>0</v>
      </c>
      <c r="AK207">
        <f>games1805!AK207</f>
        <v>31</v>
      </c>
      <c r="AL207">
        <f>games1805!AL207</f>
        <v>37</v>
      </c>
      <c r="AM207">
        <f>games1805!AM207</f>
        <v>1.3478260869565217</v>
      </c>
      <c r="AN207">
        <f>games1805!AN207</f>
        <v>1.1935483870967742</v>
      </c>
      <c r="AO207">
        <f>games1805!AO207</f>
        <v>206</v>
      </c>
    </row>
    <row r="208" spans="1:41" x14ac:dyDescent="0.3">
      <c r="A208" t="str">
        <f>games1805!A208</f>
        <v>Bundesliga  Bundesliga</v>
      </c>
      <c r="B208" t="str">
        <f>games1805!B208</f>
        <v>03.02.2018</v>
      </c>
      <c r="C208" t="str">
        <f>games1805!C208</f>
        <v>2018</v>
      </c>
      <c r="D208" t="str">
        <f>games1805!D208</f>
        <v>02</v>
      </c>
      <c r="E208" t="str">
        <f>games1805!E208</f>
        <v>Sa</v>
      </c>
      <c r="F208">
        <f>games1805!F208</f>
        <v>0.77083333333333337</v>
      </c>
      <c r="G208">
        <f>games1805!G208</f>
        <v>2210</v>
      </c>
      <c r="H208">
        <f>games1805!H208</f>
        <v>49</v>
      </c>
      <c r="I208">
        <f>games1805!I208</f>
        <v>0</v>
      </c>
      <c r="J208" t="str">
        <f>games1805!J208</f>
        <v>Wolfsberger AC</v>
      </c>
      <c r="K208" t="str">
        <f>games1805!K208</f>
        <v>SC Rheindorf Altach</v>
      </c>
      <c r="L208">
        <f>games1805!L208</f>
        <v>0</v>
      </c>
      <c r="M208">
        <f>games1805!M208</f>
        <v>0</v>
      </c>
      <c r="N208" t="str">
        <f>games1805!N208</f>
        <v>U</v>
      </c>
      <c r="O208" t="str">
        <f>games1805!O208</f>
        <v>U</v>
      </c>
      <c r="P208">
        <f>games1805!P208</f>
        <v>0</v>
      </c>
      <c r="Q208">
        <f>games1805!Q208</f>
        <v>0.9375</v>
      </c>
      <c r="R208">
        <f>games1805!R208</f>
        <v>0.46875</v>
      </c>
      <c r="S208">
        <f>games1805!S208</f>
        <v>0.46875</v>
      </c>
      <c r="T208">
        <f>games1805!T208</f>
        <v>0.91304347826086951</v>
      </c>
      <c r="U208">
        <f>games1805!U208</f>
        <v>1.4782608695652173</v>
      </c>
      <c r="V208">
        <f>games1805!V208</f>
        <v>-0.56521739130434778</v>
      </c>
      <c r="W208">
        <f>games1805!W208</f>
        <v>0.8571428571428571</v>
      </c>
      <c r="X208">
        <f>games1805!X208</f>
        <v>1.0714285714285714</v>
      </c>
      <c r="Y208">
        <f>games1805!Y208</f>
        <v>-0.2142857142857143</v>
      </c>
      <c r="Z208">
        <f>games1805!Z208</f>
        <v>1</v>
      </c>
      <c r="AA208">
        <f>games1805!AA208</f>
        <v>1.6111111111111112</v>
      </c>
      <c r="AB208">
        <f>games1805!AB208</f>
        <v>-0.61111111111111116</v>
      </c>
      <c r="AC208">
        <f>games1805!AC208</f>
        <v>1.2727272727272727</v>
      </c>
      <c r="AD208">
        <f>games1805!AD208</f>
        <v>1.3636363636363635</v>
      </c>
      <c r="AE208">
        <f>games1805!AE208</f>
        <v>-9.0909090909090828E-2</v>
      </c>
      <c r="AF208">
        <f>games1805!AF208</f>
        <v>0.58333333333333337</v>
      </c>
      <c r="AG208">
        <f>games1805!AG208</f>
        <v>1.5833333333333333</v>
      </c>
      <c r="AH208">
        <f>games1805!AH208</f>
        <v>-0.99999999999999989</v>
      </c>
      <c r="AI208">
        <f>games1805!AI208</f>
        <v>1</v>
      </c>
      <c r="AJ208">
        <f>games1805!AJ208</f>
        <v>1</v>
      </c>
      <c r="AK208">
        <f>games1805!AK208</f>
        <v>37</v>
      </c>
      <c r="AL208">
        <f>games1805!AL208</f>
        <v>21</v>
      </c>
      <c r="AM208">
        <f>games1805!AM208</f>
        <v>1.15625</v>
      </c>
      <c r="AN208">
        <f>games1805!AN208</f>
        <v>0.91304347826086951</v>
      </c>
      <c r="AO208">
        <f>games1805!AO208</f>
        <v>207</v>
      </c>
    </row>
    <row r="209" spans="1:41" x14ac:dyDescent="0.3">
      <c r="A209" t="str">
        <f>games1805!A209</f>
        <v>Bundesliga  Bundesliga</v>
      </c>
      <c r="B209" t="str">
        <f>games1805!B209</f>
        <v>17.02.2018</v>
      </c>
      <c r="C209" t="str">
        <f>games1805!C209</f>
        <v>2018</v>
      </c>
      <c r="D209" t="str">
        <f>games1805!D209</f>
        <v>02</v>
      </c>
      <c r="E209" t="str">
        <f>games1805!E209</f>
        <v>Sa</v>
      </c>
      <c r="F209">
        <f>games1805!F209</f>
        <v>0.77083333333333337</v>
      </c>
      <c r="G209">
        <f>games1805!G209</f>
        <v>2287</v>
      </c>
      <c r="H209">
        <f>games1805!H209</f>
        <v>7</v>
      </c>
      <c r="I209">
        <f>games1805!I209</f>
        <v>0</v>
      </c>
      <c r="J209" t="str">
        <f>games1805!J209</f>
        <v>Wolfsberger AC</v>
      </c>
      <c r="K209" t="str">
        <f>games1805!K209</f>
        <v>FC Admira Wacker Mödling</v>
      </c>
      <c r="L209">
        <f>games1805!L209</f>
        <v>1</v>
      </c>
      <c r="M209">
        <f>games1805!M209</f>
        <v>3</v>
      </c>
      <c r="N209" t="str">
        <f>games1805!N209</f>
        <v>N</v>
      </c>
      <c r="O209" t="str">
        <f>games1805!O209</f>
        <v>S</v>
      </c>
      <c r="P209">
        <f>games1805!P209</f>
        <v>-2</v>
      </c>
      <c r="Q209">
        <f>games1805!Q209</f>
        <v>0.90909090909090906</v>
      </c>
      <c r="R209">
        <f>games1805!R209</f>
        <v>0.45454545454545453</v>
      </c>
      <c r="S209">
        <f>games1805!S209</f>
        <v>0.45454545454545453</v>
      </c>
      <c r="T209">
        <f>games1805!T209</f>
        <v>1.1363636363636365</v>
      </c>
      <c r="U209">
        <f>games1805!U209</f>
        <v>2.1363636363636362</v>
      </c>
      <c r="V209">
        <f>games1805!V209</f>
        <v>-0.99999999999999978</v>
      </c>
      <c r="W209">
        <f>games1805!W209</f>
        <v>0.8</v>
      </c>
      <c r="X209">
        <f>games1805!X209</f>
        <v>1</v>
      </c>
      <c r="Y209">
        <f>games1805!Y209</f>
        <v>-0.19999999999999996</v>
      </c>
      <c r="Z209">
        <f>games1805!Z209</f>
        <v>1</v>
      </c>
      <c r="AA209">
        <f>games1805!AA209</f>
        <v>1.6111111111111112</v>
      </c>
      <c r="AB209">
        <f>games1805!AB209</f>
        <v>-0.61111111111111116</v>
      </c>
      <c r="AC209">
        <f>games1805!AC209</f>
        <v>1.3636363636363635</v>
      </c>
      <c r="AD209">
        <f>games1805!AD209</f>
        <v>1.9090909090909092</v>
      </c>
      <c r="AE209">
        <f>games1805!AE209</f>
        <v>-0.54545454545454564</v>
      </c>
      <c r="AF209">
        <f>games1805!AF209</f>
        <v>0.90909090909090906</v>
      </c>
      <c r="AG209">
        <f>games1805!AG209</f>
        <v>2.3636363636363638</v>
      </c>
      <c r="AH209">
        <f>games1805!AH209</f>
        <v>-1.4545454545454546</v>
      </c>
      <c r="AI209">
        <f>games1805!AI209</f>
        <v>0</v>
      </c>
      <c r="AJ209">
        <f>games1805!AJ209</f>
        <v>3</v>
      </c>
      <c r="AK209">
        <f>games1805!AK209</f>
        <v>38</v>
      </c>
      <c r="AL209">
        <f>games1805!AL209</f>
        <v>22</v>
      </c>
      <c r="AM209">
        <f>games1805!AM209</f>
        <v>1.1515151515151516</v>
      </c>
      <c r="AN209">
        <f>games1805!AN209</f>
        <v>1</v>
      </c>
      <c r="AO209">
        <f>games1805!AO209</f>
        <v>208</v>
      </c>
    </row>
    <row r="210" spans="1:41" x14ac:dyDescent="0.3">
      <c r="A210" t="str">
        <f>games1805!A210</f>
        <v>Bundesliga  Bundesliga</v>
      </c>
      <c r="B210" t="str">
        <f>games1805!B210</f>
        <v>17.03.2018</v>
      </c>
      <c r="C210" t="str">
        <f>games1805!C210</f>
        <v>2018</v>
      </c>
      <c r="D210" t="str">
        <f>games1805!D210</f>
        <v>03</v>
      </c>
      <c r="E210" t="str">
        <f>games1805!E210</f>
        <v>Sa</v>
      </c>
      <c r="F210">
        <f>games1805!F210</f>
        <v>0.66666666666666663</v>
      </c>
      <c r="G210">
        <f>games1805!G210</f>
        <v>12700</v>
      </c>
      <c r="H210">
        <f>games1805!H210</f>
        <v>7</v>
      </c>
      <c r="I210">
        <f>games1805!I210</f>
        <v>0</v>
      </c>
      <c r="J210" t="str">
        <f>games1805!J210</f>
        <v>SK Rapid Wien</v>
      </c>
      <c r="K210" t="str">
        <f>games1805!K210</f>
        <v>Wolfsberger AC</v>
      </c>
      <c r="L210">
        <f>games1805!L210</f>
        <v>5</v>
      </c>
      <c r="M210">
        <f>games1805!M210</f>
        <v>1</v>
      </c>
      <c r="N210" t="str">
        <f>games1805!N210</f>
        <v>S</v>
      </c>
      <c r="O210" t="str">
        <f>games1805!O210</f>
        <v>N</v>
      </c>
      <c r="P210">
        <f>games1805!P210</f>
        <v>4</v>
      </c>
      <c r="Q210">
        <f>games1805!Q210</f>
        <v>1.8333333333333333</v>
      </c>
      <c r="R210">
        <f>games1805!R210</f>
        <v>0.66666666666666663</v>
      </c>
      <c r="S210">
        <f>games1805!S210</f>
        <v>1.1666666666666665</v>
      </c>
      <c r="T210">
        <f>games1805!T210</f>
        <v>0.91176470588235292</v>
      </c>
      <c r="U210">
        <f>games1805!U210</f>
        <v>1.3823529411764706</v>
      </c>
      <c r="V210">
        <f>games1805!V210</f>
        <v>-0.47058823529411764</v>
      </c>
      <c r="W210">
        <f>games1805!W210</f>
        <v>1.6363636363636365</v>
      </c>
      <c r="X210">
        <f>games1805!X210</f>
        <v>1.4545454545454546</v>
      </c>
      <c r="Y210">
        <f>games1805!Y210</f>
        <v>0.18181818181818188</v>
      </c>
      <c r="Z210">
        <f>games1805!Z210</f>
        <v>2</v>
      </c>
      <c r="AA210">
        <f>games1805!AA210</f>
        <v>0.92307692307692313</v>
      </c>
      <c r="AB210">
        <f>games1805!AB210</f>
        <v>1.0769230769230769</v>
      </c>
      <c r="AC210">
        <f>games1805!AC210</f>
        <v>0.8125</v>
      </c>
      <c r="AD210">
        <f>games1805!AD210</f>
        <v>1.125</v>
      </c>
      <c r="AE210">
        <f>games1805!AE210</f>
        <v>-0.3125</v>
      </c>
      <c r="AF210">
        <f>games1805!AF210</f>
        <v>1</v>
      </c>
      <c r="AG210">
        <f>games1805!AG210</f>
        <v>1.6111111111111112</v>
      </c>
      <c r="AH210">
        <f>games1805!AH210</f>
        <v>-0.61111111111111116</v>
      </c>
      <c r="AI210">
        <f>games1805!AI210</f>
        <v>3</v>
      </c>
      <c r="AJ210">
        <f>games1805!AJ210</f>
        <v>0</v>
      </c>
      <c r="AK210">
        <f>games1805!AK210</f>
        <v>43</v>
      </c>
      <c r="AL210">
        <f>games1805!AL210</f>
        <v>38</v>
      </c>
      <c r="AM210">
        <f>games1805!AM210</f>
        <v>1.7916666666666667</v>
      </c>
      <c r="AN210">
        <f>games1805!AN210</f>
        <v>1.1176470588235294</v>
      </c>
      <c r="AO210">
        <f>games1805!AO210</f>
        <v>209</v>
      </c>
    </row>
    <row r="211" spans="1:41" x14ac:dyDescent="0.3">
      <c r="A211" t="str">
        <f>games1805!A211</f>
        <v>Bundesliga  Bundesliga</v>
      </c>
      <c r="B211" t="str">
        <f>games1805!B211</f>
        <v>07.04.2018</v>
      </c>
      <c r="C211" t="str">
        <f>games1805!C211</f>
        <v>2018</v>
      </c>
      <c r="D211" t="str">
        <f>games1805!D211</f>
        <v>04</v>
      </c>
      <c r="E211" t="str">
        <f>games1805!E211</f>
        <v>Sa</v>
      </c>
      <c r="F211">
        <f>games1805!F211</f>
        <v>0.77083333333333337</v>
      </c>
      <c r="G211">
        <f>games1805!G211</f>
        <v>2814</v>
      </c>
      <c r="H211">
        <f>games1805!H211</f>
        <v>7</v>
      </c>
      <c r="I211">
        <f>games1805!I211</f>
        <v>0</v>
      </c>
      <c r="J211" t="str">
        <f>games1805!J211</f>
        <v>Wolfsberger AC</v>
      </c>
      <c r="K211" t="str">
        <f>games1805!K211</f>
        <v>SV Mattersburg</v>
      </c>
      <c r="L211">
        <f>games1805!L211</f>
        <v>0</v>
      </c>
      <c r="M211">
        <f>games1805!M211</f>
        <v>2</v>
      </c>
      <c r="N211" t="str">
        <f>games1805!N211</f>
        <v>N</v>
      </c>
      <c r="O211" t="str">
        <f>games1805!O211</f>
        <v>S</v>
      </c>
      <c r="P211">
        <f>games1805!P211</f>
        <v>-2</v>
      </c>
      <c r="Q211">
        <f>games1805!Q211</f>
        <v>0.91428571428571426</v>
      </c>
      <c r="R211">
        <f>games1805!R211</f>
        <v>0.51428571428571423</v>
      </c>
      <c r="S211">
        <f>games1805!S211</f>
        <v>0.4</v>
      </c>
      <c r="T211">
        <f>games1805!T211</f>
        <v>1.5</v>
      </c>
      <c r="U211">
        <f>games1805!U211</f>
        <v>1.4166666666666667</v>
      </c>
      <c r="V211">
        <f>games1805!V211</f>
        <v>8.3333333333333259E-2</v>
      </c>
      <c r="W211">
        <f>games1805!W211</f>
        <v>0.8125</v>
      </c>
      <c r="X211">
        <f>games1805!X211</f>
        <v>1.125</v>
      </c>
      <c r="Y211">
        <f>games1805!Y211</f>
        <v>-0.3125</v>
      </c>
      <c r="Z211">
        <f>games1805!Z211</f>
        <v>1</v>
      </c>
      <c r="AA211">
        <f>games1805!AA211</f>
        <v>1.7894736842105263</v>
      </c>
      <c r="AB211">
        <f>games1805!AB211</f>
        <v>-0.78947368421052633</v>
      </c>
      <c r="AC211">
        <f>games1805!AC211</f>
        <v>1.5384615384615385</v>
      </c>
      <c r="AD211">
        <f>games1805!AD211</f>
        <v>1.1538461538461537</v>
      </c>
      <c r="AE211">
        <f>games1805!AE211</f>
        <v>0.3846153846153848</v>
      </c>
      <c r="AF211">
        <f>games1805!AF211</f>
        <v>1.4545454545454546</v>
      </c>
      <c r="AG211">
        <f>games1805!AG211</f>
        <v>1.7272727272727273</v>
      </c>
      <c r="AH211">
        <f>games1805!AH211</f>
        <v>-0.27272727272727271</v>
      </c>
      <c r="AI211">
        <f>games1805!AI211</f>
        <v>0</v>
      </c>
      <c r="AJ211">
        <f>games1805!AJ211</f>
        <v>3</v>
      </c>
      <c r="AK211">
        <f>games1805!AK211</f>
        <v>38</v>
      </c>
      <c r="AL211">
        <f>games1805!AL211</f>
        <v>34</v>
      </c>
      <c r="AM211">
        <f>games1805!AM211</f>
        <v>1.0857142857142856</v>
      </c>
      <c r="AN211">
        <f>games1805!AN211</f>
        <v>1.4166666666666667</v>
      </c>
      <c r="AO211">
        <f>games1805!AO211</f>
        <v>210</v>
      </c>
    </row>
    <row r="212" spans="1:41" x14ac:dyDescent="0.3">
      <c r="A212" t="str">
        <f>games1805!A212</f>
        <v>Bundesliga  Bundesliga</v>
      </c>
      <c r="B212" t="str">
        <f>games1805!B212</f>
        <v>14.04.2018</v>
      </c>
      <c r="C212" t="str">
        <f>games1805!C212</f>
        <v>2018</v>
      </c>
      <c r="D212" t="str">
        <f>games1805!D212</f>
        <v>04</v>
      </c>
      <c r="E212" t="str">
        <f>games1805!E212</f>
        <v>Sa</v>
      </c>
      <c r="F212">
        <f>games1805!F212</f>
        <v>0.77083333333333337</v>
      </c>
      <c r="G212">
        <f>games1805!G212</f>
        <v>3827</v>
      </c>
      <c r="H212">
        <f>games1805!H212</f>
        <v>7</v>
      </c>
      <c r="I212">
        <f>games1805!I212</f>
        <v>0</v>
      </c>
      <c r="J212" t="str">
        <f>games1805!J212</f>
        <v>SC Rheindorf Altach</v>
      </c>
      <c r="K212" t="str">
        <f>games1805!K212</f>
        <v>Wolfsberger AC</v>
      </c>
      <c r="L212">
        <f>games1805!L212</f>
        <v>2</v>
      </c>
      <c r="M212">
        <f>games1805!M212</f>
        <v>1</v>
      </c>
      <c r="N212" t="str">
        <f>games1805!N212</f>
        <v>S</v>
      </c>
      <c r="O212" t="str">
        <f>games1805!O212</f>
        <v>N</v>
      </c>
      <c r="P212">
        <f>games1805!P212</f>
        <v>1</v>
      </c>
      <c r="Q212">
        <f>games1805!Q212</f>
        <v>0.875</v>
      </c>
      <c r="R212">
        <f>games1805!R212</f>
        <v>0.625</v>
      </c>
      <c r="S212">
        <f>games1805!S212</f>
        <v>0.25</v>
      </c>
      <c r="T212">
        <f>games1805!T212</f>
        <v>0.88888888888888884</v>
      </c>
      <c r="U212">
        <f>games1805!U212</f>
        <v>1.5</v>
      </c>
      <c r="V212">
        <f>games1805!V212</f>
        <v>-0.61111111111111116</v>
      </c>
      <c r="W212">
        <f>games1805!W212</f>
        <v>1.2727272727272727</v>
      </c>
      <c r="X212">
        <f>games1805!X212</f>
        <v>1.3636363636363635</v>
      </c>
      <c r="Y212">
        <f>games1805!Y212</f>
        <v>-9.0909090909090828E-2</v>
      </c>
      <c r="Z212">
        <f>games1805!Z212</f>
        <v>0.53846153846153844</v>
      </c>
      <c r="AA212">
        <f>games1805!AA212</f>
        <v>1.4615384615384615</v>
      </c>
      <c r="AB212">
        <f>games1805!AB212</f>
        <v>-0.92307692307692302</v>
      </c>
      <c r="AC212">
        <f>games1805!AC212</f>
        <v>0.76470588235294112</v>
      </c>
      <c r="AD212">
        <f>games1805!AD212</f>
        <v>1.1764705882352942</v>
      </c>
      <c r="AE212">
        <f>games1805!AE212</f>
        <v>-0.41176470588235303</v>
      </c>
      <c r="AF212">
        <f>games1805!AF212</f>
        <v>1</v>
      </c>
      <c r="AG212">
        <f>games1805!AG212</f>
        <v>1.7894736842105263</v>
      </c>
      <c r="AH212">
        <f>games1805!AH212</f>
        <v>-0.78947368421052633</v>
      </c>
      <c r="AI212">
        <f>games1805!AI212</f>
        <v>3</v>
      </c>
      <c r="AJ212">
        <f>games1805!AJ212</f>
        <v>0</v>
      </c>
      <c r="AK212">
        <f>games1805!AK212</f>
        <v>22</v>
      </c>
      <c r="AL212">
        <f>games1805!AL212</f>
        <v>38</v>
      </c>
      <c r="AM212">
        <f>games1805!AM212</f>
        <v>0.91666666666666663</v>
      </c>
      <c r="AN212">
        <f>games1805!AN212</f>
        <v>1.0555555555555556</v>
      </c>
      <c r="AO212">
        <f>games1805!AO212</f>
        <v>211</v>
      </c>
    </row>
    <row r="213" spans="1:41" x14ac:dyDescent="0.3">
      <c r="A213" t="str">
        <f>games1805!A213</f>
        <v>Bundesliga  Bundesliga</v>
      </c>
      <c r="B213" t="str">
        <f>games1805!B213</f>
        <v>28.04.2018</v>
      </c>
      <c r="C213" t="str">
        <f>games1805!C213</f>
        <v>2018</v>
      </c>
      <c r="D213" t="str">
        <f>games1805!D213</f>
        <v>04</v>
      </c>
      <c r="E213" t="str">
        <f>games1805!E213</f>
        <v>Sa</v>
      </c>
      <c r="F213">
        <f>games1805!F213</f>
        <v>0.77083333333333337</v>
      </c>
      <c r="G213">
        <f>games1805!G213</f>
        <v>1700</v>
      </c>
      <c r="H213">
        <f>games1805!H213</f>
        <v>7</v>
      </c>
      <c r="I213">
        <f>games1805!I213</f>
        <v>0</v>
      </c>
      <c r="J213" t="str">
        <f>games1805!J213</f>
        <v>FC Admira Wacker Mödling</v>
      </c>
      <c r="K213" t="str">
        <f>games1805!K213</f>
        <v>Wolfsberger AC</v>
      </c>
      <c r="L213">
        <f>games1805!L213</f>
        <v>4</v>
      </c>
      <c r="M213">
        <f>games1805!M213</f>
        <v>2</v>
      </c>
      <c r="N213" t="str">
        <f>games1805!N213</f>
        <v>S</v>
      </c>
      <c r="O213" t="str">
        <f>games1805!O213</f>
        <v>N</v>
      </c>
      <c r="P213">
        <f>games1805!P213</f>
        <v>2</v>
      </c>
      <c r="Q213">
        <f>games1805!Q213</f>
        <v>1.2173913043478262</v>
      </c>
      <c r="R213">
        <f>games1805!R213</f>
        <v>0.91304347826086951</v>
      </c>
      <c r="S213">
        <f>games1805!S213</f>
        <v>0.30434782608695665</v>
      </c>
      <c r="T213">
        <f>games1805!T213</f>
        <v>0.89189189189189189</v>
      </c>
      <c r="U213">
        <f>games1805!U213</f>
        <v>1.5135135135135136</v>
      </c>
      <c r="V213">
        <f>games1805!V213</f>
        <v>-0.62162162162162171</v>
      </c>
      <c r="W213">
        <f>games1805!W213</f>
        <v>1.3636363636363635</v>
      </c>
      <c r="X213">
        <f>games1805!X213</f>
        <v>1.9090909090909092</v>
      </c>
      <c r="Y213">
        <f>games1805!Y213</f>
        <v>-0.54545454545454564</v>
      </c>
      <c r="Z213">
        <f>games1805!Z213</f>
        <v>1.0833333333333333</v>
      </c>
      <c r="AA213">
        <f>games1805!AA213</f>
        <v>2.25</v>
      </c>
      <c r="AB213">
        <f>games1805!AB213</f>
        <v>-1.1666666666666667</v>
      </c>
      <c r="AC213">
        <f>games1805!AC213</f>
        <v>0.76470588235294112</v>
      </c>
      <c r="AD213">
        <f>games1805!AD213</f>
        <v>1.1764705882352942</v>
      </c>
      <c r="AE213">
        <f>games1805!AE213</f>
        <v>-0.41176470588235303</v>
      </c>
      <c r="AF213">
        <f>games1805!AF213</f>
        <v>1</v>
      </c>
      <c r="AG213">
        <f>games1805!AG213</f>
        <v>1.8</v>
      </c>
      <c r="AH213">
        <f>games1805!AH213</f>
        <v>-0.8</v>
      </c>
      <c r="AI213">
        <f>games1805!AI213</f>
        <v>3</v>
      </c>
      <c r="AJ213">
        <f>games1805!AJ213</f>
        <v>0</v>
      </c>
      <c r="AK213">
        <f>games1805!AK213</f>
        <v>25</v>
      </c>
      <c r="AL213">
        <f>games1805!AL213</f>
        <v>38</v>
      </c>
      <c r="AM213">
        <f>games1805!AM213</f>
        <v>1.0869565217391304</v>
      </c>
      <c r="AN213">
        <f>games1805!AN213</f>
        <v>1.027027027027027</v>
      </c>
      <c r="AO213">
        <f>games1805!AO213</f>
        <v>212</v>
      </c>
    </row>
    <row r="214" spans="1:41" x14ac:dyDescent="0.3">
      <c r="A214" t="str">
        <f>games1805!A214</f>
        <v>Bundesliga  Bundesliga</v>
      </c>
      <c r="B214" t="str">
        <f>games1805!B214</f>
        <v>27.05.2018</v>
      </c>
      <c r="C214" t="str">
        <f>games1805!C214</f>
        <v>2018</v>
      </c>
      <c r="D214" t="str">
        <f>games1805!D214</f>
        <v>05</v>
      </c>
      <c r="E214" t="str">
        <f>games1805!E214</f>
        <v>So</v>
      </c>
      <c r="F214">
        <f>games1805!F214</f>
        <v>0.72916666666666663</v>
      </c>
      <c r="G214">
        <f>games1805!G214</f>
        <v>4000</v>
      </c>
      <c r="H214">
        <f>games1805!H214</f>
        <v>7</v>
      </c>
      <c r="I214">
        <f>games1805!I214</f>
        <v>0</v>
      </c>
      <c r="J214" t="str">
        <f>games1805!J214</f>
        <v>Wolfsberger AC</v>
      </c>
      <c r="K214" t="str">
        <f>games1805!K214</f>
        <v>SK Rapid Wien</v>
      </c>
      <c r="L214">
        <f>games1805!L214</f>
        <v>0</v>
      </c>
      <c r="M214">
        <f>games1805!M214</f>
        <v>0</v>
      </c>
      <c r="N214" t="str">
        <f>games1805!N214</f>
        <v>U</v>
      </c>
      <c r="O214" t="str">
        <f>games1805!O214</f>
        <v>U</v>
      </c>
      <c r="P214">
        <f>games1805!P214</f>
        <v>0</v>
      </c>
      <c r="Q214">
        <f>games1805!Q214</f>
        <v>0.92105263157894735</v>
      </c>
      <c r="R214">
        <f>games1805!R214</f>
        <v>0.52631578947368418</v>
      </c>
      <c r="S214">
        <f>games1805!S214</f>
        <v>0.39473684210526316</v>
      </c>
      <c r="T214">
        <f>games1805!T214</f>
        <v>1.96</v>
      </c>
      <c r="U214">
        <f>games1805!U214</f>
        <v>1.1599999999999999</v>
      </c>
      <c r="V214">
        <f>games1805!V214</f>
        <v>0.8</v>
      </c>
      <c r="W214">
        <f>games1805!W214</f>
        <v>0.76470588235294112</v>
      </c>
      <c r="X214">
        <f>games1805!X214</f>
        <v>1.1764705882352942</v>
      </c>
      <c r="Y214">
        <f>games1805!Y214</f>
        <v>-0.41176470588235303</v>
      </c>
      <c r="Z214">
        <f>games1805!Z214</f>
        <v>1.0476190476190477</v>
      </c>
      <c r="AA214">
        <f>games1805!AA214</f>
        <v>1.9047619047619047</v>
      </c>
      <c r="AB214">
        <f>games1805!AB214</f>
        <v>-0.85714285714285698</v>
      </c>
      <c r="AC214">
        <f>games1805!AC214</f>
        <v>1.9166666666666667</v>
      </c>
      <c r="AD214">
        <f>games1805!AD214</f>
        <v>1.4166666666666667</v>
      </c>
      <c r="AE214">
        <f>games1805!AE214</f>
        <v>0.5</v>
      </c>
      <c r="AF214">
        <f>games1805!AF214</f>
        <v>2</v>
      </c>
      <c r="AG214">
        <f>games1805!AG214</f>
        <v>0.92307692307692313</v>
      </c>
      <c r="AH214">
        <f>games1805!AH214</f>
        <v>1.0769230769230769</v>
      </c>
      <c r="AI214">
        <f>games1805!AI214</f>
        <v>1</v>
      </c>
      <c r="AJ214">
        <f>games1805!AJ214</f>
        <v>1</v>
      </c>
      <c r="AK214">
        <f>games1805!AK214</f>
        <v>38</v>
      </c>
      <c r="AL214">
        <f>games1805!AL214</f>
        <v>46</v>
      </c>
      <c r="AM214">
        <f>games1805!AM214</f>
        <v>1</v>
      </c>
      <c r="AN214">
        <f>games1805!AN214</f>
        <v>1.84</v>
      </c>
      <c r="AO214">
        <f>games1805!AO214</f>
        <v>213</v>
      </c>
    </row>
    <row r="215" spans="1:41" x14ac:dyDescent="0.3">
      <c r="A215" t="str">
        <f>games1805!A215</f>
        <v>ÖFB-Cup  ÖFB-Cup</v>
      </c>
      <c r="B215" t="str">
        <f>games1805!B215</f>
        <v>16.07.2017</v>
      </c>
      <c r="C215" t="str">
        <f>games1805!C215</f>
        <v>2017</v>
      </c>
      <c r="D215" t="str">
        <f>games1805!D215</f>
        <v>07</v>
      </c>
      <c r="E215" t="str">
        <f>games1805!E215</f>
        <v>So</v>
      </c>
      <c r="F215">
        <f>games1805!F215</f>
        <v>0.66666666666666663</v>
      </c>
      <c r="G215">
        <f>games1805!G215</f>
        <v>1600</v>
      </c>
      <c r="H215">
        <f>games1805!H215</f>
        <v>45</v>
      </c>
      <c r="I215">
        <f>games1805!I215</f>
        <v>0</v>
      </c>
      <c r="J215" t="str">
        <f>games1805!J215</f>
        <v>SC Schwaz</v>
      </c>
      <c r="K215" t="str">
        <f>games1805!K215</f>
        <v>SK Rapid Wien</v>
      </c>
      <c r="L215">
        <f>games1805!L215</f>
        <v>0</v>
      </c>
      <c r="M215">
        <f>games1805!M215</f>
        <v>2</v>
      </c>
      <c r="N215" t="str">
        <f>games1805!N215</f>
        <v>N</v>
      </c>
      <c r="O215" t="str">
        <f>games1805!O215</f>
        <v>S</v>
      </c>
      <c r="P215">
        <f>games1805!P215</f>
        <v>-2</v>
      </c>
      <c r="Q215">
        <f>games1805!Q215</f>
        <v>0</v>
      </c>
      <c r="R215">
        <f>games1805!R215</f>
        <v>0</v>
      </c>
      <c r="S215">
        <f>games1805!S215</f>
        <v>0</v>
      </c>
      <c r="T215">
        <f>games1805!T215</f>
        <v>1.8846153846153846</v>
      </c>
      <c r="U215">
        <f>games1805!U215</f>
        <v>1.1153846153846154</v>
      </c>
      <c r="V215">
        <f>games1805!V215</f>
        <v>0.76923076923076916</v>
      </c>
      <c r="W215">
        <f>games1805!W215</f>
        <v>0</v>
      </c>
      <c r="X215">
        <f>games1805!X215</f>
        <v>0</v>
      </c>
      <c r="Y215">
        <f>games1805!Y215</f>
        <v>0</v>
      </c>
      <c r="Z215">
        <f>games1805!Z215</f>
        <v>0</v>
      </c>
      <c r="AA215">
        <f>games1805!AA215</f>
        <v>0</v>
      </c>
      <c r="AB215">
        <f>games1805!AB215</f>
        <v>0</v>
      </c>
      <c r="AC215">
        <f>games1805!AC215</f>
        <v>1.9166666666666667</v>
      </c>
      <c r="AD215">
        <f>games1805!AD215</f>
        <v>1.4166666666666667</v>
      </c>
      <c r="AE215">
        <f>games1805!AE215</f>
        <v>0.5</v>
      </c>
      <c r="AF215">
        <f>games1805!AF215</f>
        <v>1.8571428571428572</v>
      </c>
      <c r="AG215">
        <f>games1805!AG215</f>
        <v>0.8571428571428571</v>
      </c>
      <c r="AH215">
        <f>games1805!AH215</f>
        <v>1</v>
      </c>
      <c r="AI215">
        <f>games1805!AI215</f>
        <v>0</v>
      </c>
      <c r="AJ215">
        <f>games1805!AJ215</f>
        <v>3</v>
      </c>
      <c r="AK215">
        <f>games1805!AK215</f>
        <v>0</v>
      </c>
      <c r="AL215">
        <f>games1805!AL215</f>
        <v>47</v>
      </c>
      <c r="AM215">
        <f>games1805!AM215</f>
        <v>0</v>
      </c>
      <c r="AN215">
        <f>games1805!AN215</f>
        <v>1.8076923076923077</v>
      </c>
      <c r="AO215">
        <f>games1805!AO215</f>
        <v>214</v>
      </c>
    </row>
    <row r="216" spans="1:41" x14ac:dyDescent="0.3">
      <c r="A216" t="str">
        <f>games1805!A216</f>
        <v>Bundesliga  Bundesliga</v>
      </c>
      <c r="B216" t="str">
        <f>games1805!B216</f>
        <v>22.07.2017</v>
      </c>
      <c r="C216" t="str">
        <f>games1805!C216</f>
        <v>2017</v>
      </c>
      <c r="D216" t="str">
        <f>games1805!D216</f>
        <v>07</v>
      </c>
      <c r="E216" t="str">
        <f>games1805!E216</f>
        <v>Sa</v>
      </c>
      <c r="F216">
        <f>games1805!F216</f>
        <v>0.66666666666666663</v>
      </c>
      <c r="G216">
        <f>games1805!G216</f>
        <v>17800</v>
      </c>
      <c r="H216">
        <f>games1805!H216</f>
        <v>6</v>
      </c>
      <c r="I216">
        <f>games1805!I216</f>
        <v>0</v>
      </c>
      <c r="J216" t="str">
        <f>games1805!J216</f>
        <v>SK Rapid Wien</v>
      </c>
      <c r="K216" t="str">
        <f>games1805!K216</f>
        <v>SV Mattersburg</v>
      </c>
      <c r="L216">
        <f>games1805!L216</f>
        <v>2</v>
      </c>
      <c r="M216">
        <f>games1805!M216</f>
        <v>2</v>
      </c>
      <c r="N216" t="str">
        <f>games1805!N216</f>
        <v>U</v>
      </c>
      <c r="O216" t="str">
        <f>games1805!O216</f>
        <v>U</v>
      </c>
      <c r="P216">
        <f>games1805!P216</f>
        <v>0</v>
      </c>
      <c r="Q216">
        <f>games1805!Q216</f>
        <v>1.8888888888888888</v>
      </c>
      <c r="R216">
        <f>games1805!R216</f>
        <v>0.62962962962962965</v>
      </c>
      <c r="S216">
        <f>games1805!S216</f>
        <v>1.2592592592592591</v>
      </c>
      <c r="T216">
        <f>games1805!T216</f>
        <v>1.52</v>
      </c>
      <c r="U216">
        <f>games1805!U216</f>
        <v>1.36</v>
      </c>
      <c r="V216">
        <f>games1805!V216</f>
        <v>0.15999999999999992</v>
      </c>
      <c r="W216">
        <f>games1805!W216</f>
        <v>1.9166666666666667</v>
      </c>
      <c r="X216">
        <f>games1805!X216</f>
        <v>1.4166666666666667</v>
      </c>
      <c r="Y216">
        <f>games1805!Y216</f>
        <v>0.5</v>
      </c>
      <c r="Z216">
        <f>games1805!Z216</f>
        <v>1.8666666666666667</v>
      </c>
      <c r="AA216">
        <f>games1805!AA216</f>
        <v>0.8</v>
      </c>
      <c r="AB216">
        <f>games1805!AB216</f>
        <v>1.0666666666666667</v>
      </c>
      <c r="AC216">
        <f>games1805!AC216</f>
        <v>1.5384615384615385</v>
      </c>
      <c r="AD216">
        <f>games1805!AD216</f>
        <v>1.1538461538461537</v>
      </c>
      <c r="AE216">
        <f>games1805!AE216</f>
        <v>0.3846153846153848</v>
      </c>
      <c r="AF216">
        <f>games1805!AF216</f>
        <v>1.5</v>
      </c>
      <c r="AG216">
        <f>games1805!AG216</f>
        <v>1.5833333333333333</v>
      </c>
      <c r="AH216">
        <f>games1805!AH216</f>
        <v>-8.3333333333333259E-2</v>
      </c>
      <c r="AI216">
        <f>games1805!AI216</f>
        <v>1</v>
      </c>
      <c r="AJ216">
        <f>games1805!AJ216</f>
        <v>1</v>
      </c>
      <c r="AK216">
        <f>games1805!AK216</f>
        <v>50</v>
      </c>
      <c r="AL216">
        <f>games1805!AL216</f>
        <v>37</v>
      </c>
      <c r="AM216">
        <f>games1805!AM216</f>
        <v>1.8518518518518519</v>
      </c>
      <c r="AN216">
        <f>games1805!AN216</f>
        <v>1.48</v>
      </c>
      <c r="AO216">
        <f>games1805!AO216</f>
        <v>215</v>
      </c>
    </row>
    <row r="217" spans="1:41" x14ac:dyDescent="0.3">
      <c r="A217" t="str">
        <f>games1805!A217</f>
        <v>Bundesliga  Bundesliga</v>
      </c>
      <c r="B217" t="str">
        <f>games1805!B217</f>
        <v>13.08.2017</v>
      </c>
      <c r="C217" t="str">
        <f>games1805!C217</f>
        <v>2017</v>
      </c>
      <c r="D217" t="str">
        <f>games1805!D217</f>
        <v>08</v>
      </c>
      <c r="E217" t="str">
        <f>games1805!E217</f>
        <v>So</v>
      </c>
      <c r="F217">
        <f>games1805!F217</f>
        <v>0.6875</v>
      </c>
      <c r="G217">
        <f>games1805!G217</f>
        <v>4700</v>
      </c>
      <c r="H217">
        <f>games1805!H217</f>
        <v>7</v>
      </c>
      <c r="I217">
        <f>games1805!I217</f>
        <v>0</v>
      </c>
      <c r="J217" t="str">
        <f>games1805!J217</f>
        <v>FC Admira Wacker Mödling</v>
      </c>
      <c r="K217" t="str">
        <f>games1805!K217</f>
        <v>SK Rapid Wien</v>
      </c>
      <c r="L217">
        <f>games1805!L217</f>
        <v>3</v>
      </c>
      <c r="M217">
        <f>games1805!M217</f>
        <v>1</v>
      </c>
      <c r="N217" t="str">
        <f>games1805!N217</f>
        <v>S</v>
      </c>
      <c r="O217" t="str">
        <f>games1805!O217</f>
        <v>N</v>
      </c>
      <c r="P217">
        <f>games1805!P217</f>
        <v>2</v>
      </c>
      <c r="Q217">
        <f>games1805!Q217</f>
        <v>1.3333333333333333</v>
      </c>
      <c r="R217">
        <f>games1805!R217</f>
        <v>0.95833333333333337</v>
      </c>
      <c r="S217">
        <f>games1805!S217</f>
        <v>0.37499999999999989</v>
      </c>
      <c r="T217">
        <f>games1805!T217</f>
        <v>1.8928571428571428</v>
      </c>
      <c r="U217">
        <f>games1805!U217</f>
        <v>1.1071428571428572</v>
      </c>
      <c r="V217">
        <f>games1805!V217</f>
        <v>0.78571428571428559</v>
      </c>
      <c r="W217">
        <f>games1805!W217</f>
        <v>1.5833333333333333</v>
      </c>
      <c r="X217">
        <f>games1805!X217</f>
        <v>1.9166666666666667</v>
      </c>
      <c r="Y217">
        <f>games1805!Y217</f>
        <v>-0.33333333333333348</v>
      </c>
      <c r="Z217">
        <f>games1805!Z217</f>
        <v>1.0833333333333333</v>
      </c>
      <c r="AA217">
        <f>games1805!AA217</f>
        <v>2.25</v>
      </c>
      <c r="AB217">
        <f>games1805!AB217</f>
        <v>-1.1666666666666667</v>
      </c>
      <c r="AC217">
        <f>games1805!AC217</f>
        <v>1.9230769230769231</v>
      </c>
      <c r="AD217">
        <f>games1805!AD217</f>
        <v>1.4615384615384615</v>
      </c>
      <c r="AE217">
        <f>games1805!AE217</f>
        <v>0.46153846153846168</v>
      </c>
      <c r="AF217">
        <f>games1805!AF217</f>
        <v>1.8666666666666667</v>
      </c>
      <c r="AG217">
        <f>games1805!AG217</f>
        <v>0.8</v>
      </c>
      <c r="AH217">
        <f>games1805!AH217</f>
        <v>1.0666666666666667</v>
      </c>
      <c r="AI217">
        <f>games1805!AI217</f>
        <v>3</v>
      </c>
      <c r="AJ217">
        <f>games1805!AJ217</f>
        <v>0</v>
      </c>
      <c r="AK217">
        <f>games1805!AK217</f>
        <v>28</v>
      </c>
      <c r="AL217">
        <f>games1805!AL217</f>
        <v>51</v>
      </c>
      <c r="AM217">
        <f>games1805!AM217</f>
        <v>1.1666666666666667</v>
      </c>
      <c r="AN217">
        <f>games1805!AN217</f>
        <v>1.8214285714285714</v>
      </c>
      <c r="AO217">
        <f>games1805!AO217</f>
        <v>216</v>
      </c>
    </row>
    <row r="218" spans="1:41" x14ac:dyDescent="0.3">
      <c r="A218" t="str">
        <f>games1805!A218</f>
        <v>Bundesliga  Bundesliga</v>
      </c>
      <c r="B218" t="str">
        <f>games1805!B218</f>
        <v>16.09.2017</v>
      </c>
      <c r="C218" t="str">
        <f>games1805!C218</f>
        <v>2017</v>
      </c>
      <c r="D218" t="str">
        <f>games1805!D218</f>
        <v>09</v>
      </c>
      <c r="E218" t="str">
        <f>games1805!E218</f>
        <v>Sa</v>
      </c>
      <c r="F218">
        <f>games1805!F218</f>
        <v>0.66666666666666663</v>
      </c>
      <c r="G218">
        <f>games1805!G218</f>
        <v>5631</v>
      </c>
      <c r="H218">
        <f>games1805!H218</f>
        <v>6</v>
      </c>
      <c r="I218">
        <f>games1805!I218</f>
        <v>0</v>
      </c>
      <c r="J218" t="str">
        <f>games1805!J218</f>
        <v>SC Rheindorf Altach</v>
      </c>
      <c r="K218" t="str">
        <f>games1805!K218</f>
        <v>SK Rapid Wien</v>
      </c>
      <c r="L218">
        <f>games1805!L218</f>
        <v>2</v>
      </c>
      <c r="M218">
        <f>games1805!M218</f>
        <v>2</v>
      </c>
      <c r="N218" t="str">
        <f>games1805!N218</f>
        <v>U</v>
      </c>
      <c r="O218" t="str">
        <f>games1805!O218</f>
        <v>U</v>
      </c>
      <c r="P218">
        <f>games1805!P218</f>
        <v>0</v>
      </c>
      <c r="Q218">
        <f>games1805!Q218</f>
        <v>0.92</v>
      </c>
      <c r="R218">
        <f>games1805!R218</f>
        <v>0.64</v>
      </c>
      <c r="S218">
        <f>games1805!S218</f>
        <v>0.28000000000000003</v>
      </c>
      <c r="T218">
        <f>games1805!T218</f>
        <v>1.8620689655172413</v>
      </c>
      <c r="U218">
        <f>games1805!U218</f>
        <v>1.1724137931034482</v>
      </c>
      <c r="V218">
        <f>games1805!V218</f>
        <v>0.68965517241379315</v>
      </c>
      <c r="W218">
        <f>games1805!W218</f>
        <v>1.3333333333333333</v>
      </c>
      <c r="X218">
        <f>games1805!X218</f>
        <v>1.3333333333333333</v>
      </c>
      <c r="Y218">
        <f>games1805!Y218</f>
        <v>0</v>
      </c>
      <c r="Z218">
        <f>games1805!Z218</f>
        <v>0.53846153846153844</v>
      </c>
      <c r="AA218">
        <f>games1805!AA218</f>
        <v>1.4615384615384615</v>
      </c>
      <c r="AB218">
        <f>games1805!AB218</f>
        <v>-0.92307692307692302</v>
      </c>
      <c r="AC218">
        <f>games1805!AC218</f>
        <v>1.9230769230769231</v>
      </c>
      <c r="AD218">
        <f>games1805!AD218</f>
        <v>1.4615384615384615</v>
      </c>
      <c r="AE218">
        <f>games1805!AE218</f>
        <v>0.46153846153846168</v>
      </c>
      <c r="AF218">
        <f>games1805!AF218</f>
        <v>1.8125</v>
      </c>
      <c r="AG218">
        <f>games1805!AG218</f>
        <v>0.9375</v>
      </c>
      <c r="AH218">
        <f>games1805!AH218</f>
        <v>0.875</v>
      </c>
      <c r="AI218">
        <f>games1805!AI218</f>
        <v>1</v>
      </c>
      <c r="AJ218">
        <f>games1805!AJ218</f>
        <v>1</v>
      </c>
      <c r="AK218">
        <f>games1805!AK218</f>
        <v>25</v>
      </c>
      <c r="AL218">
        <f>games1805!AL218</f>
        <v>51</v>
      </c>
      <c r="AM218">
        <f>games1805!AM218</f>
        <v>1</v>
      </c>
      <c r="AN218">
        <f>games1805!AN218</f>
        <v>1.7586206896551724</v>
      </c>
      <c r="AO218">
        <f>games1805!AO218</f>
        <v>217</v>
      </c>
    </row>
    <row r="219" spans="1:41" x14ac:dyDescent="0.3">
      <c r="A219" t="str">
        <f>games1805!A219</f>
        <v>ÖFB-Cup  ÖFB-Cup</v>
      </c>
      <c r="B219" t="str">
        <f>games1805!B219</f>
        <v>20.09.2017</v>
      </c>
      <c r="C219" t="str">
        <f>games1805!C219</f>
        <v>2017</v>
      </c>
      <c r="D219" t="str">
        <f>games1805!D219</f>
        <v>09</v>
      </c>
      <c r="E219" t="str">
        <f>games1805!E219</f>
        <v>Mi</v>
      </c>
      <c r="F219">
        <f>games1805!F219</f>
        <v>0.85416666666666663</v>
      </c>
      <c r="G219">
        <f>games1805!G219</f>
        <v>4100</v>
      </c>
      <c r="H219">
        <f>games1805!H219</f>
        <v>4</v>
      </c>
      <c r="I219">
        <f>games1805!I219</f>
        <v>0</v>
      </c>
      <c r="J219" t="str">
        <f>games1805!J219</f>
        <v>ASK Elektra</v>
      </c>
      <c r="K219" t="str">
        <f>games1805!K219</f>
        <v>SK Rapid Wien</v>
      </c>
      <c r="L219">
        <f>games1805!L219</f>
        <v>0</v>
      </c>
      <c r="M219">
        <f>games1805!M219</f>
        <v>4</v>
      </c>
      <c r="N219" t="str">
        <f>games1805!N219</f>
        <v>N</v>
      </c>
      <c r="O219" t="str">
        <f>games1805!O219</f>
        <v>S</v>
      </c>
      <c r="P219">
        <f>games1805!P219</f>
        <v>-4</v>
      </c>
      <c r="Q219">
        <f>games1805!Q219</f>
        <v>0</v>
      </c>
      <c r="R219">
        <f>games1805!R219</f>
        <v>0</v>
      </c>
      <c r="S219">
        <f>games1805!S219</f>
        <v>0</v>
      </c>
      <c r="T219">
        <f>games1805!T219</f>
        <v>1.8666666666666667</v>
      </c>
      <c r="U219">
        <f>games1805!U219</f>
        <v>1.2</v>
      </c>
      <c r="V219">
        <f>games1805!V219</f>
        <v>0.66666666666666674</v>
      </c>
      <c r="W219">
        <f>games1805!W219</f>
        <v>0</v>
      </c>
      <c r="X219">
        <f>games1805!X219</f>
        <v>0</v>
      </c>
      <c r="Y219">
        <f>games1805!Y219</f>
        <v>0</v>
      </c>
      <c r="Z219">
        <f>games1805!Z219</f>
        <v>0</v>
      </c>
      <c r="AA219">
        <f>games1805!AA219</f>
        <v>0</v>
      </c>
      <c r="AB219">
        <f>games1805!AB219</f>
        <v>0</v>
      </c>
      <c r="AC219">
        <f>games1805!AC219</f>
        <v>1.9230769230769231</v>
      </c>
      <c r="AD219">
        <f>games1805!AD219</f>
        <v>1.4615384615384615</v>
      </c>
      <c r="AE219">
        <f>games1805!AE219</f>
        <v>0.46153846153846168</v>
      </c>
      <c r="AF219">
        <f>games1805!AF219</f>
        <v>1.8235294117647058</v>
      </c>
      <c r="AG219">
        <f>games1805!AG219</f>
        <v>1</v>
      </c>
      <c r="AH219">
        <f>games1805!AH219</f>
        <v>0.82352941176470584</v>
      </c>
      <c r="AI219">
        <f>games1805!AI219</f>
        <v>0</v>
      </c>
      <c r="AJ219">
        <f>games1805!AJ219</f>
        <v>3</v>
      </c>
      <c r="AK219">
        <f>games1805!AK219</f>
        <v>0</v>
      </c>
      <c r="AL219">
        <f>games1805!AL219</f>
        <v>52</v>
      </c>
      <c r="AM219">
        <f>games1805!AM219</f>
        <v>0</v>
      </c>
      <c r="AN219">
        <f>games1805!AN219</f>
        <v>1.7333333333333334</v>
      </c>
      <c r="AO219">
        <f>games1805!AO219</f>
        <v>218</v>
      </c>
    </row>
    <row r="220" spans="1:41" x14ac:dyDescent="0.3">
      <c r="A220" t="str">
        <f>games1805!A220</f>
        <v>Bundesliga  Bundesliga</v>
      </c>
      <c r="B220" t="str">
        <f>games1805!B220</f>
        <v>30.09.2017</v>
      </c>
      <c r="C220" t="str">
        <f>games1805!C220</f>
        <v>2017</v>
      </c>
      <c r="D220" t="str">
        <f>games1805!D220</f>
        <v>09</v>
      </c>
      <c r="E220" t="str">
        <f>games1805!E220</f>
        <v>Sa</v>
      </c>
      <c r="F220">
        <f>games1805!F220</f>
        <v>0.77083333333333337</v>
      </c>
      <c r="G220">
        <f>games1805!G220</f>
        <v>7800</v>
      </c>
      <c r="H220">
        <f>games1805!H220</f>
        <v>7</v>
      </c>
      <c r="I220">
        <f>games1805!I220</f>
        <v>0</v>
      </c>
      <c r="J220" t="str">
        <f>games1805!J220</f>
        <v>SV Mattersburg</v>
      </c>
      <c r="K220" t="str">
        <f>games1805!K220</f>
        <v>SK Rapid Wien</v>
      </c>
      <c r="L220">
        <f>games1805!L220</f>
        <v>0</v>
      </c>
      <c r="M220">
        <f>games1805!M220</f>
        <v>1</v>
      </c>
      <c r="N220" t="str">
        <f>games1805!N220</f>
        <v>N</v>
      </c>
      <c r="O220" t="str">
        <f>games1805!O220</f>
        <v>S</v>
      </c>
      <c r="P220">
        <f>games1805!P220</f>
        <v>-1</v>
      </c>
      <c r="Q220">
        <f>games1805!Q220</f>
        <v>1.5384615384615385</v>
      </c>
      <c r="R220">
        <f>games1805!R220</f>
        <v>0.57692307692307687</v>
      </c>
      <c r="S220">
        <f>games1805!S220</f>
        <v>0.96153846153846168</v>
      </c>
      <c r="T220">
        <f>games1805!T220</f>
        <v>1.935483870967742</v>
      </c>
      <c r="U220">
        <f>games1805!U220</f>
        <v>1.1612903225806452</v>
      </c>
      <c r="V220">
        <f>games1805!V220</f>
        <v>0.77419354838709675</v>
      </c>
      <c r="W220">
        <f>games1805!W220</f>
        <v>1.5384615384615385</v>
      </c>
      <c r="X220">
        <f>games1805!X220</f>
        <v>1.1538461538461537</v>
      </c>
      <c r="Y220">
        <f>games1805!Y220</f>
        <v>0.3846153846153848</v>
      </c>
      <c r="Z220">
        <f>games1805!Z220</f>
        <v>1.5384615384615385</v>
      </c>
      <c r="AA220">
        <f>games1805!AA220</f>
        <v>1.6153846153846154</v>
      </c>
      <c r="AB220">
        <f>games1805!AB220</f>
        <v>-7.6923076923076872E-2</v>
      </c>
      <c r="AC220">
        <f>games1805!AC220</f>
        <v>1.9230769230769231</v>
      </c>
      <c r="AD220">
        <f>games1805!AD220</f>
        <v>1.4615384615384615</v>
      </c>
      <c r="AE220">
        <f>games1805!AE220</f>
        <v>0.46153846153846168</v>
      </c>
      <c r="AF220">
        <f>games1805!AF220</f>
        <v>1.9444444444444444</v>
      </c>
      <c r="AG220">
        <f>games1805!AG220</f>
        <v>0.94444444444444442</v>
      </c>
      <c r="AH220">
        <f>games1805!AH220</f>
        <v>1</v>
      </c>
      <c r="AI220">
        <f>games1805!AI220</f>
        <v>0</v>
      </c>
      <c r="AJ220">
        <f>games1805!AJ220</f>
        <v>3</v>
      </c>
      <c r="AK220">
        <f>games1805!AK220</f>
        <v>38</v>
      </c>
      <c r="AL220">
        <f>games1805!AL220</f>
        <v>55</v>
      </c>
      <c r="AM220">
        <f>games1805!AM220</f>
        <v>1.4615384615384615</v>
      </c>
      <c r="AN220">
        <f>games1805!AN220</f>
        <v>1.7741935483870968</v>
      </c>
      <c r="AO220">
        <f>games1805!AO220</f>
        <v>219</v>
      </c>
    </row>
    <row r="221" spans="1:41" x14ac:dyDescent="0.3">
      <c r="A221" t="str">
        <f>games1805!A221</f>
        <v>Bundesliga  Bundesliga</v>
      </c>
      <c r="B221" t="str">
        <f>games1805!B221</f>
        <v>28.10.2017</v>
      </c>
      <c r="C221" t="str">
        <f>games1805!C221</f>
        <v>2017</v>
      </c>
      <c r="D221" t="str">
        <f>games1805!D221</f>
        <v>10</v>
      </c>
      <c r="E221" t="str">
        <f>games1805!E221</f>
        <v>Sa</v>
      </c>
      <c r="F221">
        <f>games1805!F221</f>
        <v>0.66666666666666663</v>
      </c>
      <c r="G221">
        <f>games1805!G221</f>
        <v>16800</v>
      </c>
      <c r="H221">
        <f>games1805!H221</f>
        <v>3</v>
      </c>
      <c r="I221">
        <f>games1805!I221</f>
        <v>0</v>
      </c>
      <c r="J221" t="str">
        <f>games1805!J221</f>
        <v>SK Rapid Wien</v>
      </c>
      <c r="K221" t="str">
        <f>games1805!K221</f>
        <v>FC Admira Wacker Mödling</v>
      </c>
      <c r="L221">
        <f>games1805!L221</f>
        <v>1</v>
      </c>
      <c r="M221">
        <f>games1805!M221</f>
        <v>0</v>
      </c>
      <c r="N221" t="str">
        <f>games1805!N221</f>
        <v>S</v>
      </c>
      <c r="O221" t="str">
        <f>games1805!O221</f>
        <v>N</v>
      </c>
      <c r="P221">
        <f>games1805!P221</f>
        <v>1</v>
      </c>
      <c r="Q221">
        <f>games1805!Q221</f>
        <v>1.90625</v>
      </c>
      <c r="R221">
        <f>games1805!R221</f>
        <v>0.59375</v>
      </c>
      <c r="S221">
        <f>games1805!S221</f>
        <v>1.3125</v>
      </c>
      <c r="T221">
        <f>games1805!T221</f>
        <v>1.4</v>
      </c>
      <c r="U221">
        <f>games1805!U221</f>
        <v>2.04</v>
      </c>
      <c r="V221">
        <f>games1805!V221</f>
        <v>-0.64000000000000012</v>
      </c>
      <c r="W221">
        <f>games1805!W221</f>
        <v>1.9230769230769231</v>
      </c>
      <c r="X221">
        <f>games1805!X221</f>
        <v>1.4615384615384615</v>
      </c>
      <c r="Y221">
        <f>games1805!Y221</f>
        <v>0.46153846153846168</v>
      </c>
      <c r="Z221">
        <f>games1805!Z221</f>
        <v>1.8947368421052631</v>
      </c>
      <c r="AA221">
        <f>games1805!AA221</f>
        <v>0.89473684210526316</v>
      </c>
      <c r="AB221">
        <f>games1805!AB221</f>
        <v>0.99999999999999989</v>
      </c>
      <c r="AC221">
        <f>games1805!AC221</f>
        <v>1.6923076923076923</v>
      </c>
      <c r="AD221">
        <f>games1805!AD221</f>
        <v>1.8461538461538463</v>
      </c>
      <c r="AE221">
        <f>games1805!AE221</f>
        <v>-0.15384615384615397</v>
      </c>
      <c r="AF221">
        <f>games1805!AF221</f>
        <v>1.0833333333333333</v>
      </c>
      <c r="AG221">
        <f>games1805!AG221</f>
        <v>2.25</v>
      </c>
      <c r="AH221">
        <f>games1805!AH221</f>
        <v>-1.1666666666666667</v>
      </c>
      <c r="AI221">
        <f>games1805!AI221</f>
        <v>3</v>
      </c>
      <c r="AJ221">
        <f>games1805!AJ221</f>
        <v>0</v>
      </c>
      <c r="AK221">
        <f>games1805!AK221</f>
        <v>58</v>
      </c>
      <c r="AL221">
        <f>games1805!AL221</f>
        <v>31</v>
      </c>
      <c r="AM221">
        <f>games1805!AM221</f>
        <v>1.8125</v>
      </c>
      <c r="AN221">
        <f>games1805!AN221</f>
        <v>1.24</v>
      </c>
      <c r="AO221">
        <f>games1805!AO221</f>
        <v>220</v>
      </c>
    </row>
    <row r="222" spans="1:41" x14ac:dyDescent="0.3">
      <c r="A222" t="str">
        <f>games1805!A222</f>
        <v>Bundesliga  Bundesliga</v>
      </c>
      <c r="B222" t="str">
        <f>games1805!B222</f>
        <v>29.11.2017</v>
      </c>
      <c r="C222" t="str">
        <f>games1805!C222</f>
        <v>2017</v>
      </c>
      <c r="D222" t="str">
        <f>games1805!D222</f>
        <v>11</v>
      </c>
      <c r="E222" t="str">
        <f>games1805!E222</f>
        <v>Mi</v>
      </c>
      <c r="F222">
        <f>games1805!F222</f>
        <v>0.85416666666666663</v>
      </c>
      <c r="G222">
        <f>games1805!G222</f>
        <v>13400</v>
      </c>
      <c r="H222">
        <f>games1805!H222</f>
        <v>3</v>
      </c>
      <c r="I222">
        <f>games1805!I222</f>
        <v>0</v>
      </c>
      <c r="J222" t="str">
        <f>games1805!J222</f>
        <v>SK Rapid Wien</v>
      </c>
      <c r="K222" t="str">
        <f>games1805!K222</f>
        <v>SC Rheindorf Altach</v>
      </c>
      <c r="L222">
        <f>games1805!L222</f>
        <v>1</v>
      </c>
      <c r="M222">
        <f>games1805!M222</f>
        <v>2</v>
      </c>
      <c r="N222" t="str">
        <f>games1805!N222</f>
        <v>N</v>
      </c>
      <c r="O222" t="str">
        <f>games1805!O222</f>
        <v>S</v>
      </c>
      <c r="P222">
        <f>games1805!P222</f>
        <v>-1</v>
      </c>
      <c r="Q222">
        <f>games1805!Q222</f>
        <v>1.8787878787878789</v>
      </c>
      <c r="R222">
        <f>games1805!R222</f>
        <v>0.5757575757575758</v>
      </c>
      <c r="S222">
        <f>games1805!S222</f>
        <v>1.3030303030303032</v>
      </c>
      <c r="T222">
        <f>games1805!T222</f>
        <v>0.96153846153846156</v>
      </c>
      <c r="U222">
        <f>games1805!U222</f>
        <v>1.4230769230769231</v>
      </c>
      <c r="V222">
        <f>games1805!V222</f>
        <v>-0.46153846153846156</v>
      </c>
      <c r="W222">
        <f>games1805!W222</f>
        <v>1.8571428571428572</v>
      </c>
      <c r="X222">
        <f>games1805!X222</f>
        <v>1.3571428571428572</v>
      </c>
      <c r="Y222">
        <f>games1805!Y222</f>
        <v>0.5</v>
      </c>
      <c r="Z222">
        <f>games1805!Z222</f>
        <v>1.8947368421052631</v>
      </c>
      <c r="AA222">
        <f>games1805!AA222</f>
        <v>0.89473684210526316</v>
      </c>
      <c r="AB222">
        <f>games1805!AB222</f>
        <v>0.99999999999999989</v>
      </c>
      <c r="AC222">
        <f>games1805!AC222</f>
        <v>1.3846153846153846</v>
      </c>
      <c r="AD222">
        <f>games1805!AD222</f>
        <v>1.3846153846153846</v>
      </c>
      <c r="AE222">
        <f>games1805!AE222</f>
        <v>0</v>
      </c>
      <c r="AF222">
        <f>games1805!AF222</f>
        <v>0.53846153846153844</v>
      </c>
      <c r="AG222">
        <f>games1805!AG222</f>
        <v>1.4615384615384615</v>
      </c>
      <c r="AH222">
        <f>games1805!AH222</f>
        <v>-0.92307692307692302</v>
      </c>
      <c r="AI222">
        <f>games1805!AI222</f>
        <v>0</v>
      </c>
      <c r="AJ222">
        <f>games1805!AJ222</f>
        <v>3</v>
      </c>
      <c r="AK222">
        <f>games1805!AK222</f>
        <v>61</v>
      </c>
      <c r="AL222">
        <f>games1805!AL222</f>
        <v>26</v>
      </c>
      <c r="AM222">
        <f>games1805!AM222</f>
        <v>1.8484848484848484</v>
      </c>
      <c r="AN222">
        <f>games1805!AN222</f>
        <v>1</v>
      </c>
      <c r="AO222">
        <f>games1805!AO222</f>
        <v>221</v>
      </c>
    </row>
    <row r="223" spans="1:41" x14ac:dyDescent="0.3">
      <c r="A223" t="str">
        <f>games1805!A223</f>
        <v>Bundesliga  Bundesliga</v>
      </c>
      <c r="B223" t="str">
        <f>games1805!B223</f>
        <v>09.12.2017</v>
      </c>
      <c r="C223" t="str">
        <f>games1805!C223</f>
        <v>2017</v>
      </c>
      <c r="D223" t="str">
        <f>games1805!D223</f>
        <v>12</v>
      </c>
      <c r="E223" t="str">
        <f>games1805!E223</f>
        <v>Sa</v>
      </c>
      <c r="F223">
        <f>games1805!F223</f>
        <v>0.66666666666666663</v>
      </c>
      <c r="G223">
        <f>games1805!G223</f>
        <v>14400</v>
      </c>
      <c r="H223">
        <f>games1805!H223</f>
        <v>7</v>
      </c>
      <c r="I223">
        <f>games1805!I223</f>
        <v>0</v>
      </c>
      <c r="J223" t="str">
        <f>games1805!J223</f>
        <v>SK Rapid Wien</v>
      </c>
      <c r="K223" t="str">
        <f>games1805!K223</f>
        <v>SV Mattersburg</v>
      </c>
      <c r="L223">
        <f>games1805!L223</f>
        <v>2</v>
      </c>
      <c r="M223">
        <f>games1805!M223</f>
        <v>2</v>
      </c>
      <c r="N223" t="str">
        <f>games1805!N223</f>
        <v>U</v>
      </c>
      <c r="O223" t="str">
        <f>games1805!O223</f>
        <v>U</v>
      </c>
      <c r="P223">
        <f>games1805!P223</f>
        <v>0</v>
      </c>
      <c r="Q223">
        <f>games1805!Q223</f>
        <v>1.8529411764705883</v>
      </c>
      <c r="R223">
        <f>games1805!R223</f>
        <v>0.61764705882352944</v>
      </c>
      <c r="S223">
        <f>games1805!S223</f>
        <v>1.2352941176470589</v>
      </c>
      <c r="T223">
        <f>games1805!T223</f>
        <v>1.4814814814814814</v>
      </c>
      <c r="U223">
        <f>games1805!U223</f>
        <v>1.3703703703703705</v>
      </c>
      <c r="V223">
        <f>games1805!V223</f>
        <v>0.11111111111111094</v>
      </c>
      <c r="W223">
        <f>games1805!W223</f>
        <v>1.8</v>
      </c>
      <c r="X223">
        <f>games1805!X223</f>
        <v>1.4</v>
      </c>
      <c r="Y223">
        <f>games1805!Y223</f>
        <v>0.40000000000000013</v>
      </c>
      <c r="Z223">
        <f>games1805!Z223</f>
        <v>1.8947368421052631</v>
      </c>
      <c r="AA223">
        <f>games1805!AA223</f>
        <v>0.89473684210526316</v>
      </c>
      <c r="AB223">
        <f>games1805!AB223</f>
        <v>0.99999999999999989</v>
      </c>
      <c r="AC223">
        <f>games1805!AC223</f>
        <v>1.4285714285714286</v>
      </c>
      <c r="AD223">
        <f>games1805!AD223</f>
        <v>1.1428571428571428</v>
      </c>
      <c r="AE223">
        <f>games1805!AE223</f>
        <v>0.28571428571428581</v>
      </c>
      <c r="AF223">
        <f>games1805!AF223</f>
        <v>1.5384615384615385</v>
      </c>
      <c r="AG223">
        <f>games1805!AG223</f>
        <v>1.6153846153846154</v>
      </c>
      <c r="AH223">
        <f>games1805!AH223</f>
        <v>-7.6923076923076872E-2</v>
      </c>
      <c r="AI223">
        <f>games1805!AI223</f>
        <v>1</v>
      </c>
      <c r="AJ223">
        <f>games1805!AJ223</f>
        <v>1</v>
      </c>
      <c r="AK223">
        <f>games1805!AK223</f>
        <v>61</v>
      </c>
      <c r="AL223">
        <f>games1805!AL223</f>
        <v>38</v>
      </c>
      <c r="AM223">
        <f>games1805!AM223</f>
        <v>1.7941176470588236</v>
      </c>
      <c r="AN223">
        <f>games1805!AN223</f>
        <v>1.4074074074074074</v>
      </c>
      <c r="AO223">
        <f>games1805!AO223</f>
        <v>222</v>
      </c>
    </row>
    <row r="224" spans="1:41" x14ac:dyDescent="0.3">
      <c r="A224" t="str">
        <f>games1805!A224</f>
        <v>Bundesliga  Bundesliga</v>
      </c>
      <c r="B224" t="str">
        <f>games1805!B224</f>
        <v>11.02.2018</v>
      </c>
      <c r="C224" t="str">
        <f>games1805!C224</f>
        <v>2018</v>
      </c>
      <c r="D224" t="str">
        <f>games1805!D224</f>
        <v>02</v>
      </c>
      <c r="E224" t="str">
        <f>games1805!E224</f>
        <v>So</v>
      </c>
      <c r="F224">
        <f>games1805!F224</f>
        <v>0.6875</v>
      </c>
      <c r="G224">
        <f>games1805!G224</f>
        <v>3200</v>
      </c>
      <c r="H224">
        <f>games1805!H224</f>
        <v>7</v>
      </c>
      <c r="I224">
        <f>games1805!I224</f>
        <v>0</v>
      </c>
      <c r="J224" t="str">
        <f>games1805!J224</f>
        <v>FC Admira Wacker Mödling</v>
      </c>
      <c r="K224" t="str">
        <f>games1805!K224</f>
        <v>SK Rapid Wien</v>
      </c>
      <c r="L224">
        <f>games1805!L224</f>
        <v>2</v>
      </c>
      <c r="M224">
        <f>games1805!M224</f>
        <v>1</v>
      </c>
      <c r="N224" t="str">
        <f>games1805!N224</f>
        <v>S</v>
      </c>
      <c r="O224" t="str">
        <f>games1805!O224</f>
        <v>N</v>
      </c>
      <c r="P224">
        <f>games1805!P224</f>
        <v>1</v>
      </c>
      <c r="Q224">
        <f>games1805!Q224</f>
        <v>1.3461538461538463</v>
      </c>
      <c r="R224">
        <f>games1805!R224</f>
        <v>0.92307692307692313</v>
      </c>
      <c r="S224">
        <f>games1805!S224</f>
        <v>0.42307692307692313</v>
      </c>
      <c r="T224">
        <f>games1805!T224</f>
        <v>1.8571428571428572</v>
      </c>
      <c r="U224">
        <f>games1805!U224</f>
        <v>1.1428571428571428</v>
      </c>
      <c r="V224">
        <f>games1805!V224</f>
        <v>0.71428571428571441</v>
      </c>
      <c r="W224">
        <f>games1805!W224</f>
        <v>1.6923076923076923</v>
      </c>
      <c r="X224">
        <f>games1805!X224</f>
        <v>1.8461538461538463</v>
      </c>
      <c r="Y224">
        <f>games1805!Y224</f>
        <v>-0.15384615384615397</v>
      </c>
      <c r="Z224">
        <f>games1805!Z224</f>
        <v>1</v>
      </c>
      <c r="AA224">
        <f>games1805!AA224</f>
        <v>2.1538461538461537</v>
      </c>
      <c r="AB224">
        <f>games1805!AB224</f>
        <v>-1.1538461538461537</v>
      </c>
      <c r="AC224">
        <f>games1805!AC224</f>
        <v>1.8125</v>
      </c>
      <c r="AD224">
        <f>games1805!AD224</f>
        <v>1.4375</v>
      </c>
      <c r="AE224">
        <f>games1805!AE224</f>
        <v>0.375</v>
      </c>
      <c r="AF224">
        <f>games1805!AF224</f>
        <v>1.8947368421052631</v>
      </c>
      <c r="AG224">
        <f>games1805!AG224</f>
        <v>0.89473684210526316</v>
      </c>
      <c r="AH224">
        <f>games1805!AH224</f>
        <v>0.99999999999999989</v>
      </c>
      <c r="AI224">
        <f>games1805!AI224</f>
        <v>3</v>
      </c>
      <c r="AJ224">
        <f>games1805!AJ224</f>
        <v>0</v>
      </c>
      <c r="AK224">
        <f>games1805!AK224</f>
        <v>31</v>
      </c>
      <c r="AL224">
        <f>games1805!AL224</f>
        <v>62</v>
      </c>
      <c r="AM224">
        <f>games1805!AM224</f>
        <v>1.1923076923076923</v>
      </c>
      <c r="AN224">
        <f>games1805!AN224</f>
        <v>1.7714285714285714</v>
      </c>
      <c r="AO224">
        <f>games1805!AO224</f>
        <v>223</v>
      </c>
    </row>
    <row r="225" spans="1:41" x14ac:dyDescent="0.3">
      <c r="A225" t="str">
        <f>games1805!A225</f>
        <v>ÖFB-Cup  ÖFB-Cup</v>
      </c>
      <c r="B225" t="str">
        <f>games1805!B225</f>
        <v>28.02.2018</v>
      </c>
      <c r="C225" t="str">
        <f>games1805!C225</f>
        <v>2018</v>
      </c>
      <c r="D225" t="str">
        <f>games1805!D225</f>
        <v>02</v>
      </c>
      <c r="E225" t="str">
        <f>games1805!E225</f>
        <v>Mi</v>
      </c>
      <c r="F225">
        <f>games1805!F225</f>
        <v>0.85416666666666663</v>
      </c>
      <c r="G225">
        <f>games1805!G225</f>
        <v>7200</v>
      </c>
      <c r="H225">
        <f>games1805!H225</f>
        <v>4</v>
      </c>
      <c r="I225">
        <f>games1805!I225</f>
        <v>0</v>
      </c>
      <c r="J225" t="str">
        <f>games1805!J225</f>
        <v>SK Rapid Wien</v>
      </c>
      <c r="K225" t="str">
        <f>games1805!K225</f>
        <v>SV Ried</v>
      </c>
      <c r="L225">
        <f>games1805!L225</f>
        <v>2</v>
      </c>
      <c r="M225">
        <f>games1805!M225</f>
        <v>1</v>
      </c>
      <c r="N225" t="str">
        <f>games1805!N225</f>
        <v>S</v>
      </c>
      <c r="O225" t="str">
        <f>games1805!O225</f>
        <v>N</v>
      </c>
      <c r="P225">
        <f>games1805!P225</f>
        <v>1</v>
      </c>
      <c r="Q225">
        <f>games1805!Q225</f>
        <v>1.8333333333333333</v>
      </c>
      <c r="R225">
        <f>games1805!R225</f>
        <v>0.63888888888888884</v>
      </c>
      <c r="S225">
        <f>games1805!S225</f>
        <v>1.1944444444444444</v>
      </c>
      <c r="T225">
        <f>games1805!T225</f>
        <v>4</v>
      </c>
      <c r="U225">
        <f>games1805!U225</f>
        <v>1</v>
      </c>
      <c r="V225">
        <f>games1805!V225</f>
        <v>3</v>
      </c>
      <c r="W225">
        <f>games1805!W225</f>
        <v>1.8125</v>
      </c>
      <c r="X225">
        <f>games1805!X225</f>
        <v>1.4375</v>
      </c>
      <c r="Y225">
        <f>games1805!Y225</f>
        <v>0.375</v>
      </c>
      <c r="Z225">
        <f>games1805!Z225</f>
        <v>1.85</v>
      </c>
      <c r="AA225">
        <f>games1805!AA225</f>
        <v>0.95</v>
      </c>
      <c r="AB225">
        <f>games1805!AB225</f>
        <v>0.90000000000000013</v>
      </c>
      <c r="AC225">
        <f>games1805!AC225</f>
        <v>4</v>
      </c>
      <c r="AD225">
        <f>games1805!AD225</f>
        <v>1</v>
      </c>
      <c r="AE225">
        <f>games1805!AE225</f>
        <v>3</v>
      </c>
      <c r="AF225">
        <f>games1805!AF225</f>
        <v>0</v>
      </c>
      <c r="AG225">
        <f>games1805!AG225</f>
        <v>0</v>
      </c>
      <c r="AH225">
        <f>games1805!AH225</f>
        <v>0</v>
      </c>
      <c r="AI225">
        <f>games1805!AI225</f>
        <v>3</v>
      </c>
      <c r="AJ225">
        <f>games1805!AJ225</f>
        <v>0</v>
      </c>
      <c r="AK225">
        <f>games1805!AK225</f>
        <v>62</v>
      </c>
      <c r="AL225">
        <f>games1805!AL225</f>
        <v>3</v>
      </c>
      <c r="AM225">
        <f>games1805!AM225</f>
        <v>1.7222222222222223</v>
      </c>
      <c r="AN225">
        <f>games1805!AN225</f>
        <v>3</v>
      </c>
      <c r="AO225">
        <f>games1805!AO225</f>
        <v>224</v>
      </c>
    </row>
    <row r="226" spans="1:41" x14ac:dyDescent="0.3">
      <c r="A226" t="str">
        <f>games1805!A226</f>
        <v>Bundesliga  Bundesliga</v>
      </c>
      <c r="B226" t="str">
        <f>games1805!B226</f>
        <v>10.03.2018</v>
      </c>
      <c r="C226" t="str">
        <f>games1805!C226</f>
        <v>2018</v>
      </c>
      <c r="D226" t="str">
        <f>games1805!D226</f>
        <v>03</v>
      </c>
      <c r="E226" t="str">
        <f>games1805!E226</f>
        <v>Sa</v>
      </c>
      <c r="F226">
        <f>games1805!F226</f>
        <v>0.66666666666666663</v>
      </c>
      <c r="G226">
        <f>games1805!G226</f>
        <v>5193</v>
      </c>
      <c r="H226">
        <f>games1805!H226</f>
        <v>6</v>
      </c>
      <c r="I226">
        <f>games1805!I226</f>
        <v>0</v>
      </c>
      <c r="J226" t="str">
        <f>games1805!J226</f>
        <v>SC Rheindorf Altach</v>
      </c>
      <c r="K226" t="str">
        <f>games1805!K226</f>
        <v>SK Rapid Wien</v>
      </c>
      <c r="L226">
        <f>games1805!L226</f>
        <v>0</v>
      </c>
      <c r="M226">
        <f>games1805!M226</f>
        <v>0</v>
      </c>
      <c r="N226" t="str">
        <f>games1805!N226</f>
        <v>U</v>
      </c>
      <c r="O226" t="str">
        <f>games1805!O226</f>
        <v>U</v>
      </c>
      <c r="P226">
        <f>games1805!P226</f>
        <v>0</v>
      </c>
      <c r="Q226">
        <f>games1805!Q226</f>
        <v>1</v>
      </c>
      <c r="R226">
        <f>games1805!R226</f>
        <v>0.66666666666666663</v>
      </c>
      <c r="S226">
        <f>games1805!S226</f>
        <v>0.33333333333333337</v>
      </c>
      <c r="T226">
        <f>games1805!T226</f>
        <v>1.8378378378378379</v>
      </c>
      <c r="U226">
        <f>games1805!U226</f>
        <v>1.1621621621621621</v>
      </c>
      <c r="V226">
        <f>games1805!V226</f>
        <v>0.67567567567567588</v>
      </c>
      <c r="W226">
        <f>games1805!W226</f>
        <v>1.3846153846153846</v>
      </c>
      <c r="X226">
        <f>games1805!X226</f>
        <v>1.3846153846153846</v>
      </c>
      <c r="Y226">
        <f>games1805!Y226</f>
        <v>0</v>
      </c>
      <c r="Z226">
        <f>games1805!Z226</f>
        <v>0.6428571428571429</v>
      </c>
      <c r="AA226">
        <f>games1805!AA226</f>
        <v>1.4285714285714286</v>
      </c>
      <c r="AB226">
        <f>games1805!AB226</f>
        <v>-0.7857142857142857</v>
      </c>
      <c r="AC226">
        <f>games1805!AC226</f>
        <v>1.8235294117647058</v>
      </c>
      <c r="AD226">
        <f>games1805!AD226</f>
        <v>1.411764705882353</v>
      </c>
      <c r="AE226">
        <f>games1805!AE226</f>
        <v>0.41176470588235281</v>
      </c>
      <c r="AF226">
        <f>games1805!AF226</f>
        <v>1.85</v>
      </c>
      <c r="AG226">
        <f>games1805!AG226</f>
        <v>0.95</v>
      </c>
      <c r="AH226">
        <f>games1805!AH226</f>
        <v>0.90000000000000013</v>
      </c>
      <c r="AI226">
        <f>games1805!AI226</f>
        <v>1</v>
      </c>
      <c r="AJ226">
        <f>games1805!AJ226</f>
        <v>1</v>
      </c>
      <c r="AK226">
        <f>games1805!AK226</f>
        <v>29</v>
      </c>
      <c r="AL226">
        <f>games1805!AL226</f>
        <v>65</v>
      </c>
      <c r="AM226">
        <f>games1805!AM226</f>
        <v>1.0740740740740742</v>
      </c>
      <c r="AN226">
        <f>games1805!AN226</f>
        <v>1.7567567567567568</v>
      </c>
      <c r="AO226">
        <f>games1805!AO226</f>
        <v>225</v>
      </c>
    </row>
    <row r="227" spans="1:41" x14ac:dyDescent="0.3">
      <c r="A227" t="str">
        <f>games1805!A227</f>
        <v>Bundesliga  Bundesliga</v>
      </c>
      <c r="B227" t="str">
        <f>games1805!B227</f>
        <v>01.04.2018</v>
      </c>
      <c r="C227" t="str">
        <f>games1805!C227</f>
        <v>2018</v>
      </c>
      <c r="D227" t="str">
        <f>games1805!D227</f>
        <v>04</v>
      </c>
      <c r="E227" t="str">
        <f>games1805!E227</f>
        <v>So</v>
      </c>
      <c r="F227">
        <f>games1805!F227</f>
        <v>0.6875</v>
      </c>
      <c r="G227">
        <f>games1805!G227</f>
        <v>7100</v>
      </c>
      <c r="H227">
        <f>games1805!H227</f>
        <v>15</v>
      </c>
      <c r="I227">
        <f>games1805!I227</f>
        <v>0</v>
      </c>
      <c r="J227" t="str">
        <f>games1805!J227</f>
        <v>SV Mattersburg</v>
      </c>
      <c r="K227" t="str">
        <f>games1805!K227</f>
        <v>SK Rapid Wien</v>
      </c>
      <c r="L227">
        <f>games1805!L227</f>
        <v>2</v>
      </c>
      <c r="M227">
        <f>games1805!M227</f>
        <v>4</v>
      </c>
      <c r="N227" t="str">
        <f>games1805!N227</f>
        <v>N</v>
      </c>
      <c r="O227" t="str">
        <f>games1805!O227</f>
        <v>S</v>
      </c>
      <c r="P227">
        <f>games1805!P227</f>
        <v>-2</v>
      </c>
      <c r="Q227">
        <f>games1805!Q227</f>
        <v>1.5</v>
      </c>
      <c r="R227">
        <f>games1805!R227</f>
        <v>0.5714285714285714</v>
      </c>
      <c r="S227">
        <f>games1805!S227</f>
        <v>0.9285714285714286</v>
      </c>
      <c r="T227">
        <f>games1805!T227</f>
        <v>1.7894736842105263</v>
      </c>
      <c r="U227">
        <f>games1805!U227</f>
        <v>1.131578947368421</v>
      </c>
      <c r="V227">
        <f>games1805!V227</f>
        <v>0.65789473684210531</v>
      </c>
      <c r="W227">
        <f>games1805!W227</f>
        <v>1.4285714285714286</v>
      </c>
      <c r="X227">
        <f>games1805!X227</f>
        <v>1.1428571428571428</v>
      </c>
      <c r="Y227">
        <f>games1805!Y227</f>
        <v>0.28571428571428581</v>
      </c>
      <c r="Z227">
        <f>games1805!Z227</f>
        <v>1.5714285714285714</v>
      </c>
      <c r="AA227">
        <f>games1805!AA227</f>
        <v>1.6428571428571428</v>
      </c>
      <c r="AB227">
        <f>games1805!AB227</f>
        <v>-7.1428571428571397E-2</v>
      </c>
      <c r="AC227">
        <f>games1805!AC227</f>
        <v>1.8235294117647058</v>
      </c>
      <c r="AD227">
        <f>games1805!AD227</f>
        <v>1.411764705882353</v>
      </c>
      <c r="AE227">
        <f>games1805!AE227</f>
        <v>0.41176470588235281</v>
      </c>
      <c r="AF227">
        <f>games1805!AF227</f>
        <v>1.7619047619047619</v>
      </c>
      <c r="AG227">
        <f>games1805!AG227</f>
        <v>0.90476190476190477</v>
      </c>
      <c r="AH227">
        <f>games1805!AH227</f>
        <v>0.8571428571428571</v>
      </c>
      <c r="AI227">
        <f>games1805!AI227</f>
        <v>0</v>
      </c>
      <c r="AJ227">
        <f>games1805!AJ227</f>
        <v>3</v>
      </c>
      <c r="AK227">
        <f>games1805!AK227</f>
        <v>39</v>
      </c>
      <c r="AL227">
        <f>games1805!AL227</f>
        <v>66</v>
      </c>
      <c r="AM227">
        <f>games1805!AM227</f>
        <v>1.3928571428571428</v>
      </c>
      <c r="AN227">
        <f>games1805!AN227</f>
        <v>1.736842105263158</v>
      </c>
      <c r="AO227">
        <f>games1805!AO227</f>
        <v>226</v>
      </c>
    </row>
    <row r="228" spans="1:41" x14ac:dyDescent="0.3">
      <c r="A228" t="str">
        <f>games1805!A228</f>
        <v>Bundesliga  Bundesliga</v>
      </c>
      <c r="B228" t="str">
        <f>games1805!B228</f>
        <v>22.04.2018</v>
      </c>
      <c r="C228" t="str">
        <f>games1805!C228</f>
        <v>2018</v>
      </c>
      <c r="D228" t="str">
        <f>games1805!D228</f>
        <v>04</v>
      </c>
      <c r="E228" t="str">
        <f>games1805!E228</f>
        <v>So</v>
      </c>
      <c r="F228">
        <f>games1805!F228</f>
        <v>0.6875</v>
      </c>
      <c r="G228">
        <f>games1805!G228</f>
        <v>18600</v>
      </c>
      <c r="H228">
        <f>games1805!H228</f>
        <v>4</v>
      </c>
      <c r="I228">
        <f>games1805!I228</f>
        <v>0</v>
      </c>
      <c r="J228" t="str">
        <f>games1805!J228</f>
        <v>SK Rapid Wien</v>
      </c>
      <c r="K228" t="str">
        <f>games1805!K228</f>
        <v>FC Admira Wacker Mödling</v>
      </c>
      <c r="L228">
        <f>games1805!L228</f>
        <v>4</v>
      </c>
      <c r="M228">
        <f>games1805!M228</f>
        <v>1</v>
      </c>
      <c r="N228" t="str">
        <f>games1805!N228</f>
        <v>S</v>
      </c>
      <c r="O228" t="str">
        <f>games1805!O228</f>
        <v>N</v>
      </c>
      <c r="P228">
        <f>games1805!P228</f>
        <v>3</v>
      </c>
      <c r="Q228">
        <f>games1805!Q228</f>
        <v>1.8461538461538463</v>
      </c>
      <c r="R228">
        <f>games1805!R228</f>
        <v>0.61538461538461542</v>
      </c>
      <c r="S228">
        <f>games1805!S228</f>
        <v>1.2307692307692308</v>
      </c>
      <c r="T228">
        <f>games1805!T228</f>
        <v>1.3703703703703705</v>
      </c>
      <c r="U228">
        <f>games1805!U228</f>
        <v>1.962962962962963</v>
      </c>
      <c r="V228">
        <f>games1805!V228</f>
        <v>-0.59259259259259256</v>
      </c>
      <c r="W228">
        <f>games1805!W228</f>
        <v>1.8235294117647058</v>
      </c>
      <c r="X228">
        <f>games1805!X228</f>
        <v>1.411764705882353</v>
      </c>
      <c r="Y228">
        <f>games1805!Y228</f>
        <v>0.41176470588235281</v>
      </c>
      <c r="Z228">
        <f>games1805!Z228</f>
        <v>1.8636363636363635</v>
      </c>
      <c r="AA228">
        <f>games1805!AA228</f>
        <v>0.95454545454545459</v>
      </c>
      <c r="AB228">
        <f>games1805!AB228</f>
        <v>0.90909090909090895</v>
      </c>
      <c r="AC228">
        <f>games1805!AC228</f>
        <v>1.7142857142857142</v>
      </c>
      <c r="AD228">
        <f>games1805!AD228</f>
        <v>1.7857142857142858</v>
      </c>
      <c r="AE228">
        <f>games1805!AE228</f>
        <v>-7.1428571428571619E-2</v>
      </c>
      <c r="AF228">
        <f>games1805!AF228</f>
        <v>1</v>
      </c>
      <c r="AG228">
        <f>games1805!AG228</f>
        <v>2.1538461538461537</v>
      </c>
      <c r="AH228">
        <f>games1805!AH228</f>
        <v>-1.1538461538461537</v>
      </c>
      <c r="AI228">
        <f>games1805!AI228</f>
        <v>3</v>
      </c>
      <c r="AJ228">
        <f>games1805!AJ228</f>
        <v>0</v>
      </c>
      <c r="AK228">
        <f>games1805!AK228</f>
        <v>69</v>
      </c>
      <c r="AL228">
        <f>games1805!AL228</f>
        <v>34</v>
      </c>
      <c r="AM228">
        <f>games1805!AM228</f>
        <v>1.7692307692307692</v>
      </c>
      <c r="AN228">
        <f>games1805!AN228</f>
        <v>1.2592592592592593</v>
      </c>
      <c r="AO228">
        <f>games1805!AO228</f>
        <v>227</v>
      </c>
    </row>
    <row r="229" spans="1:41" x14ac:dyDescent="0.3">
      <c r="A229" t="str">
        <f>games1805!A229</f>
        <v>Bundesliga  Bundesliga</v>
      </c>
      <c r="B229" t="str">
        <f>games1805!B229</f>
        <v>20.05.2018</v>
      </c>
      <c r="C229" t="str">
        <f>games1805!C229</f>
        <v>2018</v>
      </c>
      <c r="D229" t="str">
        <f>games1805!D229</f>
        <v>05</v>
      </c>
      <c r="E229" t="str">
        <f>games1805!E229</f>
        <v>So</v>
      </c>
      <c r="F229">
        <f>games1805!F229</f>
        <v>0.6875</v>
      </c>
      <c r="G229">
        <f>games1805!G229</f>
        <v>26100</v>
      </c>
      <c r="H229">
        <f>games1805!H229</f>
        <v>7</v>
      </c>
      <c r="I229">
        <f>games1805!I229</f>
        <v>0</v>
      </c>
      <c r="J229" t="str">
        <f>games1805!J229</f>
        <v>SK Rapid Wien</v>
      </c>
      <c r="K229" t="str">
        <f>games1805!K229</f>
        <v>SC Rheindorf Altach</v>
      </c>
      <c r="L229">
        <f>games1805!L229</f>
        <v>4</v>
      </c>
      <c r="M229">
        <f>games1805!M229</f>
        <v>1</v>
      </c>
      <c r="N229" t="str">
        <f>games1805!N229</f>
        <v>S</v>
      </c>
      <c r="O229" t="str">
        <f>games1805!O229</f>
        <v>N</v>
      </c>
      <c r="P229">
        <f>games1805!P229</f>
        <v>3</v>
      </c>
      <c r="Q229">
        <f>games1805!Q229</f>
        <v>1.9</v>
      </c>
      <c r="R229">
        <f>games1805!R229</f>
        <v>0.625</v>
      </c>
      <c r="S229">
        <f>games1805!S229</f>
        <v>1.2749999999999999</v>
      </c>
      <c r="T229">
        <f>games1805!T229</f>
        <v>0.9642857142857143</v>
      </c>
      <c r="U229">
        <f>games1805!U229</f>
        <v>1.3571428571428572</v>
      </c>
      <c r="V229">
        <f>games1805!V229</f>
        <v>-0.3928571428571429</v>
      </c>
      <c r="W229">
        <f>games1805!W229</f>
        <v>1.9444444444444444</v>
      </c>
      <c r="X229">
        <f>games1805!X229</f>
        <v>1.3888888888888888</v>
      </c>
      <c r="Y229">
        <f>games1805!Y229</f>
        <v>0.55555555555555558</v>
      </c>
      <c r="Z229">
        <f>games1805!Z229</f>
        <v>1.8636363636363635</v>
      </c>
      <c r="AA229">
        <f>games1805!AA229</f>
        <v>0.95454545454545459</v>
      </c>
      <c r="AB229">
        <f>games1805!AB229</f>
        <v>0.90909090909090895</v>
      </c>
      <c r="AC229">
        <f>games1805!AC229</f>
        <v>1.2857142857142858</v>
      </c>
      <c r="AD229">
        <f>games1805!AD229</f>
        <v>1.2857142857142858</v>
      </c>
      <c r="AE229">
        <f>games1805!AE229</f>
        <v>0</v>
      </c>
      <c r="AF229">
        <f>games1805!AF229</f>
        <v>0.6428571428571429</v>
      </c>
      <c r="AG229">
        <f>games1805!AG229</f>
        <v>1.4285714285714286</v>
      </c>
      <c r="AH229">
        <f>games1805!AH229</f>
        <v>-0.7857142857142857</v>
      </c>
      <c r="AI229">
        <f>games1805!AI229</f>
        <v>3</v>
      </c>
      <c r="AJ229">
        <f>games1805!AJ229</f>
        <v>0</v>
      </c>
      <c r="AK229">
        <f>games1805!AK229</f>
        <v>72</v>
      </c>
      <c r="AL229">
        <f>games1805!AL229</f>
        <v>30</v>
      </c>
      <c r="AM229">
        <f>games1805!AM229</f>
        <v>1.8</v>
      </c>
      <c r="AN229">
        <f>games1805!AN229</f>
        <v>1.0714285714285714</v>
      </c>
      <c r="AO229">
        <f>games1805!AO229</f>
        <v>228</v>
      </c>
    </row>
    <row r="230" spans="1:41" x14ac:dyDescent="0.3">
      <c r="A230" t="str">
        <f>games1805!A230</f>
        <v>ÖFB-Cup  ÖFB-Cup</v>
      </c>
      <c r="B230" t="str">
        <f>games1805!B230</f>
        <v>15.07.2017</v>
      </c>
      <c r="C230" t="str">
        <f>games1805!C230</f>
        <v>2017</v>
      </c>
      <c r="D230" t="str">
        <f>games1805!D230</f>
        <v>07</v>
      </c>
      <c r="E230" t="str">
        <f>games1805!E230</f>
        <v>Sa</v>
      </c>
      <c r="F230">
        <f>games1805!F230</f>
        <v>0.70833333333333337</v>
      </c>
      <c r="G230">
        <f>games1805!G230</f>
        <v>565</v>
      </c>
      <c r="H230">
        <f>games1805!H230</f>
        <v>45</v>
      </c>
      <c r="I230">
        <f>games1805!I230</f>
        <v>0</v>
      </c>
      <c r="J230" t="str">
        <f>games1805!J230</f>
        <v>FC Lendorf</v>
      </c>
      <c r="K230" t="str">
        <f>games1805!K230</f>
        <v>FC Admira Wacker Mödling</v>
      </c>
      <c r="L230">
        <f>games1805!L230</f>
        <v>1</v>
      </c>
      <c r="M230">
        <f>games1805!M230</f>
        <v>3</v>
      </c>
      <c r="N230" t="str">
        <f>games1805!N230</f>
        <v>N</v>
      </c>
      <c r="O230" t="str">
        <f>games1805!O230</f>
        <v>S</v>
      </c>
      <c r="P230">
        <f>games1805!P230</f>
        <v>-2</v>
      </c>
      <c r="Q230">
        <f>games1805!Q230</f>
        <v>0</v>
      </c>
      <c r="R230">
        <f>games1805!R230</f>
        <v>0</v>
      </c>
      <c r="S230">
        <f>games1805!S230</f>
        <v>0</v>
      </c>
      <c r="T230">
        <f>games1805!T230</f>
        <v>1.3571428571428572</v>
      </c>
      <c r="U230">
        <f>games1805!U230</f>
        <v>2.0357142857142856</v>
      </c>
      <c r="V230">
        <f>games1805!V230</f>
        <v>-0.67857142857142838</v>
      </c>
      <c r="W230">
        <f>games1805!W230</f>
        <v>0</v>
      </c>
      <c r="X230">
        <f>games1805!X230</f>
        <v>0</v>
      </c>
      <c r="Y230">
        <f>games1805!Y230</f>
        <v>0</v>
      </c>
      <c r="Z230">
        <f>games1805!Z230</f>
        <v>0</v>
      </c>
      <c r="AA230">
        <f>games1805!AA230</f>
        <v>0</v>
      </c>
      <c r="AB230">
        <f>games1805!AB230</f>
        <v>0</v>
      </c>
      <c r="AC230">
        <f>games1805!AC230</f>
        <v>1.7142857142857142</v>
      </c>
      <c r="AD230">
        <f>games1805!AD230</f>
        <v>1.7857142857142858</v>
      </c>
      <c r="AE230">
        <f>games1805!AE230</f>
        <v>-7.1428571428571619E-2</v>
      </c>
      <c r="AF230">
        <f>games1805!AF230</f>
        <v>1</v>
      </c>
      <c r="AG230">
        <f>games1805!AG230</f>
        <v>2.2857142857142856</v>
      </c>
      <c r="AH230">
        <f>games1805!AH230</f>
        <v>-1.2857142857142856</v>
      </c>
      <c r="AI230">
        <f>games1805!AI230</f>
        <v>0</v>
      </c>
      <c r="AJ230">
        <f>games1805!AJ230</f>
        <v>3</v>
      </c>
      <c r="AK230">
        <f>games1805!AK230</f>
        <v>0</v>
      </c>
      <c r="AL230">
        <f>games1805!AL230</f>
        <v>34</v>
      </c>
      <c r="AM230">
        <f>games1805!AM230</f>
        <v>0</v>
      </c>
      <c r="AN230">
        <f>games1805!AN230</f>
        <v>1.2142857142857142</v>
      </c>
      <c r="AO230">
        <f>games1805!AO230</f>
        <v>229</v>
      </c>
    </row>
    <row r="231" spans="1:41" x14ac:dyDescent="0.3">
      <c r="A231" t="str">
        <f>games1805!A231</f>
        <v>Bundesliga  Bundesliga</v>
      </c>
      <c r="B231" t="str">
        <f>games1805!B231</f>
        <v>30.07.2017</v>
      </c>
      <c r="C231" t="str">
        <f>games1805!C231</f>
        <v>2017</v>
      </c>
      <c r="D231" t="str">
        <f>games1805!D231</f>
        <v>07</v>
      </c>
      <c r="E231" t="str">
        <f>games1805!E231</f>
        <v>So</v>
      </c>
      <c r="F231">
        <f>games1805!F231</f>
        <v>0.77083333333333337</v>
      </c>
      <c r="G231">
        <f>games1805!G231</f>
        <v>1500</v>
      </c>
      <c r="H231">
        <f>games1805!H231</f>
        <v>8</v>
      </c>
      <c r="I231">
        <f>games1805!I231</f>
        <v>0</v>
      </c>
      <c r="J231" t="str">
        <f>games1805!J231</f>
        <v>FC Admira Wacker Mödling</v>
      </c>
      <c r="K231" t="str">
        <f>games1805!K231</f>
        <v>SC Rheindorf Altach</v>
      </c>
      <c r="L231">
        <f>games1805!L231</f>
        <v>4</v>
      </c>
      <c r="M231">
        <f>games1805!M231</f>
        <v>1</v>
      </c>
      <c r="N231" t="str">
        <f>games1805!N231</f>
        <v>S</v>
      </c>
      <c r="O231" t="str">
        <f>games1805!O231</f>
        <v>N</v>
      </c>
      <c r="P231">
        <f>games1805!P231</f>
        <v>3</v>
      </c>
      <c r="Q231">
        <f>games1805!Q231</f>
        <v>1.4137931034482758</v>
      </c>
      <c r="R231">
        <f>games1805!R231</f>
        <v>0.86206896551724133</v>
      </c>
      <c r="S231">
        <f>games1805!S231</f>
        <v>0.55172413793103448</v>
      </c>
      <c r="T231">
        <f>games1805!T231</f>
        <v>0.96551724137931039</v>
      </c>
      <c r="U231">
        <f>games1805!U231</f>
        <v>1.4482758620689655</v>
      </c>
      <c r="V231">
        <f>games1805!V231</f>
        <v>-0.48275862068965514</v>
      </c>
      <c r="W231">
        <f>games1805!W231</f>
        <v>1.7142857142857142</v>
      </c>
      <c r="X231">
        <f>games1805!X231</f>
        <v>1.7857142857142858</v>
      </c>
      <c r="Y231">
        <f>games1805!Y231</f>
        <v>-7.1428571428571619E-2</v>
      </c>
      <c r="Z231">
        <f>games1805!Z231</f>
        <v>1.1333333333333333</v>
      </c>
      <c r="AA231">
        <f>games1805!AA231</f>
        <v>2.2000000000000002</v>
      </c>
      <c r="AB231">
        <f>games1805!AB231</f>
        <v>-1.0666666666666669</v>
      </c>
      <c r="AC231">
        <f>games1805!AC231</f>
        <v>1.2857142857142858</v>
      </c>
      <c r="AD231">
        <f>games1805!AD231</f>
        <v>1.2857142857142858</v>
      </c>
      <c r="AE231">
        <f>games1805!AE231</f>
        <v>0</v>
      </c>
      <c r="AF231">
        <f>games1805!AF231</f>
        <v>0.66666666666666663</v>
      </c>
      <c r="AG231">
        <f>games1805!AG231</f>
        <v>1.6</v>
      </c>
      <c r="AH231">
        <f>games1805!AH231</f>
        <v>-0.93333333333333346</v>
      </c>
      <c r="AI231">
        <f>games1805!AI231</f>
        <v>3</v>
      </c>
      <c r="AJ231">
        <f>games1805!AJ231</f>
        <v>0</v>
      </c>
      <c r="AK231">
        <f>games1805!AK231</f>
        <v>37</v>
      </c>
      <c r="AL231">
        <f>games1805!AL231</f>
        <v>30</v>
      </c>
      <c r="AM231">
        <f>games1805!AM231</f>
        <v>1.2758620689655173</v>
      </c>
      <c r="AN231">
        <f>games1805!AN231</f>
        <v>1.0344827586206897</v>
      </c>
      <c r="AO231">
        <f>games1805!AO231</f>
        <v>230</v>
      </c>
    </row>
    <row r="232" spans="1:41" x14ac:dyDescent="0.3">
      <c r="A232" t="str">
        <f>games1805!A232</f>
        <v>Bundesliga  Bundesliga</v>
      </c>
      <c r="B232" t="str">
        <f>games1805!B232</f>
        <v>09.09.2017</v>
      </c>
      <c r="C232" t="str">
        <f>games1805!C232</f>
        <v>2017</v>
      </c>
      <c r="D232" t="str">
        <f>games1805!D232</f>
        <v>09</v>
      </c>
      <c r="E232" t="str">
        <f>games1805!E232</f>
        <v>Sa</v>
      </c>
      <c r="F232">
        <f>games1805!F232</f>
        <v>0.77083333333333337</v>
      </c>
      <c r="G232">
        <f>games1805!G232</f>
        <v>2200</v>
      </c>
      <c r="H232">
        <f>games1805!H232</f>
        <v>13</v>
      </c>
      <c r="I232">
        <f>games1805!I232</f>
        <v>0</v>
      </c>
      <c r="J232" t="str">
        <f>games1805!J232</f>
        <v>SV Mattersburg</v>
      </c>
      <c r="K232" t="str">
        <f>games1805!K232</f>
        <v>FC Admira Wacker Mödling</v>
      </c>
      <c r="L232">
        <f>games1805!L232</f>
        <v>0</v>
      </c>
      <c r="M232">
        <f>games1805!M232</f>
        <v>5</v>
      </c>
      <c r="N232" t="str">
        <f>games1805!N232</f>
        <v>N</v>
      </c>
      <c r="O232" t="str">
        <f>games1805!O232</f>
        <v>S</v>
      </c>
      <c r="P232">
        <f>games1805!P232</f>
        <v>-5</v>
      </c>
      <c r="Q232">
        <f>games1805!Q232</f>
        <v>1.5172413793103448</v>
      </c>
      <c r="R232">
        <f>games1805!R232</f>
        <v>0.68965517241379315</v>
      </c>
      <c r="S232">
        <f>games1805!S232</f>
        <v>0.8275862068965516</v>
      </c>
      <c r="T232">
        <f>games1805!T232</f>
        <v>1.5</v>
      </c>
      <c r="U232">
        <f>games1805!U232</f>
        <v>1.9666666666666666</v>
      </c>
      <c r="V232">
        <f>games1805!V232</f>
        <v>-0.46666666666666656</v>
      </c>
      <c r="W232">
        <f>games1805!W232</f>
        <v>1.4666666666666666</v>
      </c>
      <c r="X232">
        <f>games1805!X232</f>
        <v>1.3333333333333333</v>
      </c>
      <c r="Y232">
        <f>games1805!Y232</f>
        <v>0.1333333333333333</v>
      </c>
      <c r="Z232">
        <f>games1805!Z232</f>
        <v>1.5714285714285714</v>
      </c>
      <c r="AA232">
        <f>games1805!AA232</f>
        <v>1.6428571428571428</v>
      </c>
      <c r="AB232">
        <f>games1805!AB232</f>
        <v>-7.1428571428571397E-2</v>
      </c>
      <c r="AC232">
        <f>games1805!AC232</f>
        <v>1.8666666666666667</v>
      </c>
      <c r="AD232">
        <f>games1805!AD232</f>
        <v>1.7333333333333334</v>
      </c>
      <c r="AE232">
        <f>games1805!AE232</f>
        <v>0.1333333333333333</v>
      </c>
      <c r="AF232">
        <f>games1805!AF232</f>
        <v>1.1333333333333333</v>
      </c>
      <c r="AG232">
        <f>games1805!AG232</f>
        <v>2.2000000000000002</v>
      </c>
      <c r="AH232">
        <f>games1805!AH232</f>
        <v>-1.0666666666666669</v>
      </c>
      <c r="AI232">
        <f>games1805!AI232</f>
        <v>0</v>
      </c>
      <c r="AJ232">
        <f>games1805!AJ232</f>
        <v>3</v>
      </c>
      <c r="AK232">
        <f>games1805!AK232</f>
        <v>39</v>
      </c>
      <c r="AL232">
        <f>games1805!AL232</f>
        <v>40</v>
      </c>
      <c r="AM232">
        <f>games1805!AM232</f>
        <v>1.3448275862068966</v>
      </c>
      <c r="AN232">
        <f>games1805!AN232</f>
        <v>1.3333333333333333</v>
      </c>
      <c r="AO232">
        <f>games1805!AO232</f>
        <v>231</v>
      </c>
    </row>
    <row r="233" spans="1:41" x14ac:dyDescent="0.3">
      <c r="A233" t="str">
        <f>games1805!A233</f>
        <v>ÖFB-Cup  ÖFB-Cup</v>
      </c>
      <c r="B233" t="str">
        <f>games1805!B233</f>
        <v>26.09.2017</v>
      </c>
      <c r="C233" t="str">
        <f>games1805!C233</f>
        <v>2017</v>
      </c>
      <c r="D233" t="str">
        <f>games1805!D233</f>
        <v>09</v>
      </c>
      <c r="E233" t="str">
        <f>games1805!E233</f>
        <v>Di</v>
      </c>
      <c r="F233">
        <f>games1805!F233</f>
        <v>0.79166666666666663</v>
      </c>
      <c r="G233">
        <f>games1805!G233</f>
        <v>1300</v>
      </c>
      <c r="H233">
        <f>games1805!H233</f>
        <v>3</v>
      </c>
      <c r="I233">
        <f>games1805!I233</f>
        <v>0</v>
      </c>
      <c r="J233" t="str">
        <f>games1805!J233</f>
        <v>TuS Bad Gleichenberg</v>
      </c>
      <c r="K233" t="str">
        <f>games1805!K233</f>
        <v>FC Admira Wacker Mödling</v>
      </c>
      <c r="L233">
        <f>games1805!L233</f>
        <v>3</v>
      </c>
      <c r="M233">
        <f>games1805!M233</f>
        <v>1</v>
      </c>
      <c r="N233" t="str">
        <f>games1805!N233</f>
        <v>S</v>
      </c>
      <c r="O233" t="str">
        <f>games1805!O233</f>
        <v>N</v>
      </c>
      <c r="P233">
        <f>games1805!P233</f>
        <v>2</v>
      </c>
      <c r="Q233">
        <f>games1805!Q233</f>
        <v>0</v>
      </c>
      <c r="R233">
        <f>games1805!R233</f>
        <v>3</v>
      </c>
      <c r="S233">
        <f>games1805!S233</f>
        <v>-3</v>
      </c>
      <c r="T233">
        <f>games1805!T233</f>
        <v>1.6129032258064515</v>
      </c>
      <c r="U233">
        <f>games1805!U233</f>
        <v>1.903225806451613</v>
      </c>
      <c r="V233">
        <f>games1805!V233</f>
        <v>-0.29032258064516148</v>
      </c>
      <c r="W233">
        <f>games1805!W233</f>
        <v>0</v>
      </c>
      <c r="X233">
        <f>games1805!X233</f>
        <v>3</v>
      </c>
      <c r="Y233">
        <f>games1805!Y233</f>
        <v>-3</v>
      </c>
      <c r="Z233">
        <f>games1805!Z233</f>
        <v>0</v>
      </c>
      <c r="AA233">
        <f>games1805!AA233</f>
        <v>0</v>
      </c>
      <c r="AB233">
        <f>games1805!AB233</f>
        <v>0</v>
      </c>
      <c r="AC233">
        <f>games1805!AC233</f>
        <v>1.8666666666666667</v>
      </c>
      <c r="AD233">
        <f>games1805!AD233</f>
        <v>1.7333333333333334</v>
      </c>
      <c r="AE233">
        <f>games1805!AE233</f>
        <v>0.1333333333333333</v>
      </c>
      <c r="AF233">
        <f>games1805!AF233</f>
        <v>1.375</v>
      </c>
      <c r="AG233">
        <f>games1805!AG233</f>
        <v>2.0625</v>
      </c>
      <c r="AH233">
        <f>games1805!AH233</f>
        <v>-0.6875</v>
      </c>
      <c r="AI233">
        <f>games1805!AI233</f>
        <v>3</v>
      </c>
      <c r="AJ233">
        <f>games1805!AJ233</f>
        <v>0</v>
      </c>
      <c r="AK233">
        <f>games1805!AK233</f>
        <v>0</v>
      </c>
      <c r="AL233">
        <f>games1805!AL233</f>
        <v>43</v>
      </c>
      <c r="AM233">
        <f>games1805!AM233</f>
        <v>0</v>
      </c>
      <c r="AN233">
        <f>games1805!AN233</f>
        <v>1.3870967741935485</v>
      </c>
      <c r="AO233">
        <f>games1805!AO233</f>
        <v>232</v>
      </c>
    </row>
    <row r="234" spans="1:41" x14ac:dyDescent="0.3">
      <c r="A234" t="str">
        <f>games1805!A234</f>
        <v>Bundesliga  Bundesliga</v>
      </c>
      <c r="B234" t="str">
        <f>games1805!B234</f>
        <v>14.10.2017</v>
      </c>
      <c r="C234" t="str">
        <f>games1805!C234</f>
        <v>2017</v>
      </c>
      <c r="D234" t="str">
        <f>games1805!D234</f>
        <v>10</v>
      </c>
      <c r="E234" t="str">
        <f>games1805!E234</f>
        <v>Sa</v>
      </c>
      <c r="F234">
        <f>games1805!F234</f>
        <v>0.77083333333333337</v>
      </c>
      <c r="G234">
        <f>games1805!G234</f>
        <v>5072</v>
      </c>
      <c r="H234">
        <f>games1805!H234</f>
        <v>14</v>
      </c>
      <c r="I234">
        <f>games1805!I234</f>
        <v>0</v>
      </c>
      <c r="J234" t="str">
        <f>games1805!J234</f>
        <v>SC Rheindorf Altach</v>
      </c>
      <c r="K234" t="str">
        <f>games1805!K234</f>
        <v>FC Admira Wacker Mödling</v>
      </c>
      <c r="L234">
        <f>games1805!L234</f>
        <v>2</v>
      </c>
      <c r="M234">
        <f>games1805!M234</f>
        <v>2</v>
      </c>
      <c r="N234" t="str">
        <f>games1805!N234</f>
        <v>U</v>
      </c>
      <c r="O234" t="str">
        <f>games1805!O234</f>
        <v>U</v>
      </c>
      <c r="P234">
        <f>games1805!P234</f>
        <v>0</v>
      </c>
      <c r="Q234">
        <f>games1805!Q234</f>
        <v>0.96666666666666667</v>
      </c>
      <c r="R234">
        <f>games1805!R234</f>
        <v>0.6</v>
      </c>
      <c r="S234">
        <f>games1805!S234</f>
        <v>0.3666666666666667</v>
      </c>
      <c r="T234">
        <f>games1805!T234</f>
        <v>1.59375</v>
      </c>
      <c r="U234">
        <f>games1805!U234</f>
        <v>1.9375</v>
      </c>
      <c r="V234">
        <f>games1805!V234</f>
        <v>-0.34375</v>
      </c>
      <c r="W234">
        <f>games1805!W234</f>
        <v>1.2857142857142858</v>
      </c>
      <c r="X234">
        <f>games1805!X234</f>
        <v>1.2857142857142858</v>
      </c>
      <c r="Y234">
        <f>games1805!Y234</f>
        <v>0</v>
      </c>
      <c r="Z234">
        <f>games1805!Z234</f>
        <v>0.6875</v>
      </c>
      <c r="AA234">
        <f>games1805!AA234</f>
        <v>1.75</v>
      </c>
      <c r="AB234">
        <f>games1805!AB234</f>
        <v>-1.0625</v>
      </c>
      <c r="AC234">
        <f>games1805!AC234</f>
        <v>1.8666666666666667</v>
      </c>
      <c r="AD234">
        <f>games1805!AD234</f>
        <v>1.7333333333333334</v>
      </c>
      <c r="AE234">
        <f>games1805!AE234</f>
        <v>0.1333333333333333</v>
      </c>
      <c r="AF234">
        <f>games1805!AF234</f>
        <v>1.3529411764705883</v>
      </c>
      <c r="AG234">
        <f>games1805!AG234</f>
        <v>2.1176470588235294</v>
      </c>
      <c r="AH234">
        <f>games1805!AH234</f>
        <v>-0.76470588235294112</v>
      </c>
      <c r="AI234">
        <f>games1805!AI234</f>
        <v>1</v>
      </c>
      <c r="AJ234">
        <f>games1805!AJ234</f>
        <v>1</v>
      </c>
      <c r="AK234">
        <f>games1805!AK234</f>
        <v>30</v>
      </c>
      <c r="AL234">
        <f>games1805!AL234</f>
        <v>43</v>
      </c>
      <c r="AM234">
        <f>games1805!AM234</f>
        <v>1</v>
      </c>
      <c r="AN234">
        <f>games1805!AN234</f>
        <v>1.34375</v>
      </c>
      <c r="AO234">
        <f>games1805!AO234</f>
        <v>233</v>
      </c>
    </row>
    <row r="235" spans="1:41" x14ac:dyDescent="0.3">
      <c r="A235" t="str">
        <f>games1805!A235</f>
        <v>Bundesliga  Bundesliga</v>
      </c>
      <c r="B235" t="str">
        <f>games1805!B235</f>
        <v>25.11.2017</v>
      </c>
      <c r="C235" t="str">
        <f>games1805!C235</f>
        <v>2017</v>
      </c>
      <c r="D235" t="str">
        <f>games1805!D235</f>
        <v>11</v>
      </c>
      <c r="E235" t="str">
        <f>games1805!E235</f>
        <v>Sa</v>
      </c>
      <c r="F235">
        <f>games1805!F235</f>
        <v>0.77083333333333337</v>
      </c>
      <c r="G235">
        <f>games1805!G235</f>
        <v>1056</v>
      </c>
      <c r="H235">
        <f>games1805!H235</f>
        <v>7</v>
      </c>
      <c r="I235">
        <f>games1805!I235</f>
        <v>0</v>
      </c>
      <c r="J235" t="str">
        <f>games1805!J235</f>
        <v>FC Admira Wacker Mödling</v>
      </c>
      <c r="K235" t="str">
        <f>games1805!K235</f>
        <v>SV Mattersburg</v>
      </c>
      <c r="L235">
        <f>games1805!L235</f>
        <v>2</v>
      </c>
      <c r="M235">
        <f>games1805!M235</f>
        <v>0</v>
      </c>
      <c r="N235" t="str">
        <f>games1805!N235</f>
        <v>S</v>
      </c>
      <c r="O235" t="str">
        <f>games1805!O235</f>
        <v>N</v>
      </c>
      <c r="P235">
        <f>games1805!P235</f>
        <v>2</v>
      </c>
      <c r="Q235">
        <f>games1805!Q235</f>
        <v>1.606060606060606</v>
      </c>
      <c r="R235">
        <f>games1805!R235</f>
        <v>0.78787878787878785</v>
      </c>
      <c r="S235">
        <f>games1805!S235</f>
        <v>0.81818181818181812</v>
      </c>
      <c r="T235">
        <f>games1805!T235</f>
        <v>1.4666666666666666</v>
      </c>
      <c r="U235">
        <f>games1805!U235</f>
        <v>1.6</v>
      </c>
      <c r="V235">
        <f>games1805!V235</f>
        <v>-0.13333333333333353</v>
      </c>
      <c r="W235">
        <f>games1805!W235</f>
        <v>1.8666666666666667</v>
      </c>
      <c r="X235">
        <f>games1805!X235</f>
        <v>1.7333333333333334</v>
      </c>
      <c r="Y235">
        <f>games1805!Y235</f>
        <v>0.1333333333333333</v>
      </c>
      <c r="Z235">
        <f>games1805!Z235</f>
        <v>1.3888888888888888</v>
      </c>
      <c r="AA235">
        <f>games1805!AA235</f>
        <v>2.1111111111111112</v>
      </c>
      <c r="AB235">
        <f>games1805!AB235</f>
        <v>-0.72222222222222232</v>
      </c>
      <c r="AC235">
        <f>games1805!AC235</f>
        <v>1.375</v>
      </c>
      <c r="AD235">
        <f>games1805!AD235</f>
        <v>1.5625</v>
      </c>
      <c r="AE235">
        <f>games1805!AE235</f>
        <v>-0.1875</v>
      </c>
      <c r="AF235">
        <f>games1805!AF235</f>
        <v>1.5714285714285714</v>
      </c>
      <c r="AG235">
        <f>games1805!AG235</f>
        <v>1.6428571428571428</v>
      </c>
      <c r="AH235">
        <f>games1805!AH235</f>
        <v>-7.1428571428571397E-2</v>
      </c>
      <c r="AI235">
        <f>games1805!AI235</f>
        <v>3</v>
      </c>
      <c r="AJ235">
        <f>games1805!AJ235</f>
        <v>0</v>
      </c>
      <c r="AK235">
        <f>games1805!AK235</f>
        <v>44</v>
      </c>
      <c r="AL235">
        <f>games1805!AL235</f>
        <v>39</v>
      </c>
      <c r="AM235">
        <f>games1805!AM235</f>
        <v>1.3333333333333333</v>
      </c>
      <c r="AN235">
        <f>games1805!AN235</f>
        <v>1.3</v>
      </c>
      <c r="AO235">
        <f>games1805!AO235</f>
        <v>234</v>
      </c>
    </row>
    <row r="236" spans="1:41" x14ac:dyDescent="0.3">
      <c r="A236" t="str">
        <f>games1805!A236</f>
        <v>Bundesliga  Bundesliga</v>
      </c>
      <c r="B236" t="str">
        <f>games1805!B236</f>
        <v>16.12.2017</v>
      </c>
      <c r="C236" t="str">
        <f>games1805!C236</f>
        <v>2017</v>
      </c>
      <c r="D236" t="str">
        <f>games1805!D236</f>
        <v>12</v>
      </c>
      <c r="E236" t="str">
        <f>games1805!E236</f>
        <v>Sa</v>
      </c>
      <c r="F236">
        <f>games1805!F236</f>
        <v>0.77083333333333337</v>
      </c>
      <c r="G236">
        <f>games1805!G236</f>
        <v>1400</v>
      </c>
      <c r="H236">
        <f>games1805!H236</f>
        <v>7</v>
      </c>
      <c r="I236">
        <f>games1805!I236</f>
        <v>0</v>
      </c>
      <c r="J236" t="str">
        <f>games1805!J236</f>
        <v>FC Admira Wacker Mödling</v>
      </c>
      <c r="K236" t="str">
        <f>games1805!K236</f>
        <v>SC Rheindorf Altach</v>
      </c>
      <c r="L236">
        <f>games1805!L236</f>
        <v>3</v>
      </c>
      <c r="M236">
        <f>games1805!M236</f>
        <v>1</v>
      </c>
      <c r="N236" t="str">
        <f>games1805!N236</f>
        <v>S</v>
      </c>
      <c r="O236" t="str">
        <f>games1805!O236</f>
        <v>N</v>
      </c>
      <c r="P236">
        <f>games1805!P236</f>
        <v>2</v>
      </c>
      <c r="Q236">
        <f>games1805!Q236</f>
        <v>1.6176470588235294</v>
      </c>
      <c r="R236">
        <f>games1805!R236</f>
        <v>0.76470588235294112</v>
      </c>
      <c r="S236">
        <f>games1805!S236</f>
        <v>0.85294117647058831</v>
      </c>
      <c r="T236">
        <f>games1805!T236</f>
        <v>1</v>
      </c>
      <c r="U236">
        <f>games1805!U236</f>
        <v>1.5483870967741935</v>
      </c>
      <c r="V236">
        <f>games1805!V236</f>
        <v>-0.54838709677419351</v>
      </c>
      <c r="W236">
        <f>games1805!W236</f>
        <v>1.875</v>
      </c>
      <c r="X236">
        <f>games1805!X236</f>
        <v>1.625</v>
      </c>
      <c r="Y236">
        <f>games1805!Y236</f>
        <v>0.25</v>
      </c>
      <c r="Z236">
        <f>games1805!Z236</f>
        <v>1.3888888888888888</v>
      </c>
      <c r="AA236">
        <f>games1805!AA236</f>
        <v>2.1111111111111112</v>
      </c>
      <c r="AB236">
        <f>games1805!AB236</f>
        <v>-0.72222222222222232</v>
      </c>
      <c r="AC236">
        <f>games1805!AC236</f>
        <v>1.3333333333333333</v>
      </c>
      <c r="AD236">
        <f>games1805!AD236</f>
        <v>1.3333333333333333</v>
      </c>
      <c r="AE236">
        <f>games1805!AE236</f>
        <v>0</v>
      </c>
      <c r="AF236">
        <f>games1805!AF236</f>
        <v>0.6875</v>
      </c>
      <c r="AG236">
        <f>games1805!AG236</f>
        <v>1.75</v>
      </c>
      <c r="AH236">
        <f>games1805!AH236</f>
        <v>-1.0625</v>
      </c>
      <c r="AI236">
        <f>games1805!AI236</f>
        <v>3</v>
      </c>
      <c r="AJ236">
        <f>games1805!AJ236</f>
        <v>0</v>
      </c>
      <c r="AK236">
        <f>games1805!AK236</f>
        <v>47</v>
      </c>
      <c r="AL236">
        <f>games1805!AL236</f>
        <v>31</v>
      </c>
      <c r="AM236">
        <f>games1805!AM236</f>
        <v>1.3823529411764706</v>
      </c>
      <c r="AN236">
        <f>games1805!AN236</f>
        <v>1</v>
      </c>
      <c r="AO236">
        <f>games1805!AO236</f>
        <v>235</v>
      </c>
    </row>
    <row r="237" spans="1:41" x14ac:dyDescent="0.3">
      <c r="A237" t="str">
        <f>games1805!A237</f>
        <v>Bundesliga  Bundesliga</v>
      </c>
      <c r="B237" t="str">
        <f>games1805!B237</f>
        <v>03.03.2018</v>
      </c>
      <c r="C237" t="str">
        <f>games1805!C237</f>
        <v>2018</v>
      </c>
      <c r="D237" t="str">
        <f>games1805!D237</f>
        <v>03</v>
      </c>
      <c r="E237" t="str">
        <f>games1805!E237</f>
        <v>Sa</v>
      </c>
      <c r="F237">
        <f>games1805!F237</f>
        <v>0.77083333333333337</v>
      </c>
      <c r="G237">
        <f>games1805!G237</f>
        <v>2100</v>
      </c>
      <c r="H237">
        <f>games1805!H237</f>
        <v>7</v>
      </c>
      <c r="I237">
        <f>games1805!I237</f>
        <v>0</v>
      </c>
      <c r="J237" t="str">
        <f>games1805!J237</f>
        <v>SV Mattersburg</v>
      </c>
      <c r="K237" t="str">
        <f>games1805!K237</f>
        <v>FC Admira Wacker Mödling</v>
      </c>
      <c r="L237">
        <f>games1805!L237</f>
        <v>3</v>
      </c>
      <c r="M237">
        <f>games1805!M237</f>
        <v>2</v>
      </c>
      <c r="N237" t="str">
        <f>games1805!N237</f>
        <v>S</v>
      </c>
      <c r="O237" t="str">
        <f>games1805!O237</f>
        <v>N</v>
      </c>
      <c r="P237">
        <f>games1805!P237</f>
        <v>1</v>
      </c>
      <c r="Q237">
        <f>games1805!Q237</f>
        <v>1.4193548387096775</v>
      </c>
      <c r="R237">
        <f>games1805!R237</f>
        <v>0.80645161290322576</v>
      </c>
      <c r="S237">
        <f>games1805!S237</f>
        <v>0.61290322580645173</v>
      </c>
      <c r="T237">
        <f>games1805!T237</f>
        <v>1.6571428571428573</v>
      </c>
      <c r="U237">
        <f>games1805!U237</f>
        <v>1.8571428571428572</v>
      </c>
      <c r="V237">
        <f>games1805!V237</f>
        <v>-0.19999999999999996</v>
      </c>
      <c r="W237">
        <f>games1805!W237</f>
        <v>1.375</v>
      </c>
      <c r="X237">
        <f>games1805!X237</f>
        <v>1.5625</v>
      </c>
      <c r="Y237">
        <f>games1805!Y237</f>
        <v>-0.1875</v>
      </c>
      <c r="Z237">
        <f>games1805!Z237</f>
        <v>1.4666666666666666</v>
      </c>
      <c r="AA237">
        <f>games1805!AA237</f>
        <v>1.6666666666666667</v>
      </c>
      <c r="AB237">
        <f>games1805!AB237</f>
        <v>-0.20000000000000018</v>
      </c>
      <c r="AC237">
        <f>games1805!AC237</f>
        <v>1.9411764705882353</v>
      </c>
      <c r="AD237">
        <f>games1805!AD237</f>
        <v>1.588235294117647</v>
      </c>
      <c r="AE237">
        <f>games1805!AE237</f>
        <v>0.35294117647058831</v>
      </c>
      <c r="AF237">
        <f>games1805!AF237</f>
        <v>1.3888888888888888</v>
      </c>
      <c r="AG237">
        <f>games1805!AG237</f>
        <v>2.1111111111111112</v>
      </c>
      <c r="AH237">
        <f>games1805!AH237</f>
        <v>-0.72222222222222232</v>
      </c>
      <c r="AI237">
        <f>games1805!AI237</f>
        <v>3</v>
      </c>
      <c r="AJ237">
        <f>games1805!AJ237</f>
        <v>0</v>
      </c>
      <c r="AK237">
        <f>games1805!AK237</f>
        <v>39</v>
      </c>
      <c r="AL237">
        <f>games1805!AL237</f>
        <v>50</v>
      </c>
      <c r="AM237">
        <f>games1805!AM237</f>
        <v>1.2580645161290323</v>
      </c>
      <c r="AN237">
        <f>games1805!AN237</f>
        <v>1.4285714285714286</v>
      </c>
      <c r="AO237">
        <f>games1805!AO237</f>
        <v>236</v>
      </c>
    </row>
    <row r="238" spans="1:41" x14ac:dyDescent="0.3">
      <c r="A238" t="str">
        <f>games1805!A238</f>
        <v>Bundesliga  Bundesliga</v>
      </c>
      <c r="B238" t="str">
        <f>games1805!B238</f>
        <v>07.04.2018</v>
      </c>
      <c r="C238" t="str">
        <f>games1805!C238</f>
        <v>2018</v>
      </c>
      <c r="D238" t="str">
        <f>games1805!D238</f>
        <v>04</v>
      </c>
      <c r="E238" t="str">
        <f>games1805!E238</f>
        <v>Sa</v>
      </c>
      <c r="F238">
        <f>games1805!F238</f>
        <v>0.77083333333333337</v>
      </c>
      <c r="G238">
        <f>games1805!G238</f>
        <v>4069</v>
      </c>
      <c r="H238">
        <f>games1805!H238</f>
        <v>7</v>
      </c>
      <c r="I238">
        <f>games1805!I238</f>
        <v>0</v>
      </c>
      <c r="J238" t="str">
        <f>games1805!J238</f>
        <v>SC Rheindorf Altach</v>
      </c>
      <c r="K238" t="str">
        <f>games1805!K238</f>
        <v>FC Admira Wacker Mödling</v>
      </c>
      <c r="L238">
        <f>games1805!L238</f>
        <v>1</v>
      </c>
      <c r="M238">
        <f>games1805!M238</f>
        <v>2</v>
      </c>
      <c r="N238" t="str">
        <f>games1805!N238</f>
        <v>N</v>
      </c>
      <c r="O238" t="str">
        <f>games1805!O238</f>
        <v>S</v>
      </c>
      <c r="P238">
        <f>games1805!P238</f>
        <v>-1</v>
      </c>
      <c r="Q238">
        <f>games1805!Q238</f>
        <v>1</v>
      </c>
      <c r="R238">
        <f>games1805!R238</f>
        <v>0.625</v>
      </c>
      <c r="S238">
        <f>games1805!S238</f>
        <v>0.375</v>
      </c>
      <c r="T238">
        <f>games1805!T238</f>
        <v>1.6666666666666667</v>
      </c>
      <c r="U238">
        <f>games1805!U238</f>
        <v>1.8888888888888888</v>
      </c>
      <c r="V238">
        <f>games1805!V238</f>
        <v>-0.2222222222222221</v>
      </c>
      <c r="W238">
        <f>games1805!W238</f>
        <v>1.3333333333333333</v>
      </c>
      <c r="X238">
        <f>games1805!X238</f>
        <v>1.3333333333333333</v>
      </c>
      <c r="Y238">
        <f>games1805!Y238</f>
        <v>0</v>
      </c>
      <c r="Z238">
        <f>games1805!Z238</f>
        <v>0.70588235294117652</v>
      </c>
      <c r="AA238">
        <f>games1805!AA238</f>
        <v>1.8235294117647058</v>
      </c>
      <c r="AB238">
        <f>games1805!AB238</f>
        <v>-1.1176470588235294</v>
      </c>
      <c r="AC238">
        <f>games1805!AC238</f>
        <v>1.9411764705882353</v>
      </c>
      <c r="AD238">
        <f>games1805!AD238</f>
        <v>1.588235294117647</v>
      </c>
      <c r="AE238">
        <f>games1805!AE238</f>
        <v>0.35294117647058831</v>
      </c>
      <c r="AF238">
        <f>games1805!AF238</f>
        <v>1.4210526315789473</v>
      </c>
      <c r="AG238">
        <f>games1805!AG238</f>
        <v>2.1578947368421053</v>
      </c>
      <c r="AH238">
        <f>games1805!AH238</f>
        <v>-0.73684210526315796</v>
      </c>
      <c r="AI238">
        <f>games1805!AI238</f>
        <v>0</v>
      </c>
      <c r="AJ238">
        <f>games1805!AJ238</f>
        <v>3</v>
      </c>
      <c r="AK238">
        <f>games1805!AK238</f>
        <v>31</v>
      </c>
      <c r="AL238">
        <f>games1805!AL238</f>
        <v>50</v>
      </c>
      <c r="AM238">
        <f>games1805!AM238</f>
        <v>0.96875</v>
      </c>
      <c r="AN238">
        <f>games1805!AN238</f>
        <v>1.3888888888888888</v>
      </c>
      <c r="AO238">
        <f>games1805!AO238</f>
        <v>237</v>
      </c>
    </row>
    <row r="239" spans="1:41" x14ac:dyDescent="0.3">
      <c r="A239" t="str">
        <f>games1805!A239</f>
        <v>Bundesliga  Bundesliga</v>
      </c>
      <c r="B239" t="str">
        <f>games1805!B239</f>
        <v>12.05.2018</v>
      </c>
      <c r="C239" t="str">
        <f>games1805!C239</f>
        <v>2018</v>
      </c>
      <c r="D239" t="str">
        <f>games1805!D239</f>
        <v>05</v>
      </c>
      <c r="E239" t="str">
        <f>games1805!E239</f>
        <v>Sa</v>
      </c>
      <c r="F239">
        <f>games1805!F239</f>
        <v>0.77083333333333337</v>
      </c>
      <c r="G239">
        <f>games1805!G239</f>
        <v>3307</v>
      </c>
      <c r="H239">
        <f>games1805!H239</f>
        <v>7</v>
      </c>
      <c r="I239">
        <f>games1805!I239</f>
        <v>0</v>
      </c>
      <c r="J239" t="str">
        <f>games1805!J239</f>
        <v>FC Admira Wacker Mödling</v>
      </c>
      <c r="K239" t="str">
        <f>games1805!K239</f>
        <v>SV Mattersburg</v>
      </c>
      <c r="L239">
        <f>games1805!L239</f>
        <v>1</v>
      </c>
      <c r="M239">
        <f>games1805!M239</f>
        <v>1</v>
      </c>
      <c r="N239" t="str">
        <f>games1805!N239</f>
        <v>U</v>
      </c>
      <c r="O239" t="str">
        <f>games1805!O239</f>
        <v>U</v>
      </c>
      <c r="P239">
        <f>games1805!P239</f>
        <v>0</v>
      </c>
      <c r="Q239">
        <f>games1805!Q239</f>
        <v>1.6756756756756757</v>
      </c>
      <c r="R239">
        <f>games1805!R239</f>
        <v>0.72972972972972971</v>
      </c>
      <c r="S239">
        <f>games1805!S239</f>
        <v>0.94594594594594594</v>
      </c>
      <c r="T239">
        <f>games1805!T239</f>
        <v>1.46875</v>
      </c>
      <c r="U239">
        <f>games1805!U239</f>
        <v>1.625</v>
      </c>
      <c r="V239">
        <f>games1805!V239</f>
        <v>-0.15625</v>
      </c>
      <c r="W239">
        <f>games1805!W239</f>
        <v>1.9411764705882353</v>
      </c>
      <c r="X239">
        <f>games1805!X239</f>
        <v>1.588235294117647</v>
      </c>
      <c r="Y239">
        <f>games1805!Y239</f>
        <v>0.35294117647058831</v>
      </c>
      <c r="Z239">
        <f>games1805!Z239</f>
        <v>1.45</v>
      </c>
      <c r="AA239">
        <f>games1805!AA239</f>
        <v>2.1</v>
      </c>
      <c r="AB239">
        <f>games1805!AB239</f>
        <v>-0.65000000000000013</v>
      </c>
      <c r="AC239">
        <f>games1805!AC239</f>
        <v>1.4705882352941178</v>
      </c>
      <c r="AD239">
        <f>games1805!AD239</f>
        <v>1.588235294117647</v>
      </c>
      <c r="AE239">
        <f>games1805!AE239</f>
        <v>-0.11764705882352922</v>
      </c>
      <c r="AF239">
        <f>games1805!AF239</f>
        <v>1.4666666666666666</v>
      </c>
      <c r="AG239">
        <f>games1805!AG239</f>
        <v>1.6666666666666667</v>
      </c>
      <c r="AH239">
        <f>games1805!AH239</f>
        <v>-0.20000000000000018</v>
      </c>
      <c r="AI239">
        <f>games1805!AI239</f>
        <v>1</v>
      </c>
      <c r="AJ239">
        <f>games1805!AJ239</f>
        <v>1</v>
      </c>
      <c r="AK239">
        <f>games1805!AK239</f>
        <v>53</v>
      </c>
      <c r="AL239">
        <f>games1805!AL239</f>
        <v>42</v>
      </c>
      <c r="AM239">
        <f>games1805!AM239</f>
        <v>1.4324324324324325</v>
      </c>
      <c r="AN239">
        <f>games1805!AN239</f>
        <v>1.3125</v>
      </c>
      <c r="AO239">
        <f>games1805!AO239</f>
        <v>238</v>
      </c>
    </row>
    <row r="240" spans="1:41" x14ac:dyDescent="0.3">
      <c r="A240" t="str">
        <f>games1805!A240</f>
        <v>ÖFB-Cup  ÖFB-Cup</v>
      </c>
      <c r="B240" t="str">
        <f>games1805!B240</f>
        <v>15.07.2017</v>
      </c>
      <c r="C240" t="str">
        <f>games1805!C240</f>
        <v>2017</v>
      </c>
      <c r="D240" t="str">
        <f>games1805!D240</f>
        <v>07</v>
      </c>
      <c r="E240" t="str">
        <f>games1805!E240</f>
        <v>Sa</v>
      </c>
      <c r="F240">
        <f>games1805!F240</f>
        <v>0.70833333333333337</v>
      </c>
      <c r="G240">
        <f>games1805!G240</f>
        <v>800</v>
      </c>
      <c r="H240">
        <f>games1805!H240</f>
        <v>45</v>
      </c>
      <c r="I240">
        <f>games1805!I240</f>
        <v>0</v>
      </c>
      <c r="J240" t="str">
        <f>games1805!J240</f>
        <v>FC Pinzgau Saalfelden</v>
      </c>
      <c r="K240" t="str">
        <f>games1805!K240</f>
        <v>SV Mattersburg</v>
      </c>
      <c r="L240">
        <f>games1805!L240</f>
        <v>1</v>
      </c>
      <c r="M240">
        <f>games1805!M240</f>
        <v>6</v>
      </c>
      <c r="N240" t="str">
        <f>games1805!N240</f>
        <v>N</v>
      </c>
      <c r="O240" t="str">
        <f>games1805!O240</f>
        <v>S</v>
      </c>
      <c r="P240">
        <f>games1805!P240</f>
        <v>-5</v>
      </c>
      <c r="Q240">
        <f>games1805!Q240</f>
        <v>0</v>
      </c>
      <c r="R240">
        <f>games1805!R240</f>
        <v>0</v>
      </c>
      <c r="S240">
        <f>games1805!S240</f>
        <v>0</v>
      </c>
      <c r="T240">
        <f>games1805!T240</f>
        <v>1.4545454545454546</v>
      </c>
      <c r="U240">
        <f>games1805!U240</f>
        <v>1.606060606060606</v>
      </c>
      <c r="V240">
        <f>games1805!V240</f>
        <v>-0.15151515151515138</v>
      </c>
      <c r="W240">
        <f>games1805!W240</f>
        <v>0</v>
      </c>
      <c r="X240">
        <f>games1805!X240</f>
        <v>0</v>
      </c>
      <c r="Y240">
        <f>games1805!Y240</f>
        <v>0</v>
      </c>
      <c r="Z240">
        <f>games1805!Z240</f>
        <v>0</v>
      </c>
      <c r="AA240">
        <f>games1805!AA240</f>
        <v>0</v>
      </c>
      <c r="AB240">
        <f>games1805!AB240</f>
        <v>0</v>
      </c>
      <c r="AC240">
        <f>games1805!AC240</f>
        <v>1.4705882352941178</v>
      </c>
      <c r="AD240">
        <f>games1805!AD240</f>
        <v>1.588235294117647</v>
      </c>
      <c r="AE240">
        <f>games1805!AE240</f>
        <v>-0.11764705882352922</v>
      </c>
      <c r="AF240">
        <f>games1805!AF240</f>
        <v>1.4375</v>
      </c>
      <c r="AG240">
        <f>games1805!AG240</f>
        <v>1.625</v>
      </c>
      <c r="AH240">
        <f>games1805!AH240</f>
        <v>-0.1875</v>
      </c>
      <c r="AI240">
        <f>games1805!AI240</f>
        <v>0</v>
      </c>
      <c r="AJ240">
        <f>games1805!AJ240</f>
        <v>3</v>
      </c>
      <c r="AK240">
        <f>games1805!AK240</f>
        <v>0</v>
      </c>
      <c r="AL240">
        <f>games1805!AL240</f>
        <v>43</v>
      </c>
      <c r="AM240">
        <f>games1805!AM240</f>
        <v>0</v>
      </c>
      <c r="AN240">
        <f>games1805!AN240</f>
        <v>1.303030303030303</v>
      </c>
      <c r="AO240">
        <f>games1805!AO240</f>
        <v>239</v>
      </c>
    </row>
    <row r="241" spans="1:41" x14ac:dyDescent="0.3">
      <c r="A241" t="str">
        <f>games1805!A241</f>
        <v>Bundesliga  Bundesliga</v>
      </c>
      <c r="B241" t="str">
        <f>games1805!B241</f>
        <v>27.08.2017</v>
      </c>
      <c r="C241" t="str">
        <f>games1805!C241</f>
        <v>2017</v>
      </c>
      <c r="D241" t="str">
        <f>games1805!D241</f>
        <v>08</v>
      </c>
      <c r="E241" t="str">
        <f>games1805!E241</f>
        <v>So</v>
      </c>
      <c r="F241">
        <f>games1805!F241</f>
        <v>0.6875</v>
      </c>
      <c r="G241">
        <f>games1805!G241</f>
        <v>4613</v>
      </c>
      <c r="H241">
        <f>games1805!H241</f>
        <v>7</v>
      </c>
      <c r="I241">
        <f>games1805!I241</f>
        <v>0</v>
      </c>
      <c r="J241" t="str">
        <f>games1805!J241</f>
        <v>SC Rheindorf Altach</v>
      </c>
      <c r="K241" t="str">
        <f>games1805!K241</f>
        <v>SV Mattersburg</v>
      </c>
      <c r="L241">
        <f>games1805!L241</f>
        <v>1</v>
      </c>
      <c r="M241">
        <f>games1805!M241</f>
        <v>0</v>
      </c>
      <c r="N241" t="str">
        <f>games1805!N241</f>
        <v>S</v>
      </c>
      <c r="O241" t="str">
        <f>games1805!O241</f>
        <v>N</v>
      </c>
      <c r="P241">
        <f>games1805!P241</f>
        <v>1</v>
      </c>
      <c r="Q241">
        <f>games1805!Q241</f>
        <v>1</v>
      </c>
      <c r="R241">
        <f>games1805!R241</f>
        <v>0.66666666666666663</v>
      </c>
      <c r="S241">
        <f>games1805!S241</f>
        <v>0.33333333333333337</v>
      </c>
      <c r="T241">
        <f>games1805!T241</f>
        <v>1.588235294117647</v>
      </c>
      <c r="U241">
        <f>games1805!U241</f>
        <v>1.588235294117647</v>
      </c>
      <c r="V241">
        <f>games1805!V241</f>
        <v>0</v>
      </c>
      <c r="W241">
        <f>games1805!W241</f>
        <v>1.3125</v>
      </c>
      <c r="X241">
        <f>games1805!X241</f>
        <v>1.375</v>
      </c>
      <c r="Y241">
        <f>games1805!Y241</f>
        <v>-6.25E-2</v>
      </c>
      <c r="Z241">
        <f>games1805!Z241</f>
        <v>0.70588235294117652</v>
      </c>
      <c r="AA241">
        <f>games1805!AA241</f>
        <v>1.8235294117647058</v>
      </c>
      <c r="AB241">
        <f>games1805!AB241</f>
        <v>-1.1176470588235294</v>
      </c>
      <c r="AC241">
        <f>games1805!AC241</f>
        <v>1.4705882352941178</v>
      </c>
      <c r="AD241">
        <f>games1805!AD241</f>
        <v>1.588235294117647</v>
      </c>
      <c r="AE241">
        <f>games1805!AE241</f>
        <v>-0.11764705882352922</v>
      </c>
      <c r="AF241">
        <f>games1805!AF241</f>
        <v>1.7058823529411764</v>
      </c>
      <c r="AG241">
        <f>games1805!AG241</f>
        <v>1.588235294117647</v>
      </c>
      <c r="AH241">
        <f>games1805!AH241</f>
        <v>0.11764705882352944</v>
      </c>
      <c r="AI241">
        <f>games1805!AI241</f>
        <v>3</v>
      </c>
      <c r="AJ241">
        <f>games1805!AJ241</f>
        <v>0</v>
      </c>
      <c r="AK241">
        <f>games1805!AK241</f>
        <v>31</v>
      </c>
      <c r="AL241">
        <f>games1805!AL241</f>
        <v>46</v>
      </c>
      <c r="AM241">
        <f>games1805!AM241</f>
        <v>0.93939393939393945</v>
      </c>
      <c r="AN241">
        <f>games1805!AN241</f>
        <v>1.3529411764705883</v>
      </c>
      <c r="AO241">
        <f>games1805!AO241</f>
        <v>240</v>
      </c>
    </row>
    <row r="242" spans="1:41" x14ac:dyDescent="0.3">
      <c r="A242" t="str">
        <f>games1805!A242</f>
        <v>ÖFB-Cup  ÖFB-Cup</v>
      </c>
      <c r="B242" t="str">
        <f>games1805!B242</f>
        <v>26.09.2017</v>
      </c>
      <c r="C242" t="str">
        <f>games1805!C242</f>
        <v>2017</v>
      </c>
      <c r="D242" t="str">
        <f>games1805!D242</f>
        <v>09</v>
      </c>
      <c r="E242" t="str">
        <f>games1805!E242</f>
        <v>Di</v>
      </c>
      <c r="F242">
        <f>games1805!F242</f>
        <v>0.79166666666666663</v>
      </c>
      <c r="G242">
        <f>games1805!G242</f>
        <v>500</v>
      </c>
      <c r="H242">
        <f>games1805!H242</f>
        <v>3</v>
      </c>
      <c r="I242">
        <f>games1805!I242</f>
        <v>0</v>
      </c>
      <c r="J242" t="str">
        <f>games1805!J242</f>
        <v>SC/ESV Parndorf</v>
      </c>
      <c r="K242" t="str">
        <f>games1805!K242</f>
        <v>SV Mattersburg</v>
      </c>
      <c r="L242">
        <f>games1805!L242</f>
        <v>1</v>
      </c>
      <c r="M242">
        <f>games1805!M242</f>
        <v>2</v>
      </c>
      <c r="N242" t="str">
        <f>games1805!N242</f>
        <v>N</v>
      </c>
      <c r="O242" t="str">
        <f>games1805!O242</f>
        <v>S</v>
      </c>
      <c r="P242">
        <f>games1805!P242</f>
        <v>-1</v>
      </c>
      <c r="Q242">
        <f>games1805!Q242</f>
        <v>0</v>
      </c>
      <c r="R242">
        <f>games1805!R242</f>
        <v>0</v>
      </c>
      <c r="S242">
        <f>games1805!S242</f>
        <v>0</v>
      </c>
      <c r="T242">
        <f>games1805!T242</f>
        <v>1.5428571428571429</v>
      </c>
      <c r="U242">
        <f>games1805!U242</f>
        <v>1.5714285714285714</v>
      </c>
      <c r="V242">
        <f>games1805!V242</f>
        <v>-2.857142857142847E-2</v>
      </c>
      <c r="W242">
        <f>games1805!W242</f>
        <v>0</v>
      </c>
      <c r="X242">
        <f>games1805!X242</f>
        <v>0</v>
      </c>
      <c r="Y242">
        <f>games1805!Y242</f>
        <v>0</v>
      </c>
      <c r="Z242">
        <f>games1805!Z242</f>
        <v>0</v>
      </c>
      <c r="AA242">
        <f>games1805!AA242</f>
        <v>0</v>
      </c>
      <c r="AB242">
        <f>games1805!AB242</f>
        <v>0</v>
      </c>
      <c r="AC242">
        <f>games1805!AC242</f>
        <v>1.4705882352941178</v>
      </c>
      <c r="AD242">
        <f>games1805!AD242</f>
        <v>1.588235294117647</v>
      </c>
      <c r="AE242">
        <f>games1805!AE242</f>
        <v>-0.11764705882352922</v>
      </c>
      <c r="AF242">
        <f>games1805!AF242</f>
        <v>1.6111111111111112</v>
      </c>
      <c r="AG242">
        <f>games1805!AG242</f>
        <v>1.5555555555555556</v>
      </c>
      <c r="AH242">
        <f>games1805!AH242</f>
        <v>5.555555555555558E-2</v>
      </c>
      <c r="AI242">
        <f>games1805!AI242</f>
        <v>0</v>
      </c>
      <c r="AJ242">
        <f>games1805!AJ242</f>
        <v>3</v>
      </c>
      <c r="AK242">
        <f>games1805!AK242</f>
        <v>0</v>
      </c>
      <c r="AL242">
        <f>games1805!AL242</f>
        <v>46</v>
      </c>
      <c r="AM242">
        <f>games1805!AM242</f>
        <v>0</v>
      </c>
      <c r="AN242">
        <f>games1805!AN242</f>
        <v>1.3142857142857143</v>
      </c>
      <c r="AO242">
        <f>games1805!AO242</f>
        <v>241</v>
      </c>
    </row>
    <row r="243" spans="1:41" x14ac:dyDescent="0.3">
      <c r="A243" t="str">
        <f>games1805!A243</f>
        <v>ÖFB-Cup  ÖFB-Cup</v>
      </c>
      <c r="B243" t="str">
        <f>games1805!B243</f>
        <v>24.10.2017</v>
      </c>
      <c r="C243" t="str">
        <f>games1805!C243</f>
        <v>2017</v>
      </c>
      <c r="D243" t="str">
        <f>games1805!D243</f>
        <v>10</v>
      </c>
      <c r="E243" t="str">
        <f>games1805!E243</f>
        <v>Di</v>
      </c>
      <c r="F243">
        <f>games1805!F243</f>
        <v>0.625</v>
      </c>
      <c r="G243">
        <f>games1805!G243</f>
        <v>600</v>
      </c>
      <c r="H243">
        <f>games1805!H243</f>
        <v>3</v>
      </c>
      <c r="I243">
        <f>games1805!I243</f>
        <v>0</v>
      </c>
      <c r="J243" t="str">
        <f>games1805!J243</f>
        <v>ASKÖ Oedt</v>
      </c>
      <c r="K243" t="str">
        <f>games1805!K243</f>
        <v>SV Mattersburg</v>
      </c>
      <c r="L243">
        <f>games1805!L243</f>
        <v>0</v>
      </c>
      <c r="M243">
        <f>games1805!M243</f>
        <v>3</v>
      </c>
      <c r="N243" t="str">
        <f>games1805!N243</f>
        <v>N</v>
      </c>
      <c r="O243" t="str">
        <f>games1805!O243</f>
        <v>S</v>
      </c>
      <c r="P243">
        <f>games1805!P243</f>
        <v>-3</v>
      </c>
      <c r="Q243">
        <f>games1805!Q243</f>
        <v>0</v>
      </c>
      <c r="R243">
        <f>games1805!R243</f>
        <v>0</v>
      </c>
      <c r="S243">
        <f>games1805!S243</f>
        <v>0</v>
      </c>
      <c r="T243">
        <f>games1805!T243</f>
        <v>1.5555555555555556</v>
      </c>
      <c r="U243">
        <f>games1805!U243</f>
        <v>1.5555555555555556</v>
      </c>
      <c r="V243">
        <f>games1805!V243</f>
        <v>0</v>
      </c>
      <c r="W243">
        <f>games1805!W243</f>
        <v>0</v>
      </c>
      <c r="X243">
        <f>games1805!X243</f>
        <v>0</v>
      </c>
      <c r="Y243">
        <f>games1805!Y243</f>
        <v>0</v>
      </c>
      <c r="Z243">
        <f>games1805!Z243</f>
        <v>0</v>
      </c>
      <c r="AA243">
        <f>games1805!AA243</f>
        <v>0</v>
      </c>
      <c r="AB243">
        <f>games1805!AB243</f>
        <v>0</v>
      </c>
      <c r="AC243">
        <f>games1805!AC243</f>
        <v>1.4705882352941178</v>
      </c>
      <c r="AD243">
        <f>games1805!AD243</f>
        <v>1.588235294117647</v>
      </c>
      <c r="AE243">
        <f>games1805!AE243</f>
        <v>-0.11764705882352922</v>
      </c>
      <c r="AF243">
        <f>games1805!AF243</f>
        <v>1.631578947368421</v>
      </c>
      <c r="AG243">
        <f>games1805!AG243</f>
        <v>1.5263157894736843</v>
      </c>
      <c r="AH243">
        <f>games1805!AH243</f>
        <v>0.10526315789473673</v>
      </c>
      <c r="AI243">
        <f>games1805!AI243</f>
        <v>0</v>
      </c>
      <c r="AJ243">
        <f>games1805!AJ243</f>
        <v>3</v>
      </c>
      <c r="AK243">
        <f>games1805!AK243</f>
        <v>0</v>
      </c>
      <c r="AL243">
        <f>games1805!AL243</f>
        <v>49</v>
      </c>
      <c r="AM243">
        <f>games1805!AM243</f>
        <v>0</v>
      </c>
      <c r="AN243">
        <f>games1805!AN243</f>
        <v>1.3611111111111112</v>
      </c>
      <c r="AO243">
        <f>games1805!AO243</f>
        <v>242</v>
      </c>
    </row>
    <row r="244" spans="1:41" x14ac:dyDescent="0.3">
      <c r="A244" t="str">
        <f>games1805!A244</f>
        <v>Bundesliga  Bundesliga</v>
      </c>
      <c r="B244" t="str">
        <f>games1805!B244</f>
        <v>18.11.2017</v>
      </c>
      <c r="C244" t="str">
        <f>games1805!C244</f>
        <v>2017</v>
      </c>
      <c r="D244" t="str">
        <f>games1805!D244</f>
        <v>11</v>
      </c>
      <c r="E244" t="str">
        <f>games1805!E244</f>
        <v>Sa</v>
      </c>
      <c r="F244">
        <f>games1805!F244</f>
        <v>0.77083333333333337</v>
      </c>
      <c r="G244">
        <f>games1805!G244</f>
        <v>1950</v>
      </c>
      <c r="H244">
        <f>games1805!H244</f>
        <v>13</v>
      </c>
      <c r="I244">
        <f>games1805!I244</f>
        <v>0</v>
      </c>
      <c r="J244" t="str">
        <f>games1805!J244</f>
        <v>SV Mattersburg</v>
      </c>
      <c r="K244" t="str">
        <f>games1805!K244</f>
        <v>SC Rheindorf Altach</v>
      </c>
      <c r="L244">
        <f>games1805!L244</f>
        <v>1</v>
      </c>
      <c r="M244">
        <f>games1805!M244</f>
        <v>0</v>
      </c>
      <c r="N244" t="str">
        <f>games1805!N244</f>
        <v>S</v>
      </c>
      <c r="O244" t="str">
        <f>games1805!O244</f>
        <v>N</v>
      </c>
      <c r="P244">
        <f>games1805!P244</f>
        <v>1</v>
      </c>
      <c r="Q244">
        <f>games1805!Q244</f>
        <v>1.5945945945945945</v>
      </c>
      <c r="R244">
        <f>games1805!R244</f>
        <v>0.72972972972972971</v>
      </c>
      <c r="S244">
        <f>games1805!S244</f>
        <v>0.8648648648648648</v>
      </c>
      <c r="T244">
        <f>games1805!T244</f>
        <v>1</v>
      </c>
      <c r="U244">
        <f>games1805!U244</f>
        <v>1.5588235294117647</v>
      </c>
      <c r="V244">
        <f>games1805!V244</f>
        <v>-0.55882352941176472</v>
      </c>
      <c r="W244">
        <f>games1805!W244</f>
        <v>1.4705882352941178</v>
      </c>
      <c r="X244">
        <f>games1805!X244</f>
        <v>1.588235294117647</v>
      </c>
      <c r="Y244">
        <f>games1805!Y244</f>
        <v>-0.11764705882352922</v>
      </c>
      <c r="Z244">
        <f>games1805!Z244</f>
        <v>1.7</v>
      </c>
      <c r="AA244">
        <f>games1805!AA244</f>
        <v>1.45</v>
      </c>
      <c r="AB244">
        <f>games1805!AB244</f>
        <v>0.25</v>
      </c>
      <c r="AC244">
        <f>games1805!AC244</f>
        <v>1.2941176470588236</v>
      </c>
      <c r="AD244">
        <f>games1805!AD244</f>
        <v>1.2941176470588236</v>
      </c>
      <c r="AE244">
        <f>games1805!AE244</f>
        <v>0</v>
      </c>
      <c r="AF244">
        <f>games1805!AF244</f>
        <v>0.70588235294117652</v>
      </c>
      <c r="AG244">
        <f>games1805!AG244</f>
        <v>1.8235294117647058</v>
      </c>
      <c r="AH244">
        <f>games1805!AH244</f>
        <v>-1.1176470588235294</v>
      </c>
      <c r="AI244">
        <f>games1805!AI244</f>
        <v>3</v>
      </c>
      <c r="AJ244">
        <f>games1805!AJ244</f>
        <v>0</v>
      </c>
      <c r="AK244">
        <f>games1805!AK244</f>
        <v>52</v>
      </c>
      <c r="AL244">
        <f>games1805!AL244</f>
        <v>34</v>
      </c>
      <c r="AM244">
        <f>games1805!AM244</f>
        <v>1.4054054054054055</v>
      </c>
      <c r="AN244">
        <f>games1805!AN244</f>
        <v>1</v>
      </c>
      <c r="AO244">
        <f>games1805!AO244</f>
        <v>243</v>
      </c>
    </row>
    <row r="245" spans="1:41" x14ac:dyDescent="0.3">
      <c r="A245" t="str">
        <f>games1805!A245</f>
        <v>Bundesliga  Bundesliga</v>
      </c>
      <c r="B245" t="str">
        <f>games1805!B245</f>
        <v>24.02.2018</v>
      </c>
      <c r="C245" t="str">
        <f>games1805!C245</f>
        <v>2018</v>
      </c>
      <c r="D245" t="str">
        <f>games1805!D245</f>
        <v>02</v>
      </c>
      <c r="E245" t="str">
        <f>games1805!E245</f>
        <v>Sa</v>
      </c>
      <c r="F245">
        <f>games1805!F245</f>
        <v>0.77083333333333337</v>
      </c>
      <c r="G245">
        <f>games1805!G245</f>
        <v>3113</v>
      </c>
      <c r="H245">
        <f>games1805!H245</f>
        <v>7</v>
      </c>
      <c r="I245">
        <f>games1805!I245</f>
        <v>0</v>
      </c>
      <c r="J245" t="str">
        <f>games1805!J245</f>
        <v>SC Rheindorf Altach</v>
      </c>
      <c r="K245" t="str">
        <f>games1805!K245</f>
        <v>SV Mattersburg</v>
      </c>
      <c r="L245">
        <f>games1805!L245</f>
        <v>1</v>
      </c>
      <c r="M245">
        <f>games1805!M245</f>
        <v>1</v>
      </c>
      <c r="N245" t="str">
        <f>games1805!N245</f>
        <v>U</v>
      </c>
      <c r="O245" t="str">
        <f>games1805!O245</f>
        <v>U</v>
      </c>
      <c r="P245">
        <f>games1805!P245</f>
        <v>0</v>
      </c>
      <c r="Q245">
        <f>games1805!Q245</f>
        <v>0.97142857142857142</v>
      </c>
      <c r="R245">
        <f>games1805!R245</f>
        <v>0.62857142857142856</v>
      </c>
      <c r="S245">
        <f>games1805!S245</f>
        <v>0.34285714285714286</v>
      </c>
      <c r="T245">
        <f>games1805!T245</f>
        <v>1.5789473684210527</v>
      </c>
      <c r="U245">
        <f>games1805!U245</f>
        <v>1.4736842105263157</v>
      </c>
      <c r="V245">
        <f>games1805!V245</f>
        <v>0.10526315789473695</v>
      </c>
      <c r="W245">
        <f>games1805!W245</f>
        <v>1.2941176470588236</v>
      </c>
      <c r="X245">
        <f>games1805!X245</f>
        <v>1.2941176470588236</v>
      </c>
      <c r="Y245">
        <f>games1805!Y245</f>
        <v>0</v>
      </c>
      <c r="Z245">
        <f>games1805!Z245</f>
        <v>0.66666666666666663</v>
      </c>
      <c r="AA245">
        <f>games1805!AA245</f>
        <v>1.7777777777777777</v>
      </c>
      <c r="AB245">
        <f>games1805!AB245</f>
        <v>-1.1111111111111112</v>
      </c>
      <c r="AC245">
        <f>games1805!AC245</f>
        <v>1.4444444444444444</v>
      </c>
      <c r="AD245">
        <f>games1805!AD245</f>
        <v>1.5</v>
      </c>
      <c r="AE245">
        <f>games1805!AE245</f>
        <v>-5.555555555555558E-2</v>
      </c>
      <c r="AF245">
        <f>games1805!AF245</f>
        <v>1.7</v>
      </c>
      <c r="AG245">
        <f>games1805!AG245</f>
        <v>1.45</v>
      </c>
      <c r="AH245">
        <f>games1805!AH245</f>
        <v>0.25</v>
      </c>
      <c r="AI245">
        <f>games1805!AI245</f>
        <v>1</v>
      </c>
      <c r="AJ245">
        <f>games1805!AJ245</f>
        <v>1</v>
      </c>
      <c r="AK245">
        <f>games1805!AK245</f>
        <v>34</v>
      </c>
      <c r="AL245">
        <f>games1805!AL245</f>
        <v>55</v>
      </c>
      <c r="AM245">
        <f>games1805!AM245</f>
        <v>0.97142857142857142</v>
      </c>
      <c r="AN245">
        <f>games1805!AN245</f>
        <v>1.4473684210526316</v>
      </c>
      <c r="AO245">
        <f>games1805!AO245</f>
        <v>244</v>
      </c>
    </row>
    <row r="246" spans="1:41" x14ac:dyDescent="0.3">
      <c r="A246" t="str">
        <f>games1805!A246</f>
        <v>ÖFB-Cup  ÖFB-Cup</v>
      </c>
      <c r="B246" t="str">
        <f>games1805!B246</f>
        <v>27.02.2018</v>
      </c>
      <c r="C246" t="str">
        <f>games1805!C246</f>
        <v>2018</v>
      </c>
      <c r="D246" t="str">
        <f>games1805!D246</f>
        <v>02</v>
      </c>
      <c r="E246" t="str">
        <f>games1805!E246</f>
        <v>Di</v>
      </c>
      <c r="F246">
        <f>games1805!F246</f>
        <v>0.8125</v>
      </c>
      <c r="G246">
        <f>games1805!G246</f>
        <v>500</v>
      </c>
      <c r="H246">
        <f>games1805!H246</f>
        <v>3</v>
      </c>
      <c r="I246">
        <f>games1805!I246</f>
        <v>0</v>
      </c>
      <c r="J246" t="str">
        <f>games1805!J246</f>
        <v>SV Mattersburg</v>
      </c>
      <c r="K246" t="str">
        <f>games1805!K246</f>
        <v>TSV Hartberg</v>
      </c>
      <c r="L246">
        <f>games1805!L246</f>
        <v>4</v>
      </c>
      <c r="M246">
        <f>games1805!M246</f>
        <v>1</v>
      </c>
      <c r="N246" t="str">
        <f>games1805!N246</f>
        <v>S</v>
      </c>
      <c r="O246" t="str">
        <f>games1805!O246</f>
        <v>N</v>
      </c>
      <c r="P246">
        <f>games1805!P246</f>
        <v>3</v>
      </c>
      <c r="Q246">
        <f>games1805!Q246</f>
        <v>1.5641025641025641</v>
      </c>
      <c r="R246">
        <f>games1805!R246</f>
        <v>0.69230769230769229</v>
      </c>
      <c r="S246">
        <f>games1805!S246</f>
        <v>0.87179487179487181</v>
      </c>
      <c r="T246">
        <f>games1805!T246</f>
        <v>0</v>
      </c>
      <c r="U246">
        <f>games1805!U246</f>
        <v>0</v>
      </c>
      <c r="V246">
        <f>games1805!V246</f>
        <v>0</v>
      </c>
      <c r="W246">
        <f>games1805!W246</f>
        <v>1.4444444444444444</v>
      </c>
      <c r="X246">
        <f>games1805!X246</f>
        <v>1.5</v>
      </c>
      <c r="Y246">
        <f>games1805!Y246</f>
        <v>-5.555555555555558E-2</v>
      </c>
      <c r="Z246">
        <f>games1805!Z246</f>
        <v>1.6666666666666667</v>
      </c>
      <c r="AA246">
        <f>games1805!AA246</f>
        <v>1.4285714285714286</v>
      </c>
      <c r="AB246">
        <f>games1805!AB246</f>
        <v>0.23809523809523814</v>
      </c>
      <c r="AC246">
        <f>games1805!AC246</f>
        <v>0</v>
      </c>
      <c r="AD246">
        <f>games1805!AD246</f>
        <v>0</v>
      </c>
      <c r="AE246">
        <f>games1805!AE246</f>
        <v>0</v>
      </c>
      <c r="AF246">
        <f>games1805!AF246</f>
        <v>0</v>
      </c>
      <c r="AG246">
        <f>games1805!AG246</f>
        <v>0</v>
      </c>
      <c r="AH246">
        <f>games1805!AH246</f>
        <v>0</v>
      </c>
      <c r="AI246">
        <f>games1805!AI246</f>
        <v>3</v>
      </c>
      <c r="AJ246">
        <f>games1805!AJ246</f>
        <v>0</v>
      </c>
      <c r="AK246">
        <f>games1805!AK246</f>
        <v>56</v>
      </c>
      <c r="AL246">
        <f>games1805!AL246</f>
        <v>0</v>
      </c>
      <c r="AM246">
        <f>games1805!AM246</f>
        <v>1.4358974358974359</v>
      </c>
      <c r="AN246">
        <f>games1805!AN246</f>
        <v>0</v>
      </c>
      <c r="AO246">
        <f>games1805!AO246</f>
        <v>245</v>
      </c>
    </row>
    <row r="247" spans="1:41" x14ac:dyDescent="0.3">
      <c r="A247" t="str">
        <f>games1805!A247</f>
        <v>Bundesliga  Bundesliga</v>
      </c>
      <c r="B247" t="str">
        <f>games1805!B247</f>
        <v>05.05.2018</v>
      </c>
      <c r="C247" t="str">
        <f>games1805!C247</f>
        <v>2018</v>
      </c>
      <c r="D247" t="str">
        <f>games1805!D247</f>
        <v>05</v>
      </c>
      <c r="E247" t="str">
        <f>games1805!E247</f>
        <v>Sa</v>
      </c>
      <c r="F247">
        <f>games1805!F247</f>
        <v>0.77083333333333337</v>
      </c>
      <c r="G247">
        <f>games1805!G247</f>
        <v>2400</v>
      </c>
      <c r="H247">
        <f>games1805!H247</f>
        <v>7</v>
      </c>
      <c r="I247">
        <f>games1805!I247</f>
        <v>0</v>
      </c>
      <c r="J247" t="str">
        <f>games1805!J247</f>
        <v>SV Mattersburg</v>
      </c>
      <c r="K247" t="str">
        <f>games1805!K247</f>
        <v>SC Rheindorf Altach</v>
      </c>
      <c r="L247">
        <f>games1805!L247</f>
        <v>0</v>
      </c>
      <c r="M247">
        <f>games1805!M247</f>
        <v>1</v>
      </c>
      <c r="N247" t="str">
        <f>games1805!N247</f>
        <v>N</v>
      </c>
      <c r="O247" t="str">
        <f>games1805!O247</f>
        <v>S</v>
      </c>
      <c r="P247">
        <f>games1805!P247</f>
        <v>-1</v>
      </c>
      <c r="Q247">
        <f>games1805!Q247</f>
        <v>1.625</v>
      </c>
      <c r="R247">
        <f>games1805!R247</f>
        <v>0.7</v>
      </c>
      <c r="S247">
        <f>games1805!S247</f>
        <v>0.92500000000000004</v>
      </c>
      <c r="T247">
        <f>games1805!T247</f>
        <v>0.97222222222222221</v>
      </c>
      <c r="U247">
        <f>games1805!U247</f>
        <v>1.5277777777777777</v>
      </c>
      <c r="V247">
        <f>games1805!V247</f>
        <v>-0.55555555555555547</v>
      </c>
      <c r="W247">
        <f>games1805!W247</f>
        <v>1.5789473684210527</v>
      </c>
      <c r="X247">
        <f>games1805!X247</f>
        <v>1.4736842105263157</v>
      </c>
      <c r="Y247">
        <f>games1805!Y247</f>
        <v>0.10526315789473695</v>
      </c>
      <c r="Z247">
        <f>games1805!Z247</f>
        <v>1.6666666666666667</v>
      </c>
      <c r="AA247">
        <f>games1805!AA247</f>
        <v>1.4285714285714286</v>
      </c>
      <c r="AB247">
        <f>games1805!AB247</f>
        <v>0.23809523809523814</v>
      </c>
      <c r="AC247">
        <f>games1805!AC247</f>
        <v>1.2777777777777777</v>
      </c>
      <c r="AD247">
        <f>games1805!AD247</f>
        <v>1.2777777777777777</v>
      </c>
      <c r="AE247">
        <f>games1805!AE247</f>
        <v>0</v>
      </c>
      <c r="AF247">
        <f>games1805!AF247</f>
        <v>0.66666666666666663</v>
      </c>
      <c r="AG247">
        <f>games1805!AG247</f>
        <v>1.7777777777777777</v>
      </c>
      <c r="AH247">
        <f>games1805!AH247</f>
        <v>-1.1111111111111112</v>
      </c>
      <c r="AI247">
        <f>games1805!AI247</f>
        <v>0</v>
      </c>
      <c r="AJ247">
        <f>games1805!AJ247</f>
        <v>3</v>
      </c>
      <c r="AK247">
        <f>games1805!AK247</f>
        <v>59</v>
      </c>
      <c r="AL247">
        <f>games1805!AL247</f>
        <v>35</v>
      </c>
      <c r="AM247">
        <f>games1805!AM247</f>
        <v>1.4750000000000001</v>
      </c>
      <c r="AN247">
        <f>games1805!AN247</f>
        <v>0.97222222222222221</v>
      </c>
      <c r="AO247">
        <f>games1805!AO247</f>
        <v>246</v>
      </c>
    </row>
    <row r="248" spans="1:41" x14ac:dyDescent="0.3">
      <c r="A248" t="str">
        <f>games1805!A248</f>
        <v>Europa League Qualifikation  Europa League Qualifikation</v>
      </c>
      <c r="B248" t="str">
        <f>games1805!B248</f>
        <v>29.06.2017</v>
      </c>
      <c r="C248" t="str">
        <f>games1805!C248</f>
        <v>2017</v>
      </c>
      <c r="D248" t="str">
        <f>games1805!D248</f>
        <v>06</v>
      </c>
      <c r="E248" t="str">
        <f>games1805!E248</f>
        <v>Do</v>
      </c>
      <c r="F248">
        <f>games1805!F248</f>
        <v>0.75</v>
      </c>
      <c r="G248">
        <f>games1805!G248</f>
        <v>1700</v>
      </c>
      <c r="H248">
        <f>games1805!H248</f>
        <v>45</v>
      </c>
      <c r="I248">
        <f>games1805!I248</f>
        <v>0</v>
      </c>
      <c r="J248" t="str">
        <f>games1805!J248</f>
        <v>Chikhura Sachkhere</v>
      </c>
      <c r="K248" t="str">
        <f>games1805!K248</f>
        <v>SC Rheindorf Altach</v>
      </c>
      <c r="L248">
        <f>games1805!L248</f>
        <v>0</v>
      </c>
      <c r="M248">
        <f>games1805!M248</f>
        <v>1</v>
      </c>
      <c r="N248" t="str">
        <f>games1805!N248</f>
        <v>N</v>
      </c>
      <c r="O248" t="str">
        <f>games1805!O248</f>
        <v>S</v>
      </c>
      <c r="P248">
        <f>games1805!P248</f>
        <v>-1</v>
      </c>
      <c r="Q248">
        <f>games1805!Q248</f>
        <v>0</v>
      </c>
      <c r="R248">
        <f>games1805!R248</f>
        <v>0</v>
      </c>
      <c r="S248">
        <f>games1805!S248</f>
        <v>0</v>
      </c>
      <c r="T248">
        <f>games1805!T248</f>
        <v>0.97297297297297303</v>
      </c>
      <c r="U248">
        <f>games1805!U248</f>
        <v>1.4864864864864864</v>
      </c>
      <c r="V248">
        <f>games1805!V248</f>
        <v>-0.51351351351351338</v>
      </c>
      <c r="W248">
        <f>games1805!W248</f>
        <v>0</v>
      </c>
      <c r="X248">
        <f>games1805!X248</f>
        <v>0</v>
      </c>
      <c r="Y248">
        <f>games1805!Y248</f>
        <v>0</v>
      </c>
      <c r="Z248">
        <f>games1805!Z248</f>
        <v>0</v>
      </c>
      <c r="AA248">
        <f>games1805!AA248</f>
        <v>0</v>
      </c>
      <c r="AB248">
        <f>games1805!AB248</f>
        <v>0</v>
      </c>
      <c r="AC248">
        <f>games1805!AC248</f>
        <v>1.2777777777777777</v>
      </c>
      <c r="AD248">
        <f>games1805!AD248</f>
        <v>1.2777777777777777</v>
      </c>
      <c r="AE248">
        <f>games1805!AE248</f>
        <v>0</v>
      </c>
      <c r="AF248">
        <f>games1805!AF248</f>
        <v>0.68421052631578949</v>
      </c>
      <c r="AG248">
        <f>games1805!AG248</f>
        <v>1.6842105263157894</v>
      </c>
      <c r="AH248">
        <f>games1805!AH248</f>
        <v>-0.99999999999999989</v>
      </c>
      <c r="AI248">
        <f>games1805!AI248</f>
        <v>0</v>
      </c>
      <c r="AJ248">
        <f>games1805!AJ248</f>
        <v>3</v>
      </c>
      <c r="AK248">
        <f>games1805!AK248</f>
        <v>0</v>
      </c>
      <c r="AL248">
        <f>games1805!AL248</f>
        <v>38</v>
      </c>
      <c r="AM248">
        <f>games1805!AM248</f>
        <v>0</v>
      </c>
      <c r="AN248">
        <f>games1805!AN248</f>
        <v>1.027027027027027</v>
      </c>
      <c r="AO248">
        <f>games1805!AO248</f>
        <v>247</v>
      </c>
    </row>
    <row r="249" spans="1:41" x14ac:dyDescent="0.3">
      <c r="A249" t="str">
        <f>games1805!A249</f>
        <v>Bundesliga  Bundesliga</v>
      </c>
      <c r="B249" t="str">
        <f>games1805!B249</f>
        <v>06.07.2017</v>
      </c>
      <c r="C249" t="str">
        <f>games1805!C249</f>
        <v>2017</v>
      </c>
      <c r="D249" t="str">
        <f>games1805!D249</f>
        <v>07</v>
      </c>
      <c r="E249" t="str">
        <f>games1805!E249</f>
        <v>Do</v>
      </c>
      <c r="F249">
        <f>games1805!F249</f>
        <v>0.85416666666666663</v>
      </c>
      <c r="G249">
        <f>games1805!G249</f>
        <v>3335</v>
      </c>
      <c r="H249">
        <f>games1805!H249</f>
        <v>7</v>
      </c>
      <c r="I249">
        <f>games1805!I249</f>
        <v>0</v>
      </c>
      <c r="J249" t="str">
        <f>games1805!J249</f>
        <v>SC Rheindorf Altach</v>
      </c>
      <c r="K249" t="str">
        <f>games1805!K249</f>
        <v>Chikhura Sachkhere</v>
      </c>
      <c r="L249">
        <f>games1805!L249</f>
        <v>1</v>
      </c>
      <c r="M249">
        <f>games1805!M249</f>
        <v>1</v>
      </c>
      <c r="N249" t="str">
        <f>games1805!N249</f>
        <v>U</v>
      </c>
      <c r="O249" t="str">
        <f>games1805!O249</f>
        <v>U</v>
      </c>
      <c r="P249">
        <f>games1805!P249</f>
        <v>0</v>
      </c>
      <c r="Q249">
        <f>games1805!Q249</f>
        <v>0.97368421052631582</v>
      </c>
      <c r="R249">
        <f>games1805!R249</f>
        <v>0.60526315789473684</v>
      </c>
      <c r="S249">
        <f>games1805!S249</f>
        <v>0.36842105263157898</v>
      </c>
      <c r="T249">
        <f>games1805!T249</f>
        <v>0</v>
      </c>
      <c r="U249">
        <f>games1805!U249</f>
        <v>1</v>
      </c>
      <c r="V249">
        <f>games1805!V249</f>
        <v>-1</v>
      </c>
      <c r="W249">
        <f>games1805!W249</f>
        <v>1.2777777777777777</v>
      </c>
      <c r="X249">
        <f>games1805!X249</f>
        <v>1.2777777777777777</v>
      </c>
      <c r="Y249">
        <f>games1805!Y249</f>
        <v>0</v>
      </c>
      <c r="Z249">
        <f>games1805!Z249</f>
        <v>0.7</v>
      </c>
      <c r="AA249">
        <f>games1805!AA249</f>
        <v>1.6</v>
      </c>
      <c r="AB249">
        <f>games1805!AB249</f>
        <v>-0.90000000000000013</v>
      </c>
      <c r="AC249">
        <f>games1805!AC249</f>
        <v>0</v>
      </c>
      <c r="AD249">
        <f>games1805!AD249</f>
        <v>1</v>
      </c>
      <c r="AE249">
        <f>games1805!AE249</f>
        <v>-1</v>
      </c>
      <c r="AF249">
        <f>games1805!AF249</f>
        <v>0</v>
      </c>
      <c r="AG249">
        <f>games1805!AG249</f>
        <v>0</v>
      </c>
      <c r="AH249">
        <f>games1805!AH249</f>
        <v>0</v>
      </c>
      <c r="AI249">
        <f>games1805!AI249</f>
        <v>1</v>
      </c>
      <c r="AJ249">
        <f>games1805!AJ249</f>
        <v>1</v>
      </c>
      <c r="AK249">
        <f>games1805!AK249</f>
        <v>41</v>
      </c>
      <c r="AL249">
        <f>games1805!AL249</f>
        <v>0</v>
      </c>
      <c r="AM249">
        <f>games1805!AM249</f>
        <v>1.0789473684210527</v>
      </c>
      <c r="AN249">
        <f>games1805!AN249</f>
        <v>0</v>
      </c>
      <c r="AO249">
        <f>games1805!AO249</f>
        <v>248</v>
      </c>
    </row>
    <row r="250" spans="1:41" x14ac:dyDescent="0.3">
      <c r="A250" t="str">
        <f>games1805!A250</f>
        <v>Europa League Qualifikation  Europa League Qualifikation</v>
      </c>
      <c r="B250" t="str">
        <f>games1805!B250</f>
        <v>13.07.2017</v>
      </c>
      <c r="C250" t="str">
        <f>games1805!C250</f>
        <v>2017</v>
      </c>
      <c r="D250" t="str">
        <f>games1805!D250</f>
        <v>07</v>
      </c>
      <c r="E250" t="str">
        <f>games1805!E250</f>
        <v>Do</v>
      </c>
      <c r="F250">
        <f>games1805!F250</f>
        <v>0.77083333333333337</v>
      </c>
      <c r="G250">
        <f>games1805!G250</f>
        <v>2811</v>
      </c>
      <c r="H250">
        <f>games1805!H250</f>
        <v>7</v>
      </c>
      <c r="I250">
        <f>games1805!I250</f>
        <v>0</v>
      </c>
      <c r="J250" t="str">
        <f>games1805!J250</f>
        <v>SC Rheindorf Altach</v>
      </c>
      <c r="K250" t="str">
        <f>games1805!K250</f>
        <v>Dynamo Brest</v>
      </c>
      <c r="L250">
        <f>games1805!L250</f>
        <v>1</v>
      </c>
      <c r="M250">
        <f>games1805!M250</f>
        <v>1</v>
      </c>
      <c r="N250" t="str">
        <f>games1805!N250</f>
        <v>U</v>
      </c>
      <c r="O250" t="str">
        <f>games1805!O250</f>
        <v>U</v>
      </c>
      <c r="P250">
        <f>games1805!P250</f>
        <v>0</v>
      </c>
      <c r="Q250">
        <f>games1805!Q250</f>
        <v>0.97435897435897434</v>
      </c>
      <c r="R250">
        <f>games1805!R250</f>
        <v>0.61538461538461542</v>
      </c>
      <c r="S250">
        <f>games1805!S250</f>
        <v>0.35897435897435892</v>
      </c>
      <c r="T250">
        <f>games1805!T250</f>
        <v>0</v>
      </c>
      <c r="U250">
        <f>games1805!U250</f>
        <v>0</v>
      </c>
      <c r="V250">
        <f>games1805!V250</f>
        <v>0</v>
      </c>
      <c r="W250">
        <f>games1805!W250</f>
        <v>1.263157894736842</v>
      </c>
      <c r="X250">
        <f>games1805!X250</f>
        <v>1.263157894736842</v>
      </c>
      <c r="Y250">
        <f>games1805!Y250</f>
        <v>0</v>
      </c>
      <c r="Z250">
        <f>games1805!Z250</f>
        <v>0.7</v>
      </c>
      <c r="AA250">
        <f>games1805!AA250</f>
        <v>1.6</v>
      </c>
      <c r="AB250">
        <f>games1805!AB250</f>
        <v>-0.90000000000000013</v>
      </c>
      <c r="AC250">
        <f>games1805!AC250</f>
        <v>0</v>
      </c>
      <c r="AD250">
        <f>games1805!AD250</f>
        <v>0</v>
      </c>
      <c r="AE250">
        <f>games1805!AE250</f>
        <v>0</v>
      </c>
      <c r="AF250">
        <f>games1805!AF250</f>
        <v>0</v>
      </c>
      <c r="AG250">
        <f>games1805!AG250</f>
        <v>0</v>
      </c>
      <c r="AH250">
        <f>games1805!AH250</f>
        <v>0</v>
      </c>
      <c r="AI250">
        <f>games1805!AI250</f>
        <v>1</v>
      </c>
      <c r="AJ250">
        <f>games1805!AJ250</f>
        <v>1</v>
      </c>
      <c r="AK250">
        <f>games1805!AK250</f>
        <v>42</v>
      </c>
      <c r="AL250">
        <f>games1805!AL250</f>
        <v>0</v>
      </c>
      <c r="AM250">
        <f>games1805!AM250</f>
        <v>1.0769230769230769</v>
      </c>
      <c r="AN250">
        <f>games1805!AN250</f>
        <v>0</v>
      </c>
      <c r="AO250">
        <f>games1805!AO250</f>
        <v>249</v>
      </c>
    </row>
    <row r="251" spans="1:41" x14ac:dyDescent="0.3">
      <c r="A251" t="str">
        <f>games1805!A251</f>
        <v>ÖFB-Cup  ÖFB-Cup</v>
      </c>
      <c r="B251" t="str">
        <f>games1805!B251</f>
        <v>16.07.2017</v>
      </c>
      <c r="C251" t="str">
        <f>games1805!C251</f>
        <v>2017</v>
      </c>
      <c r="D251" t="str">
        <f>games1805!D251</f>
        <v>07</v>
      </c>
      <c r="E251" t="str">
        <f>games1805!E251</f>
        <v>So</v>
      </c>
      <c r="F251">
        <f>games1805!F251</f>
        <v>0.45833333333333331</v>
      </c>
      <c r="G251">
        <f>games1805!G251</f>
        <v>3000</v>
      </c>
      <c r="H251">
        <f>games1805!H251</f>
        <v>3</v>
      </c>
      <c r="I251">
        <f>games1805!I251</f>
        <v>0</v>
      </c>
      <c r="J251" t="str">
        <f>games1805!J251</f>
        <v>FC Dornbirn</v>
      </c>
      <c r="K251" t="str">
        <f>games1805!K251</f>
        <v>SC Rheindorf Altach</v>
      </c>
      <c r="L251">
        <f>games1805!L251</f>
        <v>1</v>
      </c>
      <c r="M251">
        <f>games1805!M251</f>
        <v>5</v>
      </c>
      <c r="N251" t="str">
        <f>games1805!N251</f>
        <v>N</v>
      </c>
      <c r="O251" t="str">
        <f>games1805!O251</f>
        <v>S</v>
      </c>
      <c r="P251">
        <f>games1805!P251</f>
        <v>-4</v>
      </c>
      <c r="Q251">
        <f>games1805!Q251</f>
        <v>0</v>
      </c>
      <c r="R251">
        <f>games1805!R251</f>
        <v>0</v>
      </c>
      <c r="S251">
        <f>games1805!S251</f>
        <v>0</v>
      </c>
      <c r="T251">
        <f>games1805!T251</f>
        <v>0.97499999999999998</v>
      </c>
      <c r="U251">
        <f>games1805!U251</f>
        <v>1.425</v>
      </c>
      <c r="V251">
        <f>games1805!V251</f>
        <v>-0.45000000000000007</v>
      </c>
      <c r="W251">
        <f>games1805!W251</f>
        <v>0</v>
      </c>
      <c r="X251">
        <f>games1805!X251</f>
        <v>0</v>
      </c>
      <c r="Y251">
        <f>games1805!Y251</f>
        <v>0</v>
      </c>
      <c r="Z251">
        <f>games1805!Z251</f>
        <v>0</v>
      </c>
      <c r="AA251">
        <f>games1805!AA251</f>
        <v>0</v>
      </c>
      <c r="AB251">
        <f>games1805!AB251</f>
        <v>0</v>
      </c>
      <c r="AC251">
        <f>games1805!AC251</f>
        <v>1.25</v>
      </c>
      <c r="AD251">
        <f>games1805!AD251</f>
        <v>1.25</v>
      </c>
      <c r="AE251">
        <f>games1805!AE251</f>
        <v>0</v>
      </c>
      <c r="AF251">
        <f>games1805!AF251</f>
        <v>0.7</v>
      </c>
      <c r="AG251">
        <f>games1805!AG251</f>
        <v>1.6</v>
      </c>
      <c r="AH251">
        <f>games1805!AH251</f>
        <v>-0.90000000000000013</v>
      </c>
      <c r="AI251">
        <f>games1805!AI251</f>
        <v>0</v>
      </c>
      <c r="AJ251">
        <f>games1805!AJ251</f>
        <v>3</v>
      </c>
      <c r="AK251">
        <f>games1805!AK251</f>
        <v>0</v>
      </c>
      <c r="AL251">
        <f>games1805!AL251</f>
        <v>43</v>
      </c>
      <c r="AM251">
        <f>games1805!AM251</f>
        <v>0</v>
      </c>
      <c r="AN251">
        <f>games1805!AN251</f>
        <v>1.075</v>
      </c>
      <c r="AO251">
        <f>games1805!AO251</f>
        <v>250</v>
      </c>
    </row>
    <row r="252" spans="1:41" x14ac:dyDescent="0.3">
      <c r="A252" t="str">
        <f>games1805!A252</f>
        <v>Europa League Qualifikation  Europa League Qualifikation</v>
      </c>
      <c r="B252" t="str">
        <f>games1805!B252</f>
        <v>20.07.2017</v>
      </c>
      <c r="C252" t="str">
        <f>games1805!C252</f>
        <v>2017</v>
      </c>
      <c r="D252" t="str">
        <f>games1805!D252</f>
        <v>07</v>
      </c>
      <c r="E252" t="str">
        <f>games1805!E252</f>
        <v>Do</v>
      </c>
      <c r="F252">
        <f>games1805!F252</f>
        <v>0.77083333333333337</v>
      </c>
      <c r="G252">
        <f>games1805!G252</f>
        <v>10100</v>
      </c>
      <c r="H252">
        <f>games1805!H252</f>
        <v>4</v>
      </c>
      <c r="I252">
        <f>games1805!I252</f>
        <v>0</v>
      </c>
      <c r="J252" t="str">
        <f>games1805!J252</f>
        <v>Dynamo Brest</v>
      </c>
      <c r="K252" t="str">
        <f>games1805!K252</f>
        <v>SC Rheindorf Altach</v>
      </c>
      <c r="L252">
        <f>games1805!L252</f>
        <v>0</v>
      </c>
      <c r="M252">
        <f>games1805!M252</f>
        <v>3</v>
      </c>
      <c r="N252" t="str">
        <f>games1805!N252</f>
        <v>N</v>
      </c>
      <c r="O252" t="str">
        <f>games1805!O252</f>
        <v>S</v>
      </c>
      <c r="P252">
        <f>games1805!P252</f>
        <v>-3</v>
      </c>
      <c r="Q252">
        <f>games1805!Q252</f>
        <v>1</v>
      </c>
      <c r="R252">
        <f>games1805!R252</f>
        <v>0</v>
      </c>
      <c r="S252">
        <f>games1805!S252</f>
        <v>1</v>
      </c>
      <c r="T252">
        <f>games1805!T252</f>
        <v>1.0731707317073171</v>
      </c>
      <c r="U252">
        <f>games1805!U252</f>
        <v>1.4146341463414633</v>
      </c>
      <c r="V252">
        <f>games1805!V252</f>
        <v>-0.3414634146341462</v>
      </c>
      <c r="W252">
        <f>games1805!W252</f>
        <v>0</v>
      </c>
      <c r="X252">
        <f>games1805!X252</f>
        <v>0</v>
      </c>
      <c r="Y252">
        <f>games1805!Y252</f>
        <v>0</v>
      </c>
      <c r="Z252">
        <f>games1805!Z252</f>
        <v>1</v>
      </c>
      <c r="AA252">
        <f>games1805!AA252</f>
        <v>1</v>
      </c>
      <c r="AB252">
        <f>games1805!AB252</f>
        <v>0</v>
      </c>
      <c r="AC252">
        <f>games1805!AC252</f>
        <v>1.25</v>
      </c>
      <c r="AD252">
        <f>games1805!AD252</f>
        <v>1.25</v>
      </c>
      <c r="AE252">
        <f>games1805!AE252</f>
        <v>0</v>
      </c>
      <c r="AF252">
        <f>games1805!AF252</f>
        <v>0.90476190476190477</v>
      </c>
      <c r="AG252">
        <f>games1805!AG252</f>
        <v>1.5714285714285714</v>
      </c>
      <c r="AH252">
        <f>games1805!AH252</f>
        <v>-0.66666666666666663</v>
      </c>
      <c r="AI252">
        <f>games1805!AI252</f>
        <v>0</v>
      </c>
      <c r="AJ252">
        <f>games1805!AJ252</f>
        <v>3</v>
      </c>
      <c r="AK252">
        <f>games1805!AK252</f>
        <v>1</v>
      </c>
      <c r="AL252">
        <f>games1805!AL252</f>
        <v>46</v>
      </c>
      <c r="AM252">
        <f>games1805!AM252</f>
        <v>1</v>
      </c>
      <c r="AN252">
        <f>games1805!AN252</f>
        <v>1.1219512195121952</v>
      </c>
      <c r="AO252">
        <f>games1805!AO252</f>
        <v>251</v>
      </c>
    </row>
    <row r="253" spans="1:41" x14ac:dyDescent="0.3">
      <c r="A253" t="str">
        <f>games1805!A253</f>
        <v>Europa League Qualifikation  Europa League Qualifikation</v>
      </c>
      <c r="B253" t="str">
        <f>games1805!B253</f>
        <v>27.07.2017</v>
      </c>
      <c r="C253" t="str">
        <f>games1805!C253</f>
        <v>2017</v>
      </c>
      <c r="D253" t="str">
        <f>games1805!D253</f>
        <v>07</v>
      </c>
      <c r="E253" t="str">
        <f>games1805!E253</f>
        <v>Do</v>
      </c>
      <c r="F253">
        <f>games1805!F253</f>
        <v>0.85416666666666663</v>
      </c>
      <c r="G253">
        <f>games1805!G253</f>
        <v>13745</v>
      </c>
      <c r="H253">
        <f>games1805!H253</f>
        <v>4</v>
      </c>
      <c r="I253">
        <f>games1805!I253</f>
        <v>0</v>
      </c>
      <c r="J253" t="str">
        <f>games1805!J253</f>
        <v>KAA Gent</v>
      </c>
      <c r="K253" t="str">
        <f>games1805!K253</f>
        <v>SC Rheindorf Altach</v>
      </c>
      <c r="L253">
        <f>games1805!L253</f>
        <v>1</v>
      </c>
      <c r="M253">
        <f>games1805!M253</f>
        <v>1</v>
      </c>
      <c r="N253" t="str">
        <f>games1805!N253</f>
        <v>U</v>
      </c>
      <c r="O253" t="str">
        <f>games1805!O253</f>
        <v>U</v>
      </c>
      <c r="P253">
        <f>games1805!P253</f>
        <v>0</v>
      </c>
      <c r="Q253">
        <f>games1805!Q253</f>
        <v>0</v>
      </c>
      <c r="R253">
        <f>games1805!R253</f>
        <v>0</v>
      </c>
      <c r="S253">
        <f>games1805!S253</f>
        <v>0</v>
      </c>
      <c r="T253">
        <f>games1805!T253</f>
        <v>1.1190476190476191</v>
      </c>
      <c r="U253">
        <f>games1805!U253</f>
        <v>1.3809523809523809</v>
      </c>
      <c r="V253">
        <f>games1805!V253</f>
        <v>-0.26190476190476186</v>
      </c>
      <c r="W253">
        <f>games1805!W253</f>
        <v>0</v>
      </c>
      <c r="X253">
        <f>games1805!X253</f>
        <v>0</v>
      </c>
      <c r="Y253">
        <f>games1805!Y253</f>
        <v>0</v>
      </c>
      <c r="Z253">
        <f>games1805!Z253</f>
        <v>0</v>
      </c>
      <c r="AA253">
        <f>games1805!AA253</f>
        <v>0</v>
      </c>
      <c r="AB253">
        <f>games1805!AB253</f>
        <v>0</v>
      </c>
      <c r="AC253">
        <f>games1805!AC253</f>
        <v>1.25</v>
      </c>
      <c r="AD253">
        <f>games1805!AD253</f>
        <v>1.25</v>
      </c>
      <c r="AE253">
        <f>games1805!AE253</f>
        <v>0</v>
      </c>
      <c r="AF253">
        <f>games1805!AF253</f>
        <v>1</v>
      </c>
      <c r="AG253">
        <f>games1805!AG253</f>
        <v>1.5</v>
      </c>
      <c r="AH253">
        <f>games1805!AH253</f>
        <v>-0.5</v>
      </c>
      <c r="AI253">
        <f>games1805!AI253</f>
        <v>1</v>
      </c>
      <c r="AJ253">
        <f>games1805!AJ253</f>
        <v>1</v>
      </c>
      <c r="AK253">
        <f>games1805!AK253</f>
        <v>0</v>
      </c>
      <c r="AL253">
        <f>games1805!AL253</f>
        <v>49</v>
      </c>
      <c r="AM253">
        <f>games1805!AM253</f>
        <v>0</v>
      </c>
      <c r="AN253">
        <f>games1805!AN253</f>
        <v>1.1666666666666667</v>
      </c>
      <c r="AO253">
        <f>games1805!AO253</f>
        <v>252</v>
      </c>
    </row>
    <row r="254" spans="1:41" x14ac:dyDescent="0.3">
      <c r="A254" t="str">
        <f>games1805!A254</f>
        <v>Europa League Qualifikation  Europa League Qualifikation</v>
      </c>
      <c r="B254" t="str">
        <f>games1805!B254</f>
        <v>03.08.2017</v>
      </c>
      <c r="C254" t="str">
        <f>games1805!C254</f>
        <v>2017</v>
      </c>
      <c r="D254" t="str">
        <f>games1805!D254</f>
        <v>08</v>
      </c>
      <c r="E254" t="str">
        <f>games1805!E254</f>
        <v>Do</v>
      </c>
      <c r="F254">
        <f>games1805!F254</f>
        <v>0.85416666666666663</v>
      </c>
      <c r="G254">
        <f>games1805!G254</f>
        <v>3852</v>
      </c>
      <c r="H254">
        <f>games1805!H254</f>
        <v>4</v>
      </c>
      <c r="I254">
        <f>games1805!I254</f>
        <v>0</v>
      </c>
      <c r="J254" t="str">
        <f>games1805!J254</f>
        <v>SC Rheindorf Altach</v>
      </c>
      <c r="K254" t="str">
        <f>games1805!K254</f>
        <v>KAA Gent</v>
      </c>
      <c r="L254">
        <f>games1805!L254</f>
        <v>3</v>
      </c>
      <c r="M254">
        <f>games1805!M254</f>
        <v>1</v>
      </c>
      <c r="N254" t="str">
        <f>games1805!N254</f>
        <v>S</v>
      </c>
      <c r="O254" t="str">
        <f>games1805!O254</f>
        <v>N</v>
      </c>
      <c r="P254">
        <f>games1805!P254</f>
        <v>2</v>
      </c>
      <c r="Q254">
        <f>games1805!Q254</f>
        <v>1.1162790697674418</v>
      </c>
      <c r="R254">
        <f>games1805!R254</f>
        <v>0.58139534883720934</v>
      </c>
      <c r="S254">
        <f>games1805!S254</f>
        <v>0.53488372093023251</v>
      </c>
      <c r="T254">
        <f>games1805!T254</f>
        <v>1</v>
      </c>
      <c r="U254">
        <f>games1805!U254</f>
        <v>1</v>
      </c>
      <c r="V254">
        <f>games1805!V254</f>
        <v>0</v>
      </c>
      <c r="W254">
        <f>games1805!W254</f>
        <v>1.25</v>
      </c>
      <c r="X254">
        <f>games1805!X254</f>
        <v>1.25</v>
      </c>
      <c r="Y254">
        <f>games1805!Y254</f>
        <v>0</v>
      </c>
      <c r="Z254">
        <f>games1805!Z254</f>
        <v>1</v>
      </c>
      <c r="AA254">
        <f>games1805!AA254</f>
        <v>1.4782608695652173</v>
      </c>
      <c r="AB254">
        <f>games1805!AB254</f>
        <v>-0.47826086956521729</v>
      </c>
      <c r="AC254">
        <f>games1805!AC254</f>
        <v>1</v>
      </c>
      <c r="AD254">
        <f>games1805!AD254</f>
        <v>1</v>
      </c>
      <c r="AE254">
        <f>games1805!AE254</f>
        <v>0</v>
      </c>
      <c r="AF254">
        <f>games1805!AF254</f>
        <v>0</v>
      </c>
      <c r="AG254">
        <f>games1805!AG254</f>
        <v>0</v>
      </c>
      <c r="AH254">
        <f>games1805!AH254</f>
        <v>0</v>
      </c>
      <c r="AI254">
        <f>games1805!AI254</f>
        <v>3</v>
      </c>
      <c r="AJ254">
        <f>games1805!AJ254</f>
        <v>0</v>
      </c>
      <c r="AK254">
        <f>games1805!AK254</f>
        <v>50</v>
      </c>
      <c r="AL254">
        <f>games1805!AL254</f>
        <v>1</v>
      </c>
      <c r="AM254">
        <f>games1805!AM254</f>
        <v>1.1627906976744187</v>
      </c>
      <c r="AN254">
        <f>games1805!AN254</f>
        <v>1</v>
      </c>
      <c r="AO254">
        <f>games1805!AO254</f>
        <v>253</v>
      </c>
    </row>
    <row r="255" spans="1:41" x14ac:dyDescent="0.3">
      <c r="A255" t="str">
        <f>games1805!A255</f>
        <v>Europa League Qualifikation  Europa League Qualifikation</v>
      </c>
      <c r="B255" t="str">
        <f>games1805!B255</f>
        <v>17.08.2017</v>
      </c>
      <c r="C255" t="str">
        <f>games1805!C255</f>
        <v>2017</v>
      </c>
      <c r="D255" t="str">
        <f>games1805!D255</f>
        <v>08</v>
      </c>
      <c r="E255" t="str">
        <f>games1805!E255</f>
        <v>Do</v>
      </c>
      <c r="F255">
        <f>games1805!F255</f>
        <v>0.85416666666666663</v>
      </c>
      <c r="G255">
        <f>games1805!G255</f>
        <v>5269</v>
      </c>
      <c r="H255">
        <f>games1805!H255</f>
        <v>5</v>
      </c>
      <c r="I255">
        <f>games1805!I255</f>
        <v>0</v>
      </c>
      <c r="J255" t="str">
        <f>games1805!J255</f>
        <v>SC Rheindorf Altach</v>
      </c>
      <c r="K255" t="str">
        <f>games1805!K255</f>
        <v>Maccabi Tel Aviv</v>
      </c>
      <c r="L255">
        <f>games1805!L255</f>
        <v>0</v>
      </c>
      <c r="M255">
        <f>games1805!M255</f>
        <v>1</v>
      </c>
      <c r="N255" t="str">
        <f>games1805!N255</f>
        <v>N</v>
      </c>
      <c r="O255" t="str">
        <f>games1805!O255</f>
        <v>S</v>
      </c>
      <c r="P255">
        <f>games1805!P255</f>
        <v>-1</v>
      </c>
      <c r="Q255">
        <f>games1805!Q255</f>
        <v>1.1590909090909092</v>
      </c>
      <c r="R255">
        <f>games1805!R255</f>
        <v>0.59090909090909094</v>
      </c>
      <c r="S255">
        <f>games1805!S255</f>
        <v>0.56818181818181823</v>
      </c>
      <c r="T255">
        <f>games1805!T255</f>
        <v>0</v>
      </c>
      <c r="U255">
        <f>games1805!U255</f>
        <v>0</v>
      </c>
      <c r="V255">
        <f>games1805!V255</f>
        <v>0</v>
      </c>
      <c r="W255">
        <f>games1805!W255</f>
        <v>1.3333333333333333</v>
      </c>
      <c r="X255">
        <f>games1805!X255</f>
        <v>1.2380952380952381</v>
      </c>
      <c r="Y255">
        <f>games1805!Y255</f>
        <v>9.5238095238095122E-2</v>
      </c>
      <c r="Z255">
        <f>games1805!Z255</f>
        <v>1</v>
      </c>
      <c r="AA255">
        <f>games1805!AA255</f>
        <v>1.4782608695652173</v>
      </c>
      <c r="AB255">
        <f>games1805!AB255</f>
        <v>-0.47826086956521729</v>
      </c>
      <c r="AC255">
        <f>games1805!AC255</f>
        <v>0</v>
      </c>
      <c r="AD255">
        <f>games1805!AD255</f>
        <v>0</v>
      </c>
      <c r="AE255">
        <f>games1805!AE255</f>
        <v>0</v>
      </c>
      <c r="AF255">
        <f>games1805!AF255</f>
        <v>0</v>
      </c>
      <c r="AG255">
        <f>games1805!AG255</f>
        <v>0</v>
      </c>
      <c r="AH255">
        <f>games1805!AH255</f>
        <v>0</v>
      </c>
      <c r="AI255">
        <f>games1805!AI255</f>
        <v>0</v>
      </c>
      <c r="AJ255">
        <f>games1805!AJ255</f>
        <v>3</v>
      </c>
      <c r="AK255">
        <f>games1805!AK255</f>
        <v>53</v>
      </c>
      <c r="AL255">
        <f>games1805!AL255</f>
        <v>0</v>
      </c>
      <c r="AM255">
        <f>games1805!AM255</f>
        <v>1.2045454545454546</v>
      </c>
      <c r="AN255">
        <f>games1805!AN255</f>
        <v>0</v>
      </c>
      <c r="AO255">
        <f>games1805!AO255</f>
        <v>254</v>
      </c>
    </row>
    <row r="256" spans="1:41" x14ac:dyDescent="0.3">
      <c r="A256" t="str">
        <f>games1805!A256</f>
        <v>Europa League Qualifikation  Europa League Qualifikation</v>
      </c>
      <c r="B256" t="str">
        <f>games1805!B256</f>
        <v>24.08.2017</v>
      </c>
      <c r="C256" t="str">
        <f>games1805!C256</f>
        <v>2017</v>
      </c>
      <c r="D256" t="str">
        <f>games1805!D256</f>
        <v>08</v>
      </c>
      <c r="E256" t="str">
        <f>games1805!E256</f>
        <v>Do</v>
      </c>
      <c r="F256">
        <f>games1805!F256</f>
        <v>0.79166666666666663</v>
      </c>
      <c r="G256">
        <f>games1805!G256</f>
        <v>10637</v>
      </c>
      <c r="H256">
        <f>games1805!H256</f>
        <v>4</v>
      </c>
      <c r="I256">
        <f>games1805!I256</f>
        <v>0</v>
      </c>
      <c r="J256" t="str">
        <f>games1805!J256</f>
        <v>Maccabi Tel Aviv</v>
      </c>
      <c r="K256" t="str">
        <f>games1805!K256</f>
        <v>SC Rheindorf Altach</v>
      </c>
      <c r="L256">
        <f>games1805!L256</f>
        <v>2</v>
      </c>
      <c r="M256">
        <f>games1805!M256</f>
        <v>2</v>
      </c>
      <c r="N256" t="str">
        <f>games1805!N256</f>
        <v>U</v>
      </c>
      <c r="O256" t="str">
        <f>games1805!O256</f>
        <v>U</v>
      </c>
      <c r="P256">
        <f>games1805!P256</f>
        <v>0</v>
      </c>
      <c r="Q256">
        <f>games1805!Q256</f>
        <v>1</v>
      </c>
      <c r="R256">
        <f>games1805!R256</f>
        <v>0</v>
      </c>
      <c r="S256">
        <f>games1805!S256</f>
        <v>1</v>
      </c>
      <c r="T256">
        <f>games1805!T256</f>
        <v>1.1333333333333333</v>
      </c>
      <c r="U256">
        <f>games1805!U256</f>
        <v>1.3555555555555556</v>
      </c>
      <c r="V256">
        <f>games1805!V256</f>
        <v>-0.22222222222222232</v>
      </c>
      <c r="W256">
        <f>games1805!W256</f>
        <v>0</v>
      </c>
      <c r="X256">
        <f>games1805!X256</f>
        <v>0</v>
      </c>
      <c r="Y256">
        <f>games1805!Y256</f>
        <v>0</v>
      </c>
      <c r="Z256">
        <f>games1805!Z256</f>
        <v>1</v>
      </c>
      <c r="AA256">
        <f>games1805!AA256</f>
        <v>0</v>
      </c>
      <c r="AB256">
        <f>games1805!AB256</f>
        <v>1</v>
      </c>
      <c r="AC256">
        <f>games1805!AC256</f>
        <v>1.2727272727272727</v>
      </c>
      <c r="AD256">
        <f>games1805!AD256</f>
        <v>1.2272727272727273</v>
      </c>
      <c r="AE256">
        <f>games1805!AE256</f>
        <v>4.5454545454545414E-2</v>
      </c>
      <c r="AF256">
        <f>games1805!AF256</f>
        <v>1</v>
      </c>
      <c r="AG256">
        <f>games1805!AG256</f>
        <v>1.4782608695652173</v>
      </c>
      <c r="AH256">
        <f>games1805!AH256</f>
        <v>-0.47826086956521729</v>
      </c>
      <c r="AI256">
        <f>games1805!AI256</f>
        <v>1</v>
      </c>
      <c r="AJ256">
        <f>games1805!AJ256</f>
        <v>1</v>
      </c>
      <c r="AK256">
        <f>games1805!AK256</f>
        <v>3</v>
      </c>
      <c r="AL256">
        <f>games1805!AL256</f>
        <v>53</v>
      </c>
      <c r="AM256">
        <f>games1805!AM256</f>
        <v>3</v>
      </c>
      <c r="AN256">
        <f>games1805!AN256</f>
        <v>1.1777777777777778</v>
      </c>
      <c r="AO256">
        <f>games1805!AO256</f>
        <v>255</v>
      </c>
    </row>
    <row r="257" spans="1:41" x14ac:dyDescent="0.3">
      <c r="A257" t="str">
        <f>games1805!A257</f>
        <v>ÖFB-Cup  ÖFB-Cup</v>
      </c>
      <c r="B257" t="str">
        <f>games1805!B257</f>
        <v>20.09.2017</v>
      </c>
      <c r="C257" t="str">
        <f>games1805!C257</f>
        <v>2017</v>
      </c>
      <c r="D257" t="str">
        <f>games1805!D257</f>
        <v>09</v>
      </c>
      <c r="E257" t="str">
        <f>games1805!E257</f>
        <v>Mi</v>
      </c>
      <c r="F257">
        <f>games1805!F257</f>
        <v>0.79166666666666663</v>
      </c>
      <c r="G257">
        <f>games1805!G257</f>
        <v>900</v>
      </c>
      <c r="H257">
        <f>games1805!H257</f>
        <v>4</v>
      </c>
      <c r="I257">
        <f>games1805!I257</f>
        <v>0</v>
      </c>
      <c r="J257" t="str">
        <f>games1805!J257</f>
        <v>Union Gurten</v>
      </c>
      <c r="K257" t="str">
        <f>games1805!K257</f>
        <v>SC Rheindorf Altach</v>
      </c>
      <c r="L257">
        <f>games1805!L257</f>
        <v>2</v>
      </c>
      <c r="M257">
        <f>games1805!M257</f>
        <v>2</v>
      </c>
      <c r="N257" t="str">
        <f>games1805!N257</f>
        <v>U</v>
      </c>
      <c r="O257" t="str">
        <f>games1805!O257</f>
        <v>U</v>
      </c>
      <c r="P257">
        <f>games1805!P257</f>
        <v>0</v>
      </c>
      <c r="Q257">
        <f>games1805!Q257</f>
        <v>0</v>
      </c>
      <c r="R257">
        <f>games1805!R257</f>
        <v>0</v>
      </c>
      <c r="S257">
        <f>games1805!S257</f>
        <v>0</v>
      </c>
      <c r="T257">
        <f>games1805!T257</f>
        <v>1.1521739130434783</v>
      </c>
      <c r="U257">
        <f>games1805!U257</f>
        <v>1.3695652173913044</v>
      </c>
      <c r="V257">
        <f>games1805!V257</f>
        <v>-0.21739130434782616</v>
      </c>
      <c r="W257">
        <f>games1805!W257</f>
        <v>0</v>
      </c>
      <c r="X257">
        <f>games1805!X257</f>
        <v>0</v>
      </c>
      <c r="Y257">
        <f>games1805!Y257</f>
        <v>0</v>
      </c>
      <c r="Z257">
        <f>games1805!Z257</f>
        <v>0</v>
      </c>
      <c r="AA257">
        <f>games1805!AA257</f>
        <v>0</v>
      </c>
      <c r="AB257">
        <f>games1805!AB257</f>
        <v>0</v>
      </c>
      <c r="AC257">
        <f>games1805!AC257</f>
        <v>1.2727272727272727</v>
      </c>
      <c r="AD257">
        <f>games1805!AD257</f>
        <v>1.2272727272727273</v>
      </c>
      <c r="AE257">
        <f>games1805!AE257</f>
        <v>4.5454545454545414E-2</v>
      </c>
      <c r="AF257">
        <f>games1805!AF257</f>
        <v>1.0416666666666667</v>
      </c>
      <c r="AG257">
        <f>games1805!AG257</f>
        <v>1.5</v>
      </c>
      <c r="AH257">
        <f>games1805!AH257</f>
        <v>-0.45833333333333326</v>
      </c>
      <c r="AI257">
        <f>games1805!AI257</f>
        <v>1</v>
      </c>
      <c r="AJ257">
        <f>games1805!AJ257</f>
        <v>1</v>
      </c>
      <c r="AK257">
        <f>games1805!AK257</f>
        <v>0</v>
      </c>
      <c r="AL257">
        <f>games1805!AL257</f>
        <v>54</v>
      </c>
      <c r="AM257">
        <f>games1805!AM257</f>
        <v>0</v>
      </c>
      <c r="AN257">
        <f>games1805!AN257</f>
        <v>1.173913043478261</v>
      </c>
      <c r="AO257">
        <f>games1805!AO257</f>
        <v>256</v>
      </c>
    </row>
    <row r="258" spans="1:41" x14ac:dyDescent="0.3">
      <c r="A258" t="str">
        <f>games1805!A258</f>
        <v>ÖFB-Cup  ÖFB-Cup</v>
      </c>
      <c r="B258" t="str">
        <f>games1805!B258</f>
        <v>20.07.2018</v>
      </c>
      <c r="C258" t="str">
        <f>games1805!C258</f>
        <v>2018</v>
      </c>
      <c r="D258" t="str">
        <f>games1805!D258</f>
        <v>07</v>
      </c>
      <c r="E258" t="str">
        <f>games1805!E258</f>
        <v>Fr</v>
      </c>
      <c r="F258">
        <f>games1805!F258</f>
        <v>0.79166666666666663</v>
      </c>
      <c r="G258">
        <f>games1805!G258</f>
        <v>3100</v>
      </c>
      <c r="H258">
        <f>games1805!H258</f>
        <v>45</v>
      </c>
      <c r="I258">
        <f>games1805!I258</f>
        <v>0</v>
      </c>
      <c r="J258" t="str">
        <f>games1805!J258</f>
        <v>WSC Hertha Wels</v>
      </c>
      <c r="K258" t="str">
        <f>games1805!K258</f>
        <v>LASK</v>
      </c>
      <c r="L258">
        <f>games1805!L258</f>
        <v>0</v>
      </c>
      <c r="M258">
        <f>games1805!M258</f>
        <v>3</v>
      </c>
      <c r="N258" t="str">
        <f>games1805!N258</f>
        <v>N</v>
      </c>
      <c r="O258" t="str">
        <f>games1805!O258</f>
        <v>S</v>
      </c>
      <c r="P258">
        <f>games1805!P258</f>
        <v>-3</v>
      </c>
      <c r="Q258">
        <f>games1805!Q258</f>
        <v>0</v>
      </c>
      <c r="R258">
        <f>games1805!R258</f>
        <v>0</v>
      </c>
      <c r="S258">
        <f>games1805!S258</f>
        <v>0</v>
      </c>
      <c r="T258">
        <f>games1805!T258</f>
        <v>0</v>
      </c>
      <c r="U258">
        <f>games1805!U258</f>
        <v>0</v>
      </c>
      <c r="V258">
        <f>games1805!V258</f>
        <v>0</v>
      </c>
      <c r="W258">
        <f>games1805!W258</f>
        <v>0</v>
      </c>
      <c r="X258">
        <f>games1805!X258</f>
        <v>0</v>
      </c>
      <c r="Y258">
        <f>games1805!Y258</f>
        <v>0</v>
      </c>
      <c r="Z258">
        <f>games1805!Z258</f>
        <v>0</v>
      </c>
      <c r="AA258">
        <f>games1805!AA258</f>
        <v>0</v>
      </c>
      <c r="AB258">
        <f>games1805!AB258</f>
        <v>0</v>
      </c>
      <c r="AC258">
        <f>games1805!AC258</f>
        <v>0</v>
      </c>
      <c r="AD258">
        <f>games1805!AD258</f>
        <v>0</v>
      </c>
      <c r="AE258">
        <f>games1805!AE258</f>
        <v>0</v>
      </c>
      <c r="AF258">
        <f>games1805!AF258</f>
        <v>0</v>
      </c>
      <c r="AG258">
        <f>games1805!AG258</f>
        <v>0</v>
      </c>
      <c r="AH258">
        <f>games1805!AH258</f>
        <v>0</v>
      </c>
      <c r="AI258">
        <f>games1805!AI258</f>
        <v>0</v>
      </c>
      <c r="AJ258">
        <f>games1805!AJ258</f>
        <v>3</v>
      </c>
      <c r="AK258">
        <f>games1805!AK258</f>
        <v>0</v>
      </c>
      <c r="AL258">
        <f>games1805!AL258</f>
        <v>0</v>
      </c>
      <c r="AM258">
        <f>games1805!AM258</f>
        <v>0</v>
      </c>
      <c r="AN258">
        <f>games1805!AN258</f>
        <v>0</v>
      </c>
      <c r="AO258">
        <f>games1805!AO258</f>
        <v>257</v>
      </c>
    </row>
    <row r="259" spans="1:41" x14ac:dyDescent="0.3">
      <c r="A259" t="str">
        <f>games1805!A259</f>
        <v>ÖFB-Cup  ÖFB-Cup</v>
      </c>
      <c r="B259" t="str">
        <f>games1805!B259</f>
        <v>20.07.2018</v>
      </c>
      <c r="C259" t="str">
        <f>games1805!C259</f>
        <v>2018</v>
      </c>
      <c r="D259" t="str">
        <f>games1805!D259</f>
        <v>07</v>
      </c>
      <c r="E259" t="str">
        <f>games1805!E259</f>
        <v>Fr</v>
      </c>
      <c r="F259">
        <f>games1805!F259</f>
        <v>0.77083333333333337</v>
      </c>
      <c r="G259">
        <f>games1805!G259</f>
        <v>1000</v>
      </c>
      <c r="H259">
        <f>games1805!H259</f>
        <v>45</v>
      </c>
      <c r="I259">
        <f>games1805!I259</f>
        <v>0</v>
      </c>
      <c r="J259" t="str">
        <f>games1805!J259</f>
        <v>SK Maria Saal</v>
      </c>
      <c r="K259" t="str">
        <f>games1805!K259</f>
        <v>SKN St. Pölten</v>
      </c>
      <c r="L259">
        <f>games1805!L259</f>
        <v>0</v>
      </c>
      <c r="M259">
        <f>games1805!M259</f>
        <v>6</v>
      </c>
      <c r="N259" t="str">
        <f>games1805!N259</f>
        <v>N</v>
      </c>
      <c r="O259" t="str">
        <f>games1805!O259</f>
        <v>S</v>
      </c>
      <c r="P259">
        <f>games1805!P259</f>
        <v>-6</v>
      </c>
      <c r="Q259">
        <f>games1805!Q259</f>
        <v>0</v>
      </c>
      <c r="R259">
        <f>games1805!R259</f>
        <v>0</v>
      </c>
      <c r="S259">
        <f>games1805!S259</f>
        <v>0</v>
      </c>
      <c r="T259">
        <f>games1805!T259</f>
        <v>0</v>
      </c>
      <c r="U259">
        <f>games1805!U259</f>
        <v>0</v>
      </c>
      <c r="V259">
        <f>games1805!V259</f>
        <v>0</v>
      </c>
      <c r="W259">
        <f>games1805!W259</f>
        <v>0</v>
      </c>
      <c r="X259">
        <f>games1805!X259</f>
        <v>0</v>
      </c>
      <c r="Y259">
        <f>games1805!Y259</f>
        <v>0</v>
      </c>
      <c r="Z259">
        <f>games1805!Z259</f>
        <v>0</v>
      </c>
      <c r="AA259">
        <f>games1805!AA259</f>
        <v>0</v>
      </c>
      <c r="AB259">
        <f>games1805!AB259</f>
        <v>0</v>
      </c>
      <c r="AC259">
        <f>games1805!AC259</f>
        <v>0</v>
      </c>
      <c r="AD259">
        <f>games1805!AD259</f>
        <v>0</v>
      </c>
      <c r="AE259">
        <f>games1805!AE259</f>
        <v>0</v>
      </c>
      <c r="AF259">
        <f>games1805!AF259</f>
        <v>0</v>
      </c>
      <c r="AG259">
        <f>games1805!AG259</f>
        <v>0</v>
      </c>
      <c r="AH259">
        <f>games1805!AH259</f>
        <v>0</v>
      </c>
      <c r="AI259">
        <f>games1805!AI259</f>
        <v>0</v>
      </c>
      <c r="AJ259">
        <f>games1805!AJ259</f>
        <v>3</v>
      </c>
      <c r="AK259">
        <f>games1805!AK259</f>
        <v>0</v>
      </c>
      <c r="AL259">
        <f>games1805!AL259</f>
        <v>0</v>
      </c>
      <c r="AM259">
        <f>games1805!AM259</f>
        <v>0</v>
      </c>
      <c r="AN259">
        <f>games1805!AN259</f>
        <v>0</v>
      </c>
      <c r="AO259">
        <f>games1805!AO259</f>
        <v>258</v>
      </c>
    </row>
    <row r="260" spans="1:41" x14ac:dyDescent="0.3">
      <c r="A260" t="str">
        <f>games1805!A260</f>
        <v>ÖFB-Cup  ÖFB-Cup</v>
      </c>
      <c r="B260" t="str">
        <f>games1805!B260</f>
        <v>20.07.2018</v>
      </c>
      <c r="C260" t="str">
        <f>games1805!C260</f>
        <v>2018</v>
      </c>
      <c r="D260" t="str">
        <f>games1805!D260</f>
        <v>07</v>
      </c>
      <c r="E260" t="str">
        <f>games1805!E260</f>
        <v>Fr</v>
      </c>
      <c r="F260">
        <f>games1805!F260</f>
        <v>0.84722222222222221</v>
      </c>
      <c r="G260">
        <f>games1805!G260</f>
        <v>2000</v>
      </c>
      <c r="H260">
        <f>games1805!H260</f>
        <v>45</v>
      </c>
      <c r="I260">
        <f>games1805!I260</f>
        <v>0</v>
      </c>
      <c r="J260" t="str">
        <f>games1805!J260</f>
        <v>FC Kufstein</v>
      </c>
      <c r="K260" t="str">
        <f>games1805!K260</f>
        <v>SK Rapid Wien</v>
      </c>
      <c r="L260">
        <f>games1805!L260</f>
        <v>0</v>
      </c>
      <c r="M260">
        <f>games1805!M260</f>
        <v>5</v>
      </c>
      <c r="N260" t="str">
        <f>games1805!N260</f>
        <v>N</v>
      </c>
      <c r="O260" t="str">
        <f>games1805!O260</f>
        <v>S</v>
      </c>
      <c r="P260">
        <f>games1805!P260</f>
        <v>-5</v>
      </c>
      <c r="Q260">
        <f>games1805!Q260</f>
        <v>0</v>
      </c>
      <c r="R260">
        <f>games1805!R260</f>
        <v>0</v>
      </c>
      <c r="S260">
        <f>games1805!S260</f>
        <v>0</v>
      </c>
      <c r="T260">
        <f>games1805!T260</f>
        <v>0</v>
      </c>
      <c r="U260">
        <f>games1805!U260</f>
        <v>0</v>
      </c>
      <c r="V260">
        <f>games1805!V260</f>
        <v>0</v>
      </c>
      <c r="W260">
        <f>games1805!W260</f>
        <v>0</v>
      </c>
      <c r="X260">
        <f>games1805!X260</f>
        <v>0</v>
      </c>
      <c r="Y260">
        <f>games1805!Y260</f>
        <v>0</v>
      </c>
      <c r="Z260">
        <f>games1805!Z260</f>
        <v>0</v>
      </c>
      <c r="AA260">
        <f>games1805!AA260</f>
        <v>0</v>
      </c>
      <c r="AB260">
        <f>games1805!AB260</f>
        <v>0</v>
      </c>
      <c r="AC260">
        <f>games1805!AC260</f>
        <v>0</v>
      </c>
      <c r="AD260">
        <f>games1805!AD260</f>
        <v>0</v>
      </c>
      <c r="AE260">
        <f>games1805!AE260</f>
        <v>0</v>
      </c>
      <c r="AF260">
        <f>games1805!AF260</f>
        <v>0</v>
      </c>
      <c r="AG260">
        <f>games1805!AG260</f>
        <v>0</v>
      </c>
      <c r="AH260">
        <f>games1805!AH260</f>
        <v>0</v>
      </c>
      <c r="AI260">
        <f>games1805!AI260</f>
        <v>0</v>
      </c>
      <c r="AJ260">
        <f>games1805!AJ260</f>
        <v>3</v>
      </c>
      <c r="AK260">
        <f>games1805!AK260</f>
        <v>0</v>
      </c>
      <c r="AL260">
        <f>games1805!AL260</f>
        <v>0</v>
      </c>
      <c r="AM260">
        <f>games1805!AM260</f>
        <v>0</v>
      </c>
      <c r="AN260">
        <f>games1805!AN260</f>
        <v>0</v>
      </c>
      <c r="AO260">
        <f>games1805!AO260</f>
        <v>259</v>
      </c>
    </row>
    <row r="261" spans="1:41" x14ac:dyDescent="0.3">
      <c r="A261" t="str">
        <f>games1805!A261</f>
        <v>ÖFB-Cup  ÖFB-Cup</v>
      </c>
      <c r="B261" t="str">
        <f>games1805!B261</f>
        <v>20.07.2018</v>
      </c>
      <c r="C261" t="str">
        <f>games1805!C261</f>
        <v>2018</v>
      </c>
      <c r="D261" t="str">
        <f>games1805!D261</f>
        <v>07</v>
      </c>
      <c r="E261" t="str">
        <f>games1805!E261</f>
        <v>Fr</v>
      </c>
      <c r="F261">
        <f>games1805!F261</f>
        <v>0.79166666666666663</v>
      </c>
      <c r="G261">
        <f>games1805!G261</f>
        <v>800</v>
      </c>
      <c r="H261">
        <f>games1805!H261</f>
        <v>45</v>
      </c>
      <c r="I261">
        <f>games1805!I261</f>
        <v>0</v>
      </c>
      <c r="J261" t="str">
        <f>games1805!J261</f>
        <v>SC Neusiedl/See</v>
      </c>
      <c r="K261" t="str">
        <f>games1805!K261</f>
        <v>FC Admira Wacker Mödling</v>
      </c>
      <c r="L261">
        <f>games1805!L261</f>
        <v>1</v>
      </c>
      <c r="M261">
        <f>games1805!M261</f>
        <v>0</v>
      </c>
      <c r="N261" t="str">
        <f>games1805!N261</f>
        <v>S</v>
      </c>
      <c r="O261" t="str">
        <f>games1805!O261</f>
        <v>N</v>
      </c>
      <c r="P261">
        <f>games1805!P261</f>
        <v>1</v>
      </c>
      <c r="Q261">
        <f>games1805!Q261</f>
        <v>0</v>
      </c>
      <c r="R261">
        <f>games1805!R261</f>
        <v>0</v>
      </c>
      <c r="S261">
        <f>games1805!S261</f>
        <v>0</v>
      </c>
      <c r="T261">
        <f>games1805!T261</f>
        <v>0</v>
      </c>
      <c r="U261">
        <f>games1805!U261</f>
        <v>0</v>
      </c>
      <c r="V261">
        <f>games1805!V261</f>
        <v>0</v>
      </c>
      <c r="W261">
        <f>games1805!W261</f>
        <v>0</v>
      </c>
      <c r="X261">
        <f>games1805!X261</f>
        <v>0</v>
      </c>
      <c r="Y261">
        <f>games1805!Y261</f>
        <v>0</v>
      </c>
      <c r="Z261">
        <f>games1805!Z261</f>
        <v>0</v>
      </c>
      <c r="AA261">
        <f>games1805!AA261</f>
        <v>0</v>
      </c>
      <c r="AB261">
        <f>games1805!AB261</f>
        <v>0</v>
      </c>
      <c r="AC261">
        <f>games1805!AC261</f>
        <v>0</v>
      </c>
      <c r="AD261">
        <f>games1805!AD261</f>
        <v>0</v>
      </c>
      <c r="AE261">
        <f>games1805!AE261</f>
        <v>0</v>
      </c>
      <c r="AF261">
        <f>games1805!AF261</f>
        <v>0</v>
      </c>
      <c r="AG261">
        <f>games1805!AG261</f>
        <v>0</v>
      </c>
      <c r="AH261">
        <f>games1805!AH261</f>
        <v>0</v>
      </c>
      <c r="AI261">
        <f>games1805!AI261</f>
        <v>3</v>
      </c>
      <c r="AJ261">
        <f>games1805!AJ261</f>
        <v>0</v>
      </c>
      <c r="AK261">
        <f>games1805!AK261</f>
        <v>0</v>
      </c>
      <c r="AL261">
        <f>games1805!AL261</f>
        <v>0</v>
      </c>
      <c r="AM261">
        <f>games1805!AM261</f>
        <v>0</v>
      </c>
      <c r="AN261">
        <f>games1805!AN261</f>
        <v>0</v>
      </c>
      <c r="AO261">
        <f>games1805!AO261</f>
        <v>260</v>
      </c>
    </row>
    <row r="262" spans="1:41" x14ac:dyDescent="0.3">
      <c r="A262" t="str">
        <f>games1805!A262</f>
        <v>ÖFB-Cup  ÖFB-Cup</v>
      </c>
      <c r="B262" t="str">
        <f>games1805!B262</f>
        <v>20.07.2018</v>
      </c>
      <c r="C262" t="str">
        <f>games1805!C262</f>
        <v>2018</v>
      </c>
      <c r="D262" t="str">
        <f>games1805!D262</f>
        <v>07</v>
      </c>
      <c r="E262" t="str">
        <f>games1805!E262</f>
        <v>Fr</v>
      </c>
      <c r="F262">
        <f>games1805!F262</f>
        <v>0.79166666666666663</v>
      </c>
      <c r="G262">
        <f>games1805!G262</f>
        <v>530</v>
      </c>
      <c r="H262">
        <f>games1805!H262</f>
        <v>45</v>
      </c>
      <c r="I262">
        <f>games1805!I262</f>
        <v>0</v>
      </c>
      <c r="J262" t="str">
        <f>games1805!J262</f>
        <v>SV Allerheiligen</v>
      </c>
      <c r="K262" t="str">
        <f>games1805!K262</f>
        <v>SV Mattersburg</v>
      </c>
      <c r="L262">
        <f>games1805!L262</f>
        <v>1</v>
      </c>
      <c r="M262">
        <f>games1805!M262</f>
        <v>3</v>
      </c>
      <c r="N262" t="str">
        <f>games1805!N262</f>
        <v>N</v>
      </c>
      <c r="O262" t="str">
        <f>games1805!O262</f>
        <v>S</v>
      </c>
      <c r="P262">
        <f>games1805!P262</f>
        <v>-2</v>
      </c>
      <c r="Q262">
        <f>games1805!Q262</f>
        <v>0</v>
      </c>
      <c r="R262">
        <f>games1805!R262</f>
        <v>0</v>
      </c>
      <c r="S262">
        <f>games1805!S262</f>
        <v>0</v>
      </c>
      <c r="T262">
        <f>games1805!T262</f>
        <v>0</v>
      </c>
      <c r="U262">
        <f>games1805!U262</f>
        <v>0</v>
      </c>
      <c r="V262">
        <f>games1805!V262</f>
        <v>0</v>
      </c>
      <c r="W262">
        <f>games1805!W262</f>
        <v>0</v>
      </c>
      <c r="X262">
        <f>games1805!X262</f>
        <v>0</v>
      </c>
      <c r="Y262">
        <f>games1805!Y262</f>
        <v>0</v>
      </c>
      <c r="Z262">
        <f>games1805!Z262</f>
        <v>0</v>
      </c>
      <c r="AA262">
        <f>games1805!AA262</f>
        <v>0</v>
      </c>
      <c r="AB262">
        <f>games1805!AB262</f>
        <v>0</v>
      </c>
      <c r="AC262">
        <f>games1805!AC262</f>
        <v>0</v>
      </c>
      <c r="AD262">
        <f>games1805!AD262</f>
        <v>0</v>
      </c>
      <c r="AE262">
        <f>games1805!AE262</f>
        <v>0</v>
      </c>
      <c r="AF262">
        <f>games1805!AF262</f>
        <v>0</v>
      </c>
      <c r="AG262">
        <f>games1805!AG262</f>
        <v>0</v>
      </c>
      <c r="AH262">
        <f>games1805!AH262</f>
        <v>0</v>
      </c>
      <c r="AI262">
        <f>games1805!AI262</f>
        <v>0</v>
      </c>
      <c r="AJ262">
        <f>games1805!AJ262</f>
        <v>3</v>
      </c>
      <c r="AK262">
        <f>games1805!AK262</f>
        <v>0</v>
      </c>
      <c r="AL262">
        <f>games1805!AL262</f>
        <v>0</v>
      </c>
      <c r="AM262">
        <f>games1805!AM262</f>
        <v>0</v>
      </c>
      <c r="AN262">
        <f>games1805!AN262</f>
        <v>0</v>
      </c>
      <c r="AO262">
        <f>games1805!AO262</f>
        <v>261</v>
      </c>
    </row>
    <row r="263" spans="1:41" x14ac:dyDescent="0.3">
      <c r="A263" t="str">
        <f>games1805!A263</f>
        <v>ÖFB-Cup  ÖFB-Cup</v>
      </c>
      <c r="B263" t="str">
        <f>games1805!B263</f>
        <v>20.07.2018</v>
      </c>
      <c r="C263" t="str">
        <f>games1805!C263</f>
        <v>2018</v>
      </c>
      <c r="D263" t="str">
        <f>games1805!D263</f>
        <v>07</v>
      </c>
      <c r="E263" t="str">
        <f>games1805!E263</f>
        <v>Fr</v>
      </c>
      <c r="F263">
        <f>games1805!F263</f>
        <v>0.77083333333333337</v>
      </c>
      <c r="G263">
        <f>games1805!G263</f>
        <v>150</v>
      </c>
      <c r="H263">
        <f>games1805!H263</f>
        <v>45</v>
      </c>
      <c r="I263">
        <f>games1805!I263</f>
        <v>0</v>
      </c>
      <c r="J263" t="str">
        <f>games1805!J263</f>
        <v>SV Grödig</v>
      </c>
      <c r="K263" t="str">
        <f>games1805!K263</f>
        <v>TSV Hartberg</v>
      </c>
      <c r="L263">
        <f>games1805!L263</f>
        <v>1</v>
      </c>
      <c r="M263">
        <f>games1805!M263</f>
        <v>1</v>
      </c>
      <c r="N263" t="str">
        <f>games1805!N263</f>
        <v>U</v>
      </c>
      <c r="O263" t="str">
        <f>games1805!O263</f>
        <v>U</v>
      </c>
      <c r="P263">
        <f>games1805!P263</f>
        <v>0</v>
      </c>
      <c r="Q263">
        <f>games1805!Q263</f>
        <v>0</v>
      </c>
      <c r="R263">
        <f>games1805!R263</f>
        <v>0</v>
      </c>
      <c r="S263">
        <f>games1805!S263</f>
        <v>0</v>
      </c>
      <c r="T263">
        <f>games1805!T263</f>
        <v>0</v>
      </c>
      <c r="U263">
        <f>games1805!U263</f>
        <v>0</v>
      </c>
      <c r="V263">
        <f>games1805!V263</f>
        <v>0</v>
      </c>
      <c r="W263">
        <f>games1805!W263</f>
        <v>0</v>
      </c>
      <c r="X263">
        <f>games1805!X263</f>
        <v>0</v>
      </c>
      <c r="Y263">
        <f>games1805!Y263</f>
        <v>0</v>
      </c>
      <c r="Z263">
        <f>games1805!Z263</f>
        <v>0</v>
      </c>
      <c r="AA263">
        <f>games1805!AA263</f>
        <v>0</v>
      </c>
      <c r="AB263">
        <f>games1805!AB263</f>
        <v>0</v>
      </c>
      <c r="AC263">
        <f>games1805!AC263</f>
        <v>0</v>
      </c>
      <c r="AD263">
        <f>games1805!AD263</f>
        <v>0</v>
      </c>
      <c r="AE263">
        <f>games1805!AE263</f>
        <v>0</v>
      </c>
      <c r="AF263">
        <f>games1805!AF263</f>
        <v>0</v>
      </c>
      <c r="AG263">
        <f>games1805!AG263</f>
        <v>0</v>
      </c>
      <c r="AH263">
        <f>games1805!AH263</f>
        <v>0</v>
      </c>
      <c r="AI263">
        <f>games1805!AI263</f>
        <v>1</v>
      </c>
      <c r="AJ263">
        <f>games1805!AJ263</f>
        <v>1</v>
      </c>
      <c r="AK263">
        <f>games1805!AK263</f>
        <v>0</v>
      </c>
      <c r="AL263">
        <f>games1805!AL263</f>
        <v>0</v>
      </c>
      <c r="AM263">
        <f>games1805!AM263</f>
        <v>0</v>
      </c>
      <c r="AN263">
        <f>games1805!AN263</f>
        <v>0</v>
      </c>
      <c r="AO263">
        <f>games1805!AO263</f>
        <v>262</v>
      </c>
    </row>
    <row r="264" spans="1:41" x14ac:dyDescent="0.3">
      <c r="A264" t="str">
        <f>games1805!A264</f>
        <v>ÖFB-Cup  ÖFB-Cup</v>
      </c>
      <c r="B264" t="str">
        <f>games1805!B264</f>
        <v>21.07.2018</v>
      </c>
      <c r="C264" t="str">
        <f>games1805!C264</f>
        <v>2018</v>
      </c>
      <c r="D264" t="str">
        <f>games1805!D264</f>
        <v>07</v>
      </c>
      <c r="E264" t="str">
        <f>games1805!E264</f>
        <v>Sa</v>
      </c>
      <c r="F264">
        <f>games1805!F264</f>
        <v>0.6875</v>
      </c>
      <c r="G264">
        <f>games1805!G264</f>
        <v>1000</v>
      </c>
      <c r="H264">
        <f>games1805!H264</f>
        <v>45</v>
      </c>
      <c r="I264">
        <f>games1805!I264</f>
        <v>0</v>
      </c>
      <c r="J264" t="str">
        <f>games1805!J264</f>
        <v>ASV Siegendorf</v>
      </c>
      <c r="K264" t="str">
        <f>games1805!K264</f>
        <v>SK Sturm Graz</v>
      </c>
      <c r="L264">
        <f>games1805!L264</f>
        <v>0</v>
      </c>
      <c r="M264">
        <f>games1805!M264</f>
        <v>2</v>
      </c>
      <c r="N264" t="str">
        <f>games1805!N264</f>
        <v>N</v>
      </c>
      <c r="O264" t="str">
        <f>games1805!O264</f>
        <v>S</v>
      </c>
      <c r="P264">
        <f>games1805!P264</f>
        <v>-2</v>
      </c>
      <c r="Q264">
        <f>games1805!Q264</f>
        <v>0</v>
      </c>
      <c r="R264">
        <f>games1805!R264</f>
        <v>0</v>
      </c>
      <c r="S264">
        <f>games1805!S264</f>
        <v>0</v>
      </c>
      <c r="T264">
        <f>games1805!T264</f>
        <v>0</v>
      </c>
      <c r="U264">
        <f>games1805!U264</f>
        <v>0</v>
      </c>
      <c r="V264">
        <f>games1805!V264</f>
        <v>0</v>
      </c>
      <c r="W264">
        <f>games1805!W264</f>
        <v>0</v>
      </c>
      <c r="X264">
        <f>games1805!X264</f>
        <v>0</v>
      </c>
      <c r="Y264">
        <f>games1805!Y264</f>
        <v>0</v>
      </c>
      <c r="Z264">
        <f>games1805!Z264</f>
        <v>0</v>
      </c>
      <c r="AA264">
        <f>games1805!AA264</f>
        <v>0</v>
      </c>
      <c r="AB264">
        <f>games1805!AB264</f>
        <v>0</v>
      </c>
      <c r="AC264">
        <f>games1805!AC264</f>
        <v>0</v>
      </c>
      <c r="AD264">
        <f>games1805!AD264</f>
        <v>0</v>
      </c>
      <c r="AE264">
        <f>games1805!AE264</f>
        <v>0</v>
      </c>
      <c r="AF264">
        <f>games1805!AF264</f>
        <v>0</v>
      </c>
      <c r="AG264">
        <f>games1805!AG264</f>
        <v>0</v>
      </c>
      <c r="AH264">
        <f>games1805!AH264</f>
        <v>0</v>
      </c>
      <c r="AI264">
        <f>games1805!AI264</f>
        <v>0</v>
      </c>
      <c r="AJ264">
        <f>games1805!AJ264</f>
        <v>3</v>
      </c>
      <c r="AK264">
        <f>games1805!AK264</f>
        <v>0</v>
      </c>
      <c r="AL264">
        <f>games1805!AL264</f>
        <v>0</v>
      </c>
      <c r="AM264">
        <f>games1805!AM264</f>
        <v>0</v>
      </c>
      <c r="AN264">
        <f>games1805!AN264</f>
        <v>0</v>
      </c>
      <c r="AO264">
        <f>games1805!AO264</f>
        <v>263</v>
      </c>
    </row>
    <row r="265" spans="1:41" x14ac:dyDescent="0.3">
      <c r="A265" t="str">
        <f>games1805!A265</f>
        <v>ÖFB-Cup  ÖFB-Cup</v>
      </c>
      <c r="B265" t="str">
        <f>games1805!B265</f>
        <v>21.07.2018</v>
      </c>
      <c r="C265" t="str">
        <f>games1805!C265</f>
        <v>2018</v>
      </c>
      <c r="D265" t="str">
        <f>games1805!D265</f>
        <v>07</v>
      </c>
      <c r="E265" t="str">
        <f>games1805!E265</f>
        <v>Sa</v>
      </c>
      <c r="F265">
        <f>games1805!F265</f>
        <v>0.75</v>
      </c>
      <c r="G265">
        <f>games1805!G265</f>
        <v>600</v>
      </c>
      <c r="H265">
        <f>games1805!H265</f>
        <v>45</v>
      </c>
      <c r="I265">
        <f>games1805!I265</f>
        <v>0</v>
      </c>
      <c r="J265" t="str">
        <f>games1805!J265</f>
        <v>Union Gurten</v>
      </c>
      <c r="K265" t="str">
        <f>games1805!K265</f>
        <v>Wolfsberger AC</v>
      </c>
      <c r="L265">
        <f>games1805!L265</f>
        <v>1</v>
      </c>
      <c r="M265">
        <f>games1805!M265</f>
        <v>2</v>
      </c>
      <c r="N265" t="str">
        <f>games1805!N265</f>
        <v>N</v>
      </c>
      <c r="O265" t="str">
        <f>games1805!O265</f>
        <v>S</v>
      </c>
      <c r="P265">
        <f>games1805!P265</f>
        <v>-1</v>
      </c>
      <c r="Q265">
        <f>games1805!Q265</f>
        <v>0</v>
      </c>
      <c r="R265">
        <f>games1805!R265</f>
        <v>0</v>
      </c>
      <c r="S265">
        <f>games1805!S265</f>
        <v>0</v>
      </c>
      <c r="T265">
        <f>games1805!T265</f>
        <v>0</v>
      </c>
      <c r="U265">
        <f>games1805!U265</f>
        <v>0</v>
      </c>
      <c r="V265">
        <f>games1805!V265</f>
        <v>0</v>
      </c>
      <c r="W265">
        <f>games1805!W265</f>
        <v>0</v>
      </c>
      <c r="X265">
        <f>games1805!X265</f>
        <v>0</v>
      </c>
      <c r="Y265">
        <f>games1805!Y265</f>
        <v>0</v>
      </c>
      <c r="Z265">
        <f>games1805!Z265</f>
        <v>0</v>
      </c>
      <c r="AA265">
        <f>games1805!AA265</f>
        <v>0</v>
      </c>
      <c r="AB265">
        <f>games1805!AB265</f>
        <v>0</v>
      </c>
      <c r="AC265">
        <f>games1805!AC265</f>
        <v>0</v>
      </c>
      <c r="AD265">
        <f>games1805!AD265</f>
        <v>0</v>
      </c>
      <c r="AE265">
        <f>games1805!AE265</f>
        <v>0</v>
      </c>
      <c r="AF265">
        <f>games1805!AF265</f>
        <v>0</v>
      </c>
      <c r="AG265">
        <f>games1805!AG265</f>
        <v>0</v>
      </c>
      <c r="AH265">
        <f>games1805!AH265</f>
        <v>0</v>
      </c>
      <c r="AI265">
        <f>games1805!AI265</f>
        <v>0</v>
      </c>
      <c r="AJ265">
        <f>games1805!AJ265</f>
        <v>3</v>
      </c>
      <c r="AK265">
        <f>games1805!AK265</f>
        <v>0</v>
      </c>
      <c r="AL265">
        <f>games1805!AL265</f>
        <v>0</v>
      </c>
      <c r="AM265">
        <f>games1805!AM265</f>
        <v>0</v>
      </c>
      <c r="AN265">
        <f>games1805!AN265</f>
        <v>0</v>
      </c>
      <c r="AO265">
        <f>games1805!AO265</f>
        <v>264</v>
      </c>
    </row>
    <row r="266" spans="1:41" x14ac:dyDescent="0.3">
      <c r="A266" t="str">
        <f>games1805!A266</f>
        <v>ÖFB-Cup  ÖFB-Cup</v>
      </c>
      <c r="B266" t="str">
        <f>games1805!B266</f>
        <v>21.07.2018</v>
      </c>
      <c r="C266" t="str">
        <f>games1805!C266</f>
        <v>2018</v>
      </c>
      <c r="D266" t="str">
        <f>games1805!D266</f>
        <v>07</v>
      </c>
      <c r="E266" t="str">
        <f>games1805!E266</f>
        <v>Sa</v>
      </c>
      <c r="F266">
        <f>games1805!F266</f>
        <v>0.70833333333333337</v>
      </c>
      <c r="G266">
        <f>games1805!G266</f>
        <v>800</v>
      </c>
      <c r="H266">
        <f>games1805!H266</f>
        <v>45</v>
      </c>
      <c r="I266">
        <f>games1805!I266</f>
        <v>0</v>
      </c>
      <c r="J266" t="str">
        <f>games1805!J266</f>
        <v>Team Wiener Linien</v>
      </c>
      <c r="K266" t="str">
        <f>games1805!K266</f>
        <v>FC Wacker Innsbruck</v>
      </c>
      <c r="L266">
        <f>games1805!L266</f>
        <v>2</v>
      </c>
      <c r="M266">
        <f>games1805!M266</f>
        <v>3</v>
      </c>
      <c r="N266" t="str">
        <f>games1805!N266</f>
        <v>N</v>
      </c>
      <c r="O266" t="str">
        <f>games1805!O266</f>
        <v>S</v>
      </c>
      <c r="P266">
        <f>games1805!P266</f>
        <v>-1</v>
      </c>
      <c r="Q266">
        <f>games1805!Q266</f>
        <v>0</v>
      </c>
      <c r="R266">
        <f>games1805!R266</f>
        <v>0</v>
      </c>
      <c r="S266">
        <f>games1805!S266</f>
        <v>0</v>
      </c>
      <c r="T266">
        <f>games1805!T266</f>
        <v>0</v>
      </c>
      <c r="U266">
        <f>games1805!U266</f>
        <v>0</v>
      </c>
      <c r="V266">
        <f>games1805!V266</f>
        <v>0</v>
      </c>
      <c r="W266">
        <f>games1805!W266</f>
        <v>0</v>
      </c>
      <c r="X266">
        <f>games1805!X266</f>
        <v>0</v>
      </c>
      <c r="Y266">
        <f>games1805!Y266</f>
        <v>0</v>
      </c>
      <c r="Z266">
        <f>games1805!Z266</f>
        <v>0</v>
      </c>
      <c r="AA266">
        <f>games1805!AA266</f>
        <v>0</v>
      </c>
      <c r="AB266">
        <f>games1805!AB266</f>
        <v>0</v>
      </c>
      <c r="AC266">
        <f>games1805!AC266</f>
        <v>0</v>
      </c>
      <c r="AD266">
        <f>games1805!AD266</f>
        <v>0</v>
      </c>
      <c r="AE266">
        <f>games1805!AE266</f>
        <v>0</v>
      </c>
      <c r="AF266">
        <f>games1805!AF266</f>
        <v>0</v>
      </c>
      <c r="AG266">
        <f>games1805!AG266</f>
        <v>0</v>
      </c>
      <c r="AH266">
        <f>games1805!AH266</f>
        <v>0</v>
      </c>
      <c r="AI266">
        <f>games1805!AI266</f>
        <v>0</v>
      </c>
      <c r="AJ266">
        <f>games1805!AJ266</f>
        <v>3</v>
      </c>
      <c r="AK266">
        <f>games1805!AK266</f>
        <v>0</v>
      </c>
      <c r="AL266">
        <f>games1805!AL266</f>
        <v>0</v>
      </c>
      <c r="AM266">
        <f>games1805!AM266</f>
        <v>0</v>
      </c>
      <c r="AN266">
        <f>games1805!AN266</f>
        <v>0</v>
      </c>
      <c r="AO266">
        <f>games1805!AO266</f>
        <v>265</v>
      </c>
    </row>
    <row r="267" spans="1:41" x14ac:dyDescent="0.3">
      <c r="A267" t="str">
        <f>games1805!A267</f>
        <v>ÖFB-Cup  ÖFB-Cup</v>
      </c>
      <c r="B267" t="str">
        <f>games1805!B267</f>
        <v>22.07.2018</v>
      </c>
      <c r="C267" t="str">
        <f>games1805!C267</f>
        <v>2018</v>
      </c>
      <c r="D267" t="str">
        <f>games1805!D267</f>
        <v>07</v>
      </c>
      <c r="E267" t="str">
        <f>games1805!E267</f>
        <v>So</v>
      </c>
      <c r="F267">
        <f>games1805!F267</f>
        <v>0.45833333333333331</v>
      </c>
      <c r="G267">
        <f>games1805!G267</f>
        <v>2152</v>
      </c>
      <c r="H267">
        <f>games1805!H267</f>
        <v>45</v>
      </c>
      <c r="I267">
        <f>games1805!I267</f>
        <v>0</v>
      </c>
      <c r="J267" t="str">
        <f>games1805!J267</f>
        <v>FV Austria XIII</v>
      </c>
      <c r="K267" t="str">
        <f>games1805!K267</f>
        <v>FK Austria Wien</v>
      </c>
      <c r="L267">
        <f>games1805!L267</f>
        <v>0</v>
      </c>
      <c r="M267">
        <f>games1805!M267</f>
        <v>4</v>
      </c>
      <c r="N267" t="str">
        <f>games1805!N267</f>
        <v>N</v>
      </c>
      <c r="O267" t="str">
        <f>games1805!O267</f>
        <v>S</v>
      </c>
      <c r="P267">
        <f>games1805!P267</f>
        <v>-4</v>
      </c>
      <c r="Q267">
        <f>games1805!Q267</f>
        <v>0</v>
      </c>
      <c r="R267">
        <f>games1805!R267</f>
        <v>0</v>
      </c>
      <c r="S267">
        <f>games1805!S267</f>
        <v>0</v>
      </c>
      <c r="T267">
        <f>games1805!T267</f>
        <v>0</v>
      </c>
      <c r="U267">
        <f>games1805!U267</f>
        <v>0</v>
      </c>
      <c r="V267">
        <f>games1805!V267</f>
        <v>0</v>
      </c>
      <c r="W267">
        <f>games1805!W267</f>
        <v>0</v>
      </c>
      <c r="X267">
        <f>games1805!X267</f>
        <v>0</v>
      </c>
      <c r="Y267">
        <f>games1805!Y267</f>
        <v>0</v>
      </c>
      <c r="Z267">
        <f>games1805!Z267</f>
        <v>0</v>
      </c>
      <c r="AA267">
        <f>games1805!AA267</f>
        <v>0</v>
      </c>
      <c r="AB267">
        <f>games1805!AB267</f>
        <v>0</v>
      </c>
      <c r="AC267">
        <f>games1805!AC267</f>
        <v>0</v>
      </c>
      <c r="AD267">
        <f>games1805!AD267</f>
        <v>0</v>
      </c>
      <c r="AE267">
        <f>games1805!AE267</f>
        <v>0</v>
      </c>
      <c r="AF267">
        <f>games1805!AF267</f>
        <v>0</v>
      </c>
      <c r="AG267">
        <f>games1805!AG267</f>
        <v>0</v>
      </c>
      <c r="AH267">
        <f>games1805!AH267</f>
        <v>0</v>
      </c>
      <c r="AI267">
        <f>games1805!AI267</f>
        <v>0</v>
      </c>
      <c r="AJ267">
        <f>games1805!AJ267</f>
        <v>3</v>
      </c>
      <c r="AK267">
        <f>games1805!AK267</f>
        <v>0</v>
      </c>
      <c r="AL267">
        <f>games1805!AL267</f>
        <v>0</v>
      </c>
      <c r="AM267">
        <f>games1805!AM267</f>
        <v>0</v>
      </c>
      <c r="AN267">
        <f>games1805!AN267</f>
        <v>0</v>
      </c>
      <c r="AO267">
        <f>games1805!AO267</f>
        <v>266</v>
      </c>
    </row>
    <row r="268" spans="1:41" x14ac:dyDescent="0.3">
      <c r="A268" t="str">
        <f>games1805!A268</f>
        <v>ÖFB-Cup  ÖFB-Cup</v>
      </c>
      <c r="B268" t="str">
        <f>games1805!B268</f>
        <v>22.07.2018</v>
      </c>
      <c r="C268" t="str">
        <f>games1805!C268</f>
        <v>2018</v>
      </c>
      <c r="D268" t="str">
        <f>games1805!D268</f>
        <v>07</v>
      </c>
      <c r="E268" t="str">
        <f>games1805!E268</f>
        <v>So</v>
      </c>
      <c r="F268">
        <f>games1805!F268</f>
        <v>0.71875</v>
      </c>
      <c r="G268">
        <f>games1805!G268</f>
        <v>2112</v>
      </c>
      <c r="H268">
        <f>games1805!H268</f>
        <v>45</v>
      </c>
      <c r="I268">
        <f>games1805!I268</f>
        <v>0</v>
      </c>
      <c r="J268" t="str">
        <f>games1805!J268</f>
        <v>ASKÖ Oedt</v>
      </c>
      <c r="K268" t="str">
        <f>games1805!K268</f>
        <v>Red Bull Salzburg</v>
      </c>
      <c r="L268">
        <f>games1805!L268</f>
        <v>0</v>
      </c>
      <c r="M268">
        <f>games1805!M268</f>
        <v>6</v>
      </c>
      <c r="N268" t="str">
        <f>games1805!N268</f>
        <v>N</v>
      </c>
      <c r="O268" t="str">
        <f>games1805!O268</f>
        <v>S</v>
      </c>
      <c r="P268">
        <f>games1805!P268</f>
        <v>-6</v>
      </c>
      <c r="Q268">
        <f>games1805!Q268</f>
        <v>0</v>
      </c>
      <c r="R268">
        <f>games1805!R268</f>
        <v>0</v>
      </c>
      <c r="S268">
        <f>games1805!S268</f>
        <v>0</v>
      </c>
      <c r="T268">
        <f>games1805!T268</f>
        <v>0</v>
      </c>
      <c r="U268">
        <f>games1805!U268</f>
        <v>0</v>
      </c>
      <c r="V268">
        <f>games1805!V268</f>
        <v>0</v>
      </c>
      <c r="W268">
        <f>games1805!W268</f>
        <v>0</v>
      </c>
      <c r="X268">
        <f>games1805!X268</f>
        <v>0</v>
      </c>
      <c r="Y268">
        <f>games1805!Y268</f>
        <v>0</v>
      </c>
      <c r="Z268">
        <f>games1805!Z268</f>
        <v>0</v>
      </c>
      <c r="AA268">
        <f>games1805!AA268</f>
        <v>0</v>
      </c>
      <c r="AB268">
        <f>games1805!AB268</f>
        <v>0</v>
      </c>
      <c r="AC268">
        <f>games1805!AC268</f>
        <v>0</v>
      </c>
      <c r="AD268">
        <f>games1805!AD268</f>
        <v>0</v>
      </c>
      <c r="AE268">
        <f>games1805!AE268</f>
        <v>0</v>
      </c>
      <c r="AF268">
        <f>games1805!AF268</f>
        <v>0</v>
      </c>
      <c r="AG268">
        <f>games1805!AG268</f>
        <v>0</v>
      </c>
      <c r="AH268">
        <f>games1805!AH268</f>
        <v>0</v>
      </c>
      <c r="AI268">
        <f>games1805!AI268</f>
        <v>0</v>
      </c>
      <c r="AJ268">
        <f>games1805!AJ268</f>
        <v>3</v>
      </c>
      <c r="AK268">
        <f>games1805!AK268</f>
        <v>0</v>
      </c>
      <c r="AL268">
        <f>games1805!AL268</f>
        <v>0</v>
      </c>
      <c r="AM268">
        <f>games1805!AM268</f>
        <v>0</v>
      </c>
      <c r="AN268">
        <f>games1805!AN268</f>
        <v>0</v>
      </c>
      <c r="AO268">
        <f>games1805!AO268</f>
        <v>267</v>
      </c>
    </row>
    <row r="269" spans="1:41" x14ac:dyDescent="0.3">
      <c r="A269" t="str">
        <f>games1805!A269</f>
        <v>ÖFB-Cup  ÖFB-Cup</v>
      </c>
      <c r="B269" t="str">
        <f>games1805!B269</f>
        <v>22.07.2018</v>
      </c>
      <c r="C269" t="str">
        <f>games1805!C269</f>
        <v>2018</v>
      </c>
      <c r="D269" t="str">
        <f>games1805!D269</f>
        <v>07</v>
      </c>
      <c r="E269" t="str">
        <f>games1805!E269</f>
        <v>So</v>
      </c>
      <c r="F269">
        <f>games1805!F269</f>
        <v>0.6875</v>
      </c>
      <c r="G269">
        <f>games1805!G269</f>
        <v>600</v>
      </c>
      <c r="H269">
        <f>games1805!H269</f>
        <v>45</v>
      </c>
      <c r="I269">
        <f>games1805!I269</f>
        <v>0</v>
      </c>
      <c r="J269" t="str">
        <f>games1805!J269</f>
        <v>SC/ESV Parndorf</v>
      </c>
      <c r="K269" t="str">
        <f>games1805!K269</f>
        <v>SC Rheindorf Altach</v>
      </c>
      <c r="L269">
        <f>games1805!L269</f>
        <v>0</v>
      </c>
      <c r="M269">
        <f>games1805!M269</f>
        <v>3</v>
      </c>
      <c r="N269" t="str">
        <f>games1805!N269</f>
        <v>N</v>
      </c>
      <c r="O269" t="str">
        <f>games1805!O269</f>
        <v>S</v>
      </c>
      <c r="P269">
        <f>games1805!P269</f>
        <v>-3</v>
      </c>
      <c r="Q269">
        <f>games1805!Q269</f>
        <v>0</v>
      </c>
      <c r="R269">
        <f>games1805!R269</f>
        <v>0</v>
      </c>
      <c r="S269">
        <f>games1805!S269</f>
        <v>0</v>
      </c>
      <c r="T269">
        <f>games1805!T269</f>
        <v>0</v>
      </c>
      <c r="U269">
        <f>games1805!U269</f>
        <v>0</v>
      </c>
      <c r="V269">
        <f>games1805!V269</f>
        <v>0</v>
      </c>
      <c r="W269">
        <f>games1805!W269</f>
        <v>0</v>
      </c>
      <c r="X269">
        <f>games1805!X269</f>
        <v>0</v>
      </c>
      <c r="Y269">
        <f>games1805!Y269</f>
        <v>0</v>
      </c>
      <c r="Z269">
        <f>games1805!Z269</f>
        <v>0</v>
      </c>
      <c r="AA269">
        <f>games1805!AA269</f>
        <v>0</v>
      </c>
      <c r="AB269">
        <f>games1805!AB269</f>
        <v>0</v>
      </c>
      <c r="AC269">
        <f>games1805!AC269</f>
        <v>0</v>
      </c>
      <c r="AD269">
        <f>games1805!AD269</f>
        <v>0</v>
      </c>
      <c r="AE269">
        <f>games1805!AE269</f>
        <v>0</v>
      </c>
      <c r="AF269">
        <f>games1805!AF269</f>
        <v>0</v>
      </c>
      <c r="AG269">
        <f>games1805!AG269</f>
        <v>0</v>
      </c>
      <c r="AH269">
        <f>games1805!AH269</f>
        <v>0</v>
      </c>
      <c r="AI269">
        <f>games1805!AI269</f>
        <v>0</v>
      </c>
      <c r="AJ269">
        <f>games1805!AJ269</f>
        <v>3</v>
      </c>
      <c r="AK269">
        <f>games1805!AK269</f>
        <v>0</v>
      </c>
      <c r="AL269">
        <f>games1805!AL269</f>
        <v>0</v>
      </c>
      <c r="AM269">
        <f>games1805!AM269</f>
        <v>0</v>
      </c>
      <c r="AN269">
        <f>games1805!AN269</f>
        <v>0</v>
      </c>
      <c r="AO269">
        <f>games1805!AO269</f>
        <v>268</v>
      </c>
    </row>
    <row r="270" spans="1:41" x14ac:dyDescent="0.3">
      <c r="A270" t="str">
        <f>games1805!A270</f>
        <v>UEFA CL-Qualifikation  UEFA Champions League-Qualifikation</v>
      </c>
      <c r="B270" t="str">
        <f>games1805!B270</f>
        <v>25.07.2018</v>
      </c>
      <c r="C270" t="str">
        <f>games1805!C270</f>
        <v>2018</v>
      </c>
      <c r="D270" t="str">
        <f>games1805!D270</f>
        <v>07</v>
      </c>
      <c r="E270" t="str">
        <f>games1805!E270</f>
        <v>Mi</v>
      </c>
      <c r="F270">
        <f>games1805!F270</f>
        <v>0.85416666666666663</v>
      </c>
      <c r="G270">
        <f>games1805!G270</f>
        <v>53106</v>
      </c>
      <c r="H270">
        <f>games1805!H270</f>
        <v>4</v>
      </c>
      <c r="I270">
        <f>games1805!I270</f>
        <v>0</v>
      </c>
      <c r="J270" t="str">
        <f>games1805!J270</f>
        <v>Ajax Amsterdam</v>
      </c>
      <c r="K270" t="str">
        <f>games1805!K270</f>
        <v>SK Sturm Graz</v>
      </c>
      <c r="L270">
        <f>games1805!L270</f>
        <v>2</v>
      </c>
      <c r="M270">
        <f>games1805!M270</f>
        <v>0</v>
      </c>
      <c r="N270" t="str">
        <f>games1805!N270</f>
        <v>S</v>
      </c>
      <c r="O270" t="str">
        <f>games1805!O270</f>
        <v>N</v>
      </c>
      <c r="P270">
        <f>games1805!P270</f>
        <v>2</v>
      </c>
      <c r="Q270">
        <f>games1805!Q270</f>
        <v>0</v>
      </c>
      <c r="R270">
        <f>games1805!R270</f>
        <v>0</v>
      </c>
      <c r="S270">
        <f>games1805!S270</f>
        <v>0</v>
      </c>
      <c r="T270">
        <f>games1805!T270</f>
        <v>2</v>
      </c>
      <c r="U270">
        <f>games1805!U270</f>
        <v>0</v>
      </c>
      <c r="V270">
        <f>games1805!V270</f>
        <v>2</v>
      </c>
      <c r="W270">
        <f>games1805!W270</f>
        <v>0</v>
      </c>
      <c r="X270">
        <f>games1805!X270</f>
        <v>0</v>
      </c>
      <c r="Y270">
        <f>games1805!Y270</f>
        <v>0</v>
      </c>
      <c r="Z270">
        <f>games1805!Z270</f>
        <v>0</v>
      </c>
      <c r="AA270">
        <f>games1805!AA270</f>
        <v>0</v>
      </c>
      <c r="AB270">
        <f>games1805!AB270</f>
        <v>0</v>
      </c>
      <c r="AC270">
        <f>games1805!AC270</f>
        <v>0</v>
      </c>
      <c r="AD270">
        <f>games1805!AD270</f>
        <v>0</v>
      </c>
      <c r="AE270">
        <f>games1805!AE270</f>
        <v>0</v>
      </c>
      <c r="AF270">
        <f>games1805!AF270</f>
        <v>2</v>
      </c>
      <c r="AG270">
        <f>games1805!AG270</f>
        <v>0</v>
      </c>
      <c r="AH270">
        <f>games1805!AH270</f>
        <v>2</v>
      </c>
      <c r="AI270">
        <f>games1805!AI270</f>
        <v>3</v>
      </c>
      <c r="AJ270">
        <f>games1805!AJ270</f>
        <v>0</v>
      </c>
      <c r="AK270">
        <f>games1805!AK270</f>
        <v>0</v>
      </c>
      <c r="AL270">
        <f>games1805!AL270</f>
        <v>3</v>
      </c>
      <c r="AM270">
        <f>games1805!AM270</f>
        <v>0</v>
      </c>
      <c r="AN270">
        <f>games1805!AN270</f>
        <v>3</v>
      </c>
      <c r="AO270">
        <f>games1805!AO270</f>
        <v>269</v>
      </c>
    </row>
    <row r="271" spans="1:41" x14ac:dyDescent="0.3">
      <c r="A271" t="str">
        <f>games1805!A271</f>
        <v>Europa League Qualifikation  Europa League Qualifikation</v>
      </c>
      <c r="B271" t="str">
        <f>games1805!B271</f>
        <v>26.07.2018</v>
      </c>
      <c r="C271" t="str">
        <f>games1805!C271</f>
        <v>2018</v>
      </c>
      <c r="D271" t="str">
        <f>games1805!D271</f>
        <v>07</v>
      </c>
      <c r="E271" t="str">
        <f>games1805!E271</f>
        <v>Do</v>
      </c>
      <c r="F271">
        <f>games1805!F271</f>
        <v>0.82291666666666663</v>
      </c>
      <c r="G271">
        <f>games1805!G271</f>
        <v>8304</v>
      </c>
      <c r="H271">
        <f>games1805!H271</f>
        <v>6</v>
      </c>
      <c r="I271">
        <f>games1805!I271</f>
        <v>0</v>
      </c>
      <c r="J271" t="str">
        <f>games1805!J271</f>
        <v>LASK</v>
      </c>
      <c r="K271" t="str">
        <f>games1805!K271</f>
        <v>Lillestrøm SK</v>
      </c>
      <c r="L271">
        <f>games1805!L271</f>
        <v>4</v>
      </c>
      <c r="M271">
        <f>games1805!M271</f>
        <v>0</v>
      </c>
      <c r="N271" t="str">
        <f>games1805!N271</f>
        <v>S</v>
      </c>
      <c r="O271" t="str">
        <f>games1805!O271</f>
        <v>N</v>
      </c>
      <c r="P271">
        <f>games1805!P271</f>
        <v>4</v>
      </c>
      <c r="Q271">
        <f>games1805!Q271</f>
        <v>3</v>
      </c>
      <c r="R271">
        <f>games1805!R271</f>
        <v>0</v>
      </c>
      <c r="S271">
        <f>games1805!S271</f>
        <v>3</v>
      </c>
      <c r="T271">
        <f>games1805!T271</f>
        <v>0</v>
      </c>
      <c r="U271">
        <f>games1805!U271</f>
        <v>0</v>
      </c>
      <c r="V271">
        <f>games1805!V271</f>
        <v>0</v>
      </c>
      <c r="W271">
        <f>games1805!W271</f>
        <v>0</v>
      </c>
      <c r="X271">
        <f>games1805!X271</f>
        <v>0</v>
      </c>
      <c r="Y271">
        <f>games1805!Y271</f>
        <v>0</v>
      </c>
      <c r="Z271">
        <f>games1805!Z271</f>
        <v>3</v>
      </c>
      <c r="AA271">
        <f>games1805!AA271</f>
        <v>0</v>
      </c>
      <c r="AB271">
        <f>games1805!AB271</f>
        <v>3</v>
      </c>
      <c r="AC271">
        <f>games1805!AC271</f>
        <v>0</v>
      </c>
      <c r="AD271">
        <f>games1805!AD271</f>
        <v>0</v>
      </c>
      <c r="AE271">
        <f>games1805!AE271</f>
        <v>0</v>
      </c>
      <c r="AF271">
        <f>games1805!AF271</f>
        <v>0</v>
      </c>
      <c r="AG271">
        <f>games1805!AG271</f>
        <v>0</v>
      </c>
      <c r="AH271">
        <f>games1805!AH271</f>
        <v>0</v>
      </c>
      <c r="AI271">
        <f>games1805!AI271</f>
        <v>3</v>
      </c>
      <c r="AJ271">
        <f>games1805!AJ271</f>
        <v>0</v>
      </c>
      <c r="AK271">
        <f>games1805!AK271</f>
        <v>3</v>
      </c>
      <c r="AL271">
        <f>games1805!AL271</f>
        <v>0</v>
      </c>
      <c r="AM271">
        <f>games1805!AM271</f>
        <v>3</v>
      </c>
      <c r="AN271">
        <f>games1805!AN271</f>
        <v>0</v>
      </c>
      <c r="AO271">
        <f>games1805!AO271</f>
        <v>270</v>
      </c>
    </row>
    <row r="272" spans="1:41" x14ac:dyDescent="0.3">
      <c r="A272" t="str">
        <f>games1805!A272</f>
        <v>Europa League Qualifikation  Europa League Qualifikation</v>
      </c>
      <c r="B272" t="str">
        <f>games1805!B272</f>
        <v>26.07.2018</v>
      </c>
      <c r="C272" t="str">
        <f>games1805!C272</f>
        <v>2018</v>
      </c>
      <c r="D272" t="str">
        <f>games1805!D272</f>
        <v>07</v>
      </c>
      <c r="E272" t="str">
        <f>games1805!E272</f>
        <v>Do</v>
      </c>
      <c r="F272">
        <f>games1805!F272</f>
        <v>0.79166666666666663</v>
      </c>
      <c r="G272">
        <f>games1805!G272</f>
        <v>8000</v>
      </c>
      <c r="H272">
        <f>games1805!H272</f>
        <v>6</v>
      </c>
      <c r="I272">
        <f>games1805!I272</f>
        <v>0</v>
      </c>
      <c r="J272" t="str">
        <f>games1805!J272</f>
        <v>ZSKA Sofia</v>
      </c>
      <c r="K272" t="str">
        <f>games1805!K272</f>
        <v>FC Admira Wacker Mödling</v>
      </c>
      <c r="L272">
        <f>games1805!L272</f>
        <v>3</v>
      </c>
      <c r="M272">
        <f>games1805!M272</f>
        <v>0</v>
      </c>
      <c r="N272" t="str">
        <f>games1805!N272</f>
        <v>S</v>
      </c>
      <c r="O272" t="str">
        <f>games1805!O272</f>
        <v>N</v>
      </c>
      <c r="P272">
        <f>games1805!P272</f>
        <v>3</v>
      </c>
      <c r="Q272">
        <f>games1805!Q272</f>
        <v>0</v>
      </c>
      <c r="R272">
        <f>games1805!R272</f>
        <v>0</v>
      </c>
      <c r="S272">
        <f>games1805!S272</f>
        <v>0</v>
      </c>
      <c r="T272">
        <f>games1805!T272</f>
        <v>0</v>
      </c>
      <c r="U272">
        <f>games1805!U272</f>
        <v>1</v>
      </c>
      <c r="V272">
        <f>games1805!V272</f>
        <v>-1</v>
      </c>
      <c r="W272">
        <f>games1805!W272</f>
        <v>0</v>
      </c>
      <c r="X272">
        <f>games1805!X272</f>
        <v>0</v>
      </c>
      <c r="Y272">
        <f>games1805!Y272</f>
        <v>0</v>
      </c>
      <c r="Z272">
        <f>games1805!Z272</f>
        <v>0</v>
      </c>
      <c r="AA272">
        <f>games1805!AA272</f>
        <v>0</v>
      </c>
      <c r="AB272">
        <f>games1805!AB272</f>
        <v>0</v>
      </c>
      <c r="AC272">
        <f>games1805!AC272</f>
        <v>0</v>
      </c>
      <c r="AD272">
        <f>games1805!AD272</f>
        <v>0</v>
      </c>
      <c r="AE272">
        <f>games1805!AE272</f>
        <v>0</v>
      </c>
      <c r="AF272">
        <f>games1805!AF272</f>
        <v>0</v>
      </c>
      <c r="AG272">
        <f>games1805!AG272</f>
        <v>1</v>
      </c>
      <c r="AH272">
        <f>games1805!AH272</f>
        <v>-1</v>
      </c>
      <c r="AI272">
        <f>games1805!AI272</f>
        <v>3</v>
      </c>
      <c r="AJ272">
        <f>games1805!AJ272</f>
        <v>0</v>
      </c>
      <c r="AK272">
        <f>games1805!AK272</f>
        <v>0</v>
      </c>
      <c r="AL272">
        <f>games1805!AL272</f>
        <v>0</v>
      </c>
      <c r="AM272">
        <f>games1805!AM272</f>
        <v>0</v>
      </c>
      <c r="AN272">
        <f>games1805!AN272</f>
        <v>0</v>
      </c>
      <c r="AO272">
        <f>games1805!AO272</f>
        <v>271</v>
      </c>
    </row>
    <row r="273" spans="1:41" x14ac:dyDescent="0.3">
      <c r="A273" t="str">
        <f>games1805!A273</f>
        <v>Bundesliga  Bundesliga</v>
      </c>
      <c r="B273" t="str">
        <f>games1805!B273</f>
        <v>27.07.2018</v>
      </c>
      <c r="C273" t="str">
        <f>games1805!C273</f>
        <v>2018</v>
      </c>
      <c r="D273" t="str">
        <f>games1805!D273</f>
        <v>07</v>
      </c>
      <c r="E273" t="str">
        <f>games1805!E273</f>
        <v>Fr</v>
      </c>
      <c r="F273">
        <f>games1805!F273</f>
        <v>0.86458333333333337</v>
      </c>
      <c r="G273">
        <f>games1805!G273</f>
        <v>13155</v>
      </c>
      <c r="H273">
        <f>games1805!H273</f>
        <v>5</v>
      </c>
      <c r="I273">
        <f>games1805!I273</f>
        <v>0</v>
      </c>
      <c r="J273" t="str">
        <f>games1805!J273</f>
        <v>FK Austria Wien</v>
      </c>
      <c r="K273" t="str">
        <f>games1805!K273</f>
        <v>FC Wacker Innsbruck</v>
      </c>
      <c r="L273">
        <f>games1805!L273</f>
        <v>2</v>
      </c>
      <c r="M273">
        <f>games1805!M273</f>
        <v>1</v>
      </c>
      <c r="N273" t="str">
        <f>games1805!N273</f>
        <v>S</v>
      </c>
      <c r="O273" t="str">
        <f>games1805!O273</f>
        <v>N</v>
      </c>
      <c r="P273">
        <f>games1805!P273</f>
        <v>1</v>
      </c>
      <c r="Q273">
        <f>games1805!Q273</f>
        <v>4</v>
      </c>
      <c r="R273">
        <f>games1805!R273</f>
        <v>0</v>
      </c>
      <c r="S273">
        <f>games1805!S273</f>
        <v>4</v>
      </c>
      <c r="T273">
        <f>games1805!T273</f>
        <v>3</v>
      </c>
      <c r="U273">
        <f>games1805!U273</f>
        <v>2</v>
      </c>
      <c r="V273">
        <f>games1805!V273</f>
        <v>1</v>
      </c>
      <c r="W273">
        <f>games1805!W273</f>
        <v>0</v>
      </c>
      <c r="X273">
        <f>games1805!X273</f>
        <v>0</v>
      </c>
      <c r="Y273">
        <f>games1805!Y273</f>
        <v>0</v>
      </c>
      <c r="Z273">
        <f>games1805!Z273</f>
        <v>4</v>
      </c>
      <c r="AA273">
        <f>games1805!AA273</f>
        <v>0</v>
      </c>
      <c r="AB273">
        <f>games1805!AB273</f>
        <v>4</v>
      </c>
      <c r="AC273">
        <f>games1805!AC273</f>
        <v>0</v>
      </c>
      <c r="AD273">
        <f>games1805!AD273</f>
        <v>0</v>
      </c>
      <c r="AE273">
        <f>games1805!AE273</f>
        <v>0</v>
      </c>
      <c r="AF273">
        <f>games1805!AF273</f>
        <v>3</v>
      </c>
      <c r="AG273">
        <f>games1805!AG273</f>
        <v>2</v>
      </c>
      <c r="AH273">
        <f>games1805!AH273</f>
        <v>1</v>
      </c>
      <c r="AI273">
        <f>games1805!AI273</f>
        <v>3</v>
      </c>
      <c r="AJ273">
        <f>games1805!AJ273</f>
        <v>0</v>
      </c>
      <c r="AK273">
        <f>games1805!AK273</f>
        <v>3</v>
      </c>
      <c r="AL273">
        <f>games1805!AL273</f>
        <v>3</v>
      </c>
      <c r="AM273">
        <f>games1805!AM273</f>
        <v>3</v>
      </c>
      <c r="AN273">
        <f>games1805!AN273</f>
        <v>3</v>
      </c>
      <c r="AO273">
        <f>games1805!AO273</f>
        <v>272</v>
      </c>
    </row>
    <row r="274" spans="1:41" x14ac:dyDescent="0.3">
      <c r="A274" t="str">
        <f>games1805!A274</f>
        <v>Bundesliga  Bundesliga</v>
      </c>
      <c r="B274" t="str">
        <f>games1805!B274</f>
        <v>28.07.2018</v>
      </c>
      <c r="C274" t="str">
        <f>games1805!C274</f>
        <v>2018</v>
      </c>
      <c r="D274" t="str">
        <f>games1805!D274</f>
        <v>07</v>
      </c>
      <c r="E274" t="str">
        <f>games1805!E274</f>
        <v>Sa</v>
      </c>
      <c r="F274">
        <f>games1805!F274</f>
        <v>0.70833333333333337</v>
      </c>
      <c r="G274">
        <f>games1805!G274</f>
        <v>10785</v>
      </c>
      <c r="H274">
        <f>games1805!H274</f>
        <v>3</v>
      </c>
      <c r="I274">
        <f>games1805!I274</f>
        <v>0</v>
      </c>
      <c r="J274" t="str">
        <f>games1805!J274</f>
        <v>SK Sturm Graz</v>
      </c>
      <c r="K274" t="str">
        <f>games1805!K274</f>
        <v>TSV Hartberg</v>
      </c>
      <c r="L274">
        <f>games1805!L274</f>
        <v>3</v>
      </c>
      <c r="M274">
        <f>games1805!M274</f>
        <v>2</v>
      </c>
      <c r="N274" t="str">
        <f>games1805!N274</f>
        <v>S</v>
      </c>
      <c r="O274" t="str">
        <f>games1805!O274</f>
        <v>N</v>
      </c>
      <c r="P274">
        <f>games1805!P274</f>
        <v>1</v>
      </c>
      <c r="Q274">
        <f>games1805!Q274</f>
        <v>1</v>
      </c>
      <c r="R274">
        <f>games1805!R274</f>
        <v>0</v>
      </c>
      <c r="S274">
        <f>games1805!S274</f>
        <v>1</v>
      </c>
      <c r="T274">
        <f>games1805!T274</f>
        <v>1</v>
      </c>
      <c r="U274">
        <f>games1805!U274</f>
        <v>1</v>
      </c>
      <c r="V274">
        <f>games1805!V274</f>
        <v>0</v>
      </c>
      <c r="W274">
        <f>games1805!W274</f>
        <v>0</v>
      </c>
      <c r="X274">
        <f>games1805!X274</f>
        <v>0</v>
      </c>
      <c r="Y274">
        <f>games1805!Y274</f>
        <v>0</v>
      </c>
      <c r="Z274">
        <f>games1805!Z274</f>
        <v>1</v>
      </c>
      <c r="AA274">
        <f>games1805!AA274</f>
        <v>1</v>
      </c>
      <c r="AB274">
        <f>games1805!AB274</f>
        <v>0</v>
      </c>
      <c r="AC274">
        <f>games1805!AC274</f>
        <v>0</v>
      </c>
      <c r="AD274">
        <f>games1805!AD274</f>
        <v>0</v>
      </c>
      <c r="AE274">
        <f>games1805!AE274</f>
        <v>0</v>
      </c>
      <c r="AF274">
        <f>games1805!AF274</f>
        <v>1</v>
      </c>
      <c r="AG274">
        <f>games1805!AG274</f>
        <v>1</v>
      </c>
      <c r="AH274">
        <f>games1805!AH274</f>
        <v>0</v>
      </c>
      <c r="AI274">
        <f>games1805!AI274</f>
        <v>3</v>
      </c>
      <c r="AJ274">
        <f>games1805!AJ274</f>
        <v>0</v>
      </c>
      <c r="AK274">
        <f>games1805!AK274</f>
        <v>3</v>
      </c>
      <c r="AL274">
        <f>games1805!AL274</f>
        <v>1</v>
      </c>
      <c r="AM274">
        <f>games1805!AM274</f>
        <v>1.5</v>
      </c>
      <c r="AN274">
        <f>games1805!AN274</f>
        <v>1</v>
      </c>
      <c r="AO274">
        <f>games1805!AO274</f>
        <v>273</v>
      </c>
    </row>
    <row r="275" spans="1:41" x14ac:dyDescent="0.3">
      <c r="A275" t="str">
        <f>games1805!A275</f>
        <v>Bundesliga  Bundesliga</v>
      </c>
      <c r="B275" t="str">
        <f>games1805!B275</f>
        <v>28.07.2018</v>
      </c>
      <c r="C275" t="str">
        <f>games1805!C275</f>
        <v>2018</v>
      </c>
      <c r="D275" t="str">
        <f>games1805!D275</f>
        <v>07</v>
      </c>
      <c r="E275" t="str">
        <f>games1805!E275</f>
        <v>Sa</v>
      </c>
      <c r="F275">
        <f>games1805!F275</f>
        <v>0.70833333333333337</v>
      </c>
      <c r="G275">
        <f>games1805!G275</f>
        <v>4523</v>
      </c>
      <c r="H275">
        <f>games1805!H275</f>
        <v>8</v>
      </c>
      <c r="I275">
        <f>games1805!I275</f>
        <v>0</v>
      </c>
      <c r="J275" t="str">
        <f>games1805!J275</f>
        <v>SC Rheindorf Altach</v>
      </c>
      <c r="K275" t="str">
        <f>games1805!K275</f>
        <v>SV Mattersburg</v>
      </c>
      <c r="L275">
        <f>games1805!L275</f>
        <v>2</v>
      </c>
      <c r="M275">
        <f>games1805!M275</f>
        <v>3</v>
      </c>
      <c r="N275" t="str">
        <f>games1805!N275</f>
        <v>N</v>
      </c>
      <c r="O275" t="str">
        <f>games1805!O275</f>
        <v>S</v>
      </c>
      <c r="P275">
        <f>games1805!P275</f>
        <v>-1</v>
      </c>
      <c r="Q275">
        <f>games1805!Q275</f>
        <v>3</v>
      </c>
      <c r="R275">
        <f>games1805!R275</f>
        <v>0</v>
      </c>
      <c r="S275">
        <f>games1805!S275</f>
        <v>3</v>
      </c>
      <c r="T275">
        <f>games1805!T275</f>
        <v>3</v>
      </c>
      <c r="U275">
        <f>games1805!U275</f>
        <v>1</v>
      </c>
      <c r="V275">
        <f>games1805!V275</f>
        <v>2</v>
      </c>
      <c r="W275">
        <f>games1805!W275</f>
        <v>0</v>
      </c>
      <c r="X275">
        <f>games1805!X275</f>
        <v>0</v>
      </c>
      <c r="Y275">
        <f>games1805!Y275</f>
        <v>0</v>
      </c>
      <c r="Z275">
        <f>games1805!Z275</f>
        <v>3</v>
      </c>
      <c r="AA275">
        <f>games1805!AA275</f>
        <v>0</v>
      </c>
      <c r="AB275">
        <f>games1805!AB275</f>
        <v>3</v>
      </c>
      <c r="AC275">
        <f>games1805!AC275</f>
        <v>0</v>
      </c>
      <c r="AD275">
        <f>games1805!AD275</f>
        <v>0</v>
      </c>
      <c r="AE275">
        <f>games1805!AE275</f>
        <v>0</v>
      </c>
      <c r="AF275">
        <f>games1805!AF275</f>
        <v>3</v>
      </c>
      <c r="AG275">
        <f>games1805!AG275</f>
        <v>1</v>
      </c>
      <c r="AH275">
        <f>games1805!AH275</f>
        <v>2</v>
      </c>
      <c r="AI275">
        <f>games1805!AI275</f>
        <v>0</v>
      </c>
      <c r="AJ275">
        <f>games1805!AJ275</f>
        <v>3</v>
      </c>
      <c r="AK275">
        <f>games1805!AK275</f>
        <v>3</v>
      </c>
      <c r="AL275">
        <f>games1805!AL275</f>
        <v>3</v>
      </c>
      <c r="AM275">
        <f>games1805!AM275</f>
        <v>3</v>
      </c>
      <c r="AN275">
        <f>games1805!AN275</f>
        <v>3</v>
      </c>
      <c r="AO275">
        <f>games1805!AO275</f>
        <v>274</v>
      </c>
    </row>
    <row r="276" spans="1:41" x14ac:dyDescent="0.3">
      <c r="A276" t="str">
        <f>games1805!A276</f>
        <v>Bundesliga  Bundesliga</v>
      </c>
      <c r="B276" t="str">
        <f>games1805!B276</f>
        <v>29.07.2018</v>
      </c>
      <c r="C276" t="str">
        <f>games1805!C276</f>
        <v>2018</v>
      </c>
      <c r="D276" t="str">
        <f>games1805!D276</f>
        <v>07</v>
      </c>
      <c r="E276" t="str">
        <f>games1805!E276</f>
        <v>So</v>
      </c>
      <c r="F276">
        <f>games1805!F276</f>
        <v>0.70833333333333337</v>
      </c>
      <c r="G276">
        <f>games1805!G276</f>
        <v>11532</v>
      </c>
      <c r="H276">
        <f>games1805!H276</f>
        <v>7</v>
      </c>
      <c r="I276">
        <f>games1805!I276</f>
        <v>0</v>
      </c>
      <c r="J276" t="str">
        <f>games1805!J276</f>
        <v>Red Bull Salzburg</v>
      </c>
      <c r="K276" t="str">
        <f>games1805!K276</f>
        <v>LASK</v>
      </c>
      <c r="L276">
        <f>games1805!L276</f>
        <v>3</v>
      </c>
      <c r="M276">
        <f>games1805!M276</f>
        <v>1</v>
      </c>
      <c r="N276" t="str">
        <f>games1805!N276</f>
        <v>S</v>
      </c>
      <c r="O276" t="str">
        <f>games1805!O276</f>
        <v>N</v>
      </c>
      <c r="P276">
        <f>games1805!P276</f>
        <v>2</v>
      </c>
      <c r="Q276">
        <f>games1805!Q276</f>
        <v>6</v>
      </c>
      <c r="R276">
        <f>games1805!R276</f>
        <v>0</v>
      </c>
      <c r="S276">
        <f>games1805!S276</f>
        <v>6</v>
      </c>
      <c r="T276">
        <f>games1805!T276</f>
        <v>3.5</v>
      </c>
      <c r="U276">
        <f>games1805!U276</f>
        <v>0</v>
      </c>
      <c r="V276">
        <f>games1805!V276</f>
        <v>3.5</v>
      </c>
      <c r="W276">
        <f>games1805!W276</f>
        <v>0</v>
      </c>
      <c r="X276">
        <f>games1805!X276</f>
        <v>0</v>
      </c>
      <c r="Y276">
        <f>games1805!Y276</f>
        <v>0</v>
      </c>
      <c r="Z276">
        <f>games1805!Z276</f>
        <v>6</v>
      </c>
      <c r="AA276">
        <f>games1805!AA276</f>
        <v>0</v>
      </c>
      <c r="AB276">
        <f>games1805!AB276</f>
        <v>6</v>
      </c>
      <c r="AC276">
        <f>games1805!AC276</f>
        <v>4</v>
      </c>
      <c r="AD276">
        <f>games1805!AD276</f>
        <v>0</v>
      </c>
      <c r="AE276">
        <f>games1805!AE276</f>
        <v>4</v>
      </c>
      <c r="AF276">
        <f>games1805!AF276</f>
        <v>3</v>
      </c>
      <c r="AG276">
        <f>games1805!AG276</f>
        <v>0</v>
      </c>
      <c r="AH276">
        <f>games1805!AH276</f>
        <v>3</v>
      </c>
      <c r="AI276">
        <f>games1805!AI276</f>
        <v>3</v>
      </c>
      <c r="AJ276">
        <f>games1805!AJ276</f>
        <v>0</v>
      </c>
      <c r="AK276">
        <f>games1805!AK276</f>
        <v>3</v>
      </c>
      <c r="AL276">
        <f>games1805!AL276</f>
        <v>6</v>
      </c>
      <c r="AM276">
        <f>games1805!AM276</f>
        <v>3</v>
      </c>
      <c r="AN276">
        <f>games1805!AN276</f>
        <v>3</v>
      </c>
      <c r="AO276">
        <f>games1805!AO276</f>
        <v>275</v>
      </c>
    </row>
    <row r="277" spans="1:41" x14ac:dyDescent="0.3">
      <c r="A277" t="str">
        <f>games1805!A277</f>
        <v>Bundesliga  Bundesliga</v>
      </c>
      <c r="B277" t="str">
        <f>games1805!B277</f>
        <v>29.07.2018</v>
      </c>
      <c r="C277" t="str">
        <f>games1805!C277</f>
        <v>2018</v>
      </c>
      <c r="D277" t="str">
        <f>games1805!D277</f>
        <v>07</v>
      </c>
      <c r="E277" t="str">
        <f>games1805!E277</f>
        <v>So</v>
      </c>
      <c r="F277">
        <f>games1805!F277</f>
        <v>0.70833333333333337</v>
      </c>
      <c r="G277">
        <f>games1805!G277</f>
        <v>2786</v>
      </c>
      <c r="H277">
        <f>games1805!H277</f>
        <v>9</v>
      </c>
      <c r="I277">
        <f>games1805!I277</f>
        <v>0</v>
      </c>
      <c r="J277" t="str">
        <f>games1805!J277</f>
        <v>SKN St. Pölten</v>
      </c>
      <c r="K277" t="str">
        <f>games1805!K277</f>
        <v>Wolfsberger AC</v>
      </c>
      <c r="L277">
        <f>games1805!L277</f>
        <v>4</v>
      </c>
      <c r="M277">
        <f>games1805!M277</f>
        <v>3</v>
      </c>
      <c r="N277" t="str">
        <f>games1805!N277</f>
        <v>S</v>
      </c>
      <c r="O277" t="str">
        <f>games1805!O277</f>
        <v>N</v>
      </c>
      <c r="P277">
        <f>games1805!P277</f>
        <v>1</v>
      </c>
      <c r="Q277">
        <f>games1805!Q277</f>
        <v>6</v>
      </c>
      <c r="R277">
        <f>games1805!R277</f>
        <v>0</v>
      </c>
      <c r="S277">
        <f>games1805!S277</f>
        <v>6</v>
      </c>
      <c r="T277">
        <f>games1805!T277</f>
        <v>2</v>
      </c>
      <c r="U277">
        <f>games1805!U277</f>
        <v>1</v>
      </c>
      <c r="V277">
        <f>games1805!V277</f>
        <v>1</v>
      </c>
      <c r="W277">
        <f>games1805!W277</f>
        <v>0</v>
      </c>
      <c r="X277">
        <f>games1805!X277</f>
        <v>0</v>
      </c>
      <c r="Y277">
        <f>games1805!Y277</f>
        <v>0</v>
      </c>
      <c r="Z277">
        <f>games1805!Z277</f>
        <v>6</v>
      </c>
      <c r="AA277">
        <f>games1805!AA277</f>
        <v>0</v>
      </c>
      <c r="AB277">
        <f>games1805!AB277</f>
        <v>6</v>
      </c>
      <c r="AC277">
        <f>games1805!AC277</f>
        <v>0</v>
      </c>
      <c r="AD277">
        <f>games1805!AD277</f>
        <v>0</v>
      </c>
      <c r="AE277">
        <f>games1805!AE277</f>
        <v>0</v>
      </c>
      <c r="AF277">
        <f>games1805!AF277</f>
        <v>2</v>
      </c>
      <c r="AG277">
        <f>games1805!AG277</f>
        <v>1</v>
      </c>
      <c r="AH277">
        <f>games1805!AH277</f>
        <v>1</v>
      </c>
      <c r="AI277">
        <f>games1805!AI277</f>
        <v>3</v>
      </c>
      <c r="AJ277">
        <f>games1805!AJ277</f>
        <v>0</v>
      </c>
      <c r="AK277">
        <f>games1805!AK277</f>
        <v>3</v>
      </c>
      <c r="AL277">
        <f>games1805!AL277</f>
        <v>3</v>
      </c>
      <c r="AM277">
        <f>games1805!AM277</f>
        <v>3</v>
      </c>
      <c r="AN277">
        <f>games1805!AN277</f>
        <v>3</v>
      </c>
      <c r="AO277">
        <f>games1805!AO277</f>
        <v>276</v>
      </c>
    </row>
    <row r="278" spans="1:41" x14ac:dyDescent="0.3">
      <c r="A278" t="str">
        <f>games1805!A278</f>
        <v>Bundesliga  Bundesliga</v>
      </c>
      <c r="B278" t="str">
        <f>games1805!B278</f>
        <v>29.07.2018</v>
      </c>
      <c r="C278" t="str">
        <f>games1805!C278</f>
        <v>2018</v>
      </c>
      <c r="D278" t="str">
        <f>games1805!D278</f>
        <v>07</v>
      </c>
      <c r="E278" t="str">
        <f>games1805!E278</f>
        <v>So</v>
      </c>
      <c r="F278">
        <f>games1805!F278</f>
        <v>0.70833333333333337</v>
      </c>
      <c r="G278">
        <f>games1805!G278</f>
        <v>5200</v>
      </c>
      <c r="H278">
        <f>games1805!H278</f>
        <v>9</v>
      </c>
      <c r="I278">
        <f>games1805!I278</f>
        <v>0</v>
      </c>
      <c r="J278" t="str">
        <f>games1805!J278</f>
        <v>FC Admira Wacker Mödling</v>
      </c>
      <c r="K278" t="str">
        <f>games1805!K278</f>
        <v>SK Rapid Wien</v>
      </c>
      <c r="L278">
        <f>games1805!L278</f>
        <v>0</v>
      </c>
      <c r="M278">
        <f>games1805!M278</f>
        <v>3</v>
      </c>
      <c r="N278" t="str">
        <f>games1805!N278</f>
        <v>N</v>
      </c>
      <c r="O278" t="str">
        <f>games1805!O278</f>
        <v>S</v>
      </c>
      <c r="P278">
        <f>games1805!P278</f>
        <v>-3</v>
      </c>
      <c r="Q278">
        <f>games1805!Q278</f>
        <v>0</v>
      </c>
      <c r="R278">
        <f>games1805!R278</f>
        <v>0</v>
      </c>
      <c r="S278">
        <f>games1805!S278</f>
        <v>0</v>
      </c>
      <c r="T278">
        <f>games1805!T278</f>
        <v>5</v>
      </c>
      <c r="U278">
        <f>games1805!U278</f>
        <v>0</v>
      </c>
      <c r="V278">
        <f>games1805!V278</f>
        <v>5</v>
      </c>
      <c r="W278">
        <f>games1805!W278</f>
        <v>0</v>
      </c>
      <c r="X278">
        <f>games1805!X278</f>
        <v>0</v>
      </c>
      <c r="Y278">
        <f>games1805!Y278</f>
        <v>0</v>
      </c>
      <c r="Z278">
        <f>games1805!Z278</f>
        <v>0</v>
      </c>
      <c r="AA278">
        <f>games1805!AA278</f>
        <v>2</v>
      </c>
      <c r="AB278">
        <f>games1805!AB278</f>
        <v>-2</v>
      </c>
      <c r="AC278">
        <f>games1805!AC278</f>
        <v>0</v>
      </c>
      <c r="AD278">
        <f>games1805!AD278</f>
        <v>0</v>
      </c>
      <c r="AE278">
        <f>games1805!AE278</f>
        <v>0</v>
      </c>
      <c r="AF278">
        <f>games1805!AF278</f>
        <v>5</v>
      </c>
      <c r="AG278">
        <f>games1805!AG278</f>
        <v>0</v>
      </c>
      <c r="AH278">
        <f>games1805!AH278</f>
        <v>5</v>
      </c>
      <c r="AI278">
        <f>games1805!AI278</f>
        <v>0</v>
      </c>
      <c r="AJ278">
        <f>games1805!AJ278</f>
        <v>3</v>
      </c>
      <c r="AK278">
        <f>games1805!AK278</f>
        <v>0</v>
      </c>
      <c r="AL278">
        <f>games1805!AL278</f>
        <v>3</v>
      </c>
      <c r="AM278">
        <f>games1805!AM278</f>
        <v>0</v>
      </c>
      <c r="AN278">
        <f>games1805!AN278</f>
        <v>3</v>
      </c>
      <c r="AO278">
        <f>games1805!AO278</f>
        <v>277</v>
      </c>
    </row>
    <row r="279" spans="1:41" x14ac:dyDescent="0.3">
      <c r="A279" t="str">
        <f>games1805!A279</f>
        <v>UEFA CL-Qualifikation  UEFA Champions League-Qualifikation</v>
      </c>
      <c r="B279" t="str">
        <f>games1805!B279</f>
        <v>01.08.2018</v>
      </c>
      <c r="C279" t="str">
        <f>games1805!C279</f>
        <v>2018</v>
      </c>
      <c r="D279" t="str">
        <f>games1805!D279</f>
        <v>08</v>
      </c>
      <c r="E279" t="str">
        <f>games1805!E279</f>
        <v>Mi</v>
      </c>
      <c r="F279">
        <f>games1805!F279</f>
        <v>0.85416666666666663</v>
      </c>
      <c r="G279">
        <f>games1805!G279</f>
        <v>15172</v>
      </c>
      <c r="H279">
        <f>games1805!H279</f>
        <v>4</v>
      </c>
      <c r="I279">
        <f>games1805!I279</f>
        <v>0</v>
      </c>
      <c r="J279" t="str">
        <f>games1805!J279</f>
        <v>SK Sturm Graz</v>
      </c>
      <c r="K279" t="str">
        <f>games1805!K279</f>
        <v>Ajax Amsterdam</v>
      </c>
      <c r="L279">
        <f>games1805!L279</f>
        <v>1</v>
      </c>
      <c r="M279">
        <f>games1805!M279</f>
        <v>3</v>
      </c>
      <c r="N279" t="str">
        <f>games1805!N279</f>
        <v>N</v>
      </c>
      <c r="O279" t="str">
        <f>games1805!O279</f>
        <v>S</v>
      </c>
      <c r="P279">
        <f>games1805!P279</f>
        <v>-2</v>
      </c>
      <c r="Q279">
        <f>games1805!Q279</f>
        <v>1.6666666666666667</v>
      </c>
      <c r="R279">
        <f>games1805!R279</f>
        <v>0.66666666666666663</v>
      </c>
      <c r="S279">
        <f>games1805!S279</f>
        <v>1</v>
      </c>
      <c r="T279">
        <f>games1805!T279</f>
        <v>2</v>
      </c>
      <c r="U279">
        <f>games1805!U279</f>
        <v>0</v>
      </c>
      <c r="V279">
        <f>games1805!V279</f>
        <v>2</v>
      </c>
      <c r="W279">
        <f>games1805!W279</f>
        <v>3</v>
      </c>
      <c r="X279">
        <f>games1805!X279</f>
        <v>2</v>
      </c>
      <c r="Y279">
        <f>games1805!Y279</f>
        <v>1</v>
      </c>
      <c r="Z279">
        <f>games1805!Z279</f>
        <v>1</v>
      </c>
      <c r="AA279">
        <f>games1805!AA279</f>
        <v>1</v>
      </c>
      <c r="AB279">
        <f>games1805!AB279</f>
        <v>0</v>
      </c>
      <c r="AC279">
        <f>games1805!AC279</f>
        <v>2</v>
      </c>
      <c r="AD279">
        <f>games1805!AD279</f>
        <v>0</v>
      </c>
      <c r="AE279">
        <f>games1805!AE279</f>
        <v>2</v>
      </c>
      <c r="AF279">
        <f>games1805!AF279</f>
        <v>0</v>
      </c>
      <c r="AG279">
        <f>games1805!AG279</f>
        <v>0</v>
      </c>
      <c r="AH279">
        <f>games1805!AH279</f>
        <v>0</v>
      </c>
      <c r="AI279">
        <f>games1805!AI279</f>
        <v>0</v>
      </c>
      <c r="AJ279">
        <f>games1805!AJ279</f>
        <v>3</v>
      </c>
      <c r="AK279">
        <f>games1805!AK279</f>
        <v>6</v>
      </c>
      <c r="AL279">
        <f>games1805!AL279</f>
        <v>3</v>
      </c>
      <c r="AM279">
        <f>games1805!AM279</f>
        <v>2</v>
      </c>
      <c r="AN279">
        <f>games1805!AN279</f>
        <v>3</v>
      </c>
      <c r="AO279">
        <f>games1805!AO279</f>
        <v>278</v>
      </c>
    </row>
    <row r="280" spans="1:41" x14ac:dyDescent="0.3">
      <c r="A280" t="str">
        <f>games1805!A280</f>
        <v>Europa League Qualifikation  Europa League Qualifikation</v>
      </c>
      <c r="B280" t="str">
        <f>games1805!B280</f>
        <v>02.08.2018</v>
      </c>
      <c r="C280" t="str">
        <f>games1805!C280</f>
        <v>2018</v>
      </c>
      <c r="D280" t="str">
        <f>games1805!D280</f>
        <v>08</v>
      </c>
      <c r="E280" t="str">
        <f>games1805!E280</f>
        <v>Do</v>
      </c>
      <c r="F280">
        <f>games1805!F280</f>
        <v>0.77083333333333337</v>
      </c>
      <c r="G280">
        <f>games1805!G280</f>
        <v>1975</v>
      </c>
      <c r="H280">
        <f>games1805!H280</f>
        <v>4</v>
      </c>
      <c r="I280">
        <f>games1805!I280</f>
        <v>0</v>
      </c>
      <c r="J280" t="str">
        <f>games1805!J280</f>
        <v>Lillestrøm SK</v>
      </c>
      <c r="K280" t="str">
        <f>games1805!K280</f>
        <v>LASK</v>
      </c>
      <c r="L280">
        <f>games1805!L280</f>
        <v>1</v>
      </c>
      <c r="M280">
        <f>games1805!M280</f>
        <v>2</v>
      </c>
      <c r="N280" t="str">
        <f>games1805!N280</f>
        <v>N</v>
      </c>
      <c r="O280" t="str">
        <f>games1805!O280</f>
        <v>S</v>
      </c>
      <c r="P280">
        <f>games1805!P280</f>
        <v>-1</v>
      </c>
      <c r="Q280">
        <f>games1805!Q280</f>
        <v>0</v>
      </c>
      <c r="R280">
        <f>games1805!R280</f>
        <v>0</v>
      </c>
      <c r="S280">
        <f>games1805!S280</f>
        <v>0</v>
      </c>
      <c r="T280">
        <f>games1805!T280</f>
        <v>2.6666666666666665</v>
      </c>
      <c r="U280">
        <f>games1805!U280</f>
        <v>1</v>
      </c>
      <c r="V280">
        <f>games1805!V280</f>
        <v>1.6666666666666665</v>
      </c>
      <c r="W280">
        <f>games1805!W280</f>
        <v>0</v>
      </c>
      <c r="X280">
        <f>games1805!X280</f>
        <v>0</v>
      </c>
      <c r="Y280">
        <f>games1805!Y280</f>
        <v>0</v>
      </c>
      <c r="Z280">
        <f>games1805!Z280</f>
        <v>0</v>
      </c>
      <c r="AA280">
        <f>games1805!AA280</f>
        <v>4</v>
      </c>
      <c r="AB280">
        <f>games1805!AB280</f>
        <v>-4</v>
      </c>
      <c r="AC280">
        <f>games1805!AC280</f>
        <v>4</v>
      </c>
      <c r="AD280">
        <f>games1805!AD280</f>
        <v>0</v>
      </c>
      <c r="AE280">
        <f>games1805!AE280</f>
        <v>4</v>
      </c>
      <c r="AF280">
        <f>games1805!AF280</f>
        <v>2</v>
      </c>
      <c r="AG280">
        <f>games1805!AG280</f>
        <v>1.5</v>
      </c>
      <c r="AH280">
        <f>games1805!AH280</f>
        <v>0.5</v>
      </c>
      <c r="AI280">
        <f>games1805!AI280</f>
        <v>0</v>
      </c>
      <c r="AJ280">
        <f>games1805!AJ280</f>
        <v>3</v>
      </c>
      <c r="AK280">
        <f>games1805!AK280</f>
        <v>0</v>
      </c>
      <c r="AL280">
        <f>games1805!AL280</f>
        <v>6</v>
      </c>
      <c r="AM280">
        <f>games1805!AM280</f>
        <v>0</v>
      </c>
      <c r="AN280">
        <f>games1805!AN280</f>
        <v>2</v>
      </c>
      <c r="AO280">
        <f>games1805!AO280</f>
        <v>279</v>
      </c>
    </row>
    <row r="281" spans="1:41" x14ac:dyDescent="0.3">
      <c r="A281" t="str">
        <f>games1805!A281</f>
        <v>Europa League Qualifikation  Europa League Qualifikation</v>
      </c>
      <c r="B281" t="str">
        <f>games1805!B281</f>
        <v>02.08.2018</v>
      </c>
      <c r="C281" t="str">
        <f>games1805!C281</f>
        <v>2018</v>
      </c>
      <c r="D281" t="str">
        <f>games1805!D281</f>
        <v>08</v>
      </c>
      <c r="E281" t="str">
        <f>games1805!E281</f>
        <v>Do</v>
      </c>
      <c r="F281">
        <f>games1805!F281</f>
        <v>0.79166666666666663</v>
      </c>
      <c r="G281">
        <f>games1805!G281</f>
        <v>2400</v>
      </c>
      <c r="H281">
        <f>games1805!H281</f>
        <v>4</v>
      </c>
      <c r="I281">
        <f>games1805!I281</f>
        <v>0</v>
      </c>
      <c r="J281" t="str">
        <f>games1805!J281</f>
        <v>FC Admira Wacker Mödling</v>
      </c>
      <c r="K281" t="str">
        <f>games1805!K281</f>
        <v>ZSKA Sofia</v>
      </c>
      <c r="L281">
        <f>games1805!L281</f>
        <v>1</v>
      </c>
      <c r="M281">
        <f>games1805!M281</f>
        <v>3</v>
      </c>
      <c r="N281" t="str">
        <f>games1805!N281</f>
        <v>N</v>
      </c>
      <c r="O281" t="str">
        <f>games1805!O281</f>
        <v>S</v>
      </c>
      <c r="P281">
        <f>games1805!P281</f>
        <v>-2</v>
      </c>
      <c r="Q281">
        <f>games1805!Q281</f>
        <v>0</v>
      </c>
      <c r="R281">
        <f>games1805!R281</f>
        <v>1</v>
      </c>
      <c r="S281">
        <f>games1805!S281</f>
        <v>-1</v>
      </c>
      <c r="T281">
        <f>games1805!T281</f>
        <v>3</v>
      </c>
      <c r="U281">
        <f>games1805!U281</f>
        <v>0</v>
      </c>
      <c r="V281">
        <f>games1805!V281</f>
        <v>3</v>
      </c>
      <c r="W281">
        <f>games1805!W281</f>
        <v>0</v>
      </c>
      <c r="X281">
        <f>games1805!X281</f>
        <v>3</v>
      </c>
      <c r="Y281">
        <f>games1805!Y281</f>
        <v>-3</v>
      </c>
      <c r="Z281">
        <f>games1805!Z281</f>
        <v>0</v>
      </c>
      <c r="AA281">
        <f>games1805!AA281</f>
        <v>2</v>
      </c>
      <c r="AB281">
        <f>games1805!AB281</f>
        <v>-2</v>
      </c>
      <c r="AC281">
        <f>games1805!AC281</f>
        <v>3</v>
      </c>
      <c r="AD281">
        <f>games1805!AD281</f>
        <v>0</v>
      </c>
      <c r="AE281">
        <f>games1805!AE281</f>
        <v>3</v>
      </c>
      <c r="AF281">
        <f>games1805!AF281</f>
        <v>0</v>
      </c>
      <c r="AG281">
        <f>games1805!AG281</f>
        <v>0</v>
      </c>
      <c r="AH281">
        <f>games1805!AH281</f>
        <v>0</v>
      </c>
      <c r="AI281">
        <f>games1805!AI281</f>
        <v>0</v>
      </c>
      <c r="AJ281">
        <f>games1805!AJ281</f>
        <v>3</v>
      </c>
      <c r="AK281">
        <f>games1805!AK281</f>
        <v>0</v>
      </c>
      <c r="AL281">
        <f>games1805!AL281</f>
        <v>3</v>
      </c>
      <c r="AM281">
        <f>games1805!AM281</f>
        <v>0</v>
      </c>
      <c r="AN281">
        <f>games1805!AN281</f>
        <v>3</v>
      </c>
      <c r="AO281">
        <f>games1805!AO281</f>
        <v>280</v>
      </c>
    </row>
    <row r="282" spans="1:41" x14ac:dyDescent="0.3">
      <c r="A282" t="str">
        <f>games1805!A282</f>
        <v>Bundesliga  Bundesliga</v>
      </c>
      <c r="B282" t="str">
        <f>games1805!B282</f>
        <v>04.08.2018</v>
      </c>
      <c r="C282" t="str">
        <f>games1805!C282</f>
        <v>2018</v>
      </c>
      <c r="D282" t="str">
        <f>games1805!D282</f>
        <v>08</v>
      </c>
      <c r="E282" t="str">
        <f>games1805!E282</f>
        <v>Sa</v>
      </c>
      <c r="F282">
        <f>games1805!F282</f>
        <v>0.70833333333333337</v>
      </c>
      <c r="G282">
        <f>games1805!G282</f>
        <v>7820</v>
      </c>
      <c r="H282">
        <f>games1805!H282</f>
        <v>3</v>
      </c>
      <c r="I282">
        <f>games1805!I282</f>
        <v>0</v>
      </c>
      <c r="J282" t="str">
        <f>games1805!J282</f>
        <v>FC Wacker Innsbruck</v>
      </c>
      <c r="K282" t="str">
        <f>games1805!K282</f>
        <v>SK Sturm Graz</v>
      </c>
      <c r="L282">
        <f>games1805!L282</f>
        <v>2</v>
      </c>
      <c r="M282">
        <f>games1805!M282</f>
        <v>3</v>
      </c>
      <c r="N282" t="str">
        <f>games1805!N282</f>
        <v>N</v>
      </c>
      <c r="O282" t="str">
        <f>games1805!O282</f>
        <v>S</v>
      </c>
      <c r="P282">
        <f>games1805!P282</f>
        <v>-1</v>
      </c>
      <c r="Q282">
        <f>games1805!Q282</f>
        <v>2</v>
      </c>
      <c r="R282">
        <f>games1805!R282</f>
        <v>0</v>
      </c>
      <c r="S282">
        <f>games1805!S282</f>
        <v>2</v>
      </c>
      <c r="T282">
        <f>games1805!T282</f>
        <v>1.5</v>
      </c>
      <c r="U282">
        <f>games1805!U282</f>
        <v>1.75</v>
      </c>
      <c r="V282">
        <f>games1805!V282</f>
        <v>-0.25</v>
      </c>
      <c r="W282">
        <f>games1805!W282</f>
        <v>0</v>
      </c>
      <c r="X282">
        <f>games1805!X282</f>
        <v>0</v>
      </c>
      <c r="Y282">
        <f>games1805!Y282</f>
        <v>0</v>
      </c>
      <c r="Z282">
        <f>games1805!Z282</f>
        <v>2</v>
      </c>
      <c r="AA282">
        <f>games1805!AA282</f>
        <v>2</v>
      </c>
      <c r="AB282">
        <f>games1805!AB282</f>
        <v>0</v>
      </c>
      <c r="AC282">
        <f>games1805!AC282</f>
        <v>2</v>
      </c>
      <c r="AD282">
        <f>games1805!AD282</f>
        <v>2.5</v>
      </c>
      <c r="AE282">
        <f>games1805!AE282</f>
        <v>-0.5</v>
      </c>
      <c r="AF282">
        <f>games1805!AF282</f>
        <v>1</v>
      </c>
      <c r="AG282">
        <f>games1805!AG282</f>
        <v>1</v>
      </c>
      <c r="AH282">
        <f>games1805!AH282</f>
        <v>0</v>
      </c>
      <c r="AI282">
        <f>games1805!AI282</f>
        <v>0</v>
      </c>
      <c r="AJ282">
        <f>games1805!AJ282</f>
        <v>3</v>
      </c>
      <c r="AK282">
        <f>games1805!AK282</f>
        <v>3</v>
      </c>
      <c r="AL282">
        <f>games1805!AL282</f>
        <v>6</v>
      </c>
      <c r="AM282">
        <f>games1805!AM282</f>
        <v>1.5</v>
      </c>
      <c r="AN282">
        <f>games1805!AN282</f>
        <v>1.5</v>
      </c>
      <c r="AO282">
        <f>games1805!AO282</f>
        <v>281</v>
      </c>
    </row>
    <row r="283" spans="1:41" x14ac:dyDescent="0.3">
      <c r="A283" t="str">
        <f>games1805!A283</f>
        <v>Bundesliga  Bundesliga</v>
      </c>
      <c r="B283" t="str">
        <f>games1805!B283</f>
        <v>04.08.2018</v>
      </c>
      <c r="C283" t="str">
        <f>games1805!C283</f>
        <v>2018</v>
      </c>
      <c r="D283" t="str">
        <f>games1805!D283</f>
        <v>08</v>
      </c>
      <c r="E283" t="str">
        <f>games1805!E283</f>
        <v>Sa</v>
      </c>
      <c r="F283">
        <f>games1805!F283</f>
        <v>0.70833333333333337</v>
      </c>
      <c r="G283">
        <f>games1805!G283</f>
        <v>3500</v>
      </c>
      <c r="H283">
        <f>games1805!H283</f>
        <v>6</v>
      </c>
      <c r="I283">
        <f>games1805!I283</f>
        <v>0</v>
      </c>
      <c r="J283" t="str">
        <f>games1805!J283</f>
        <v>SV Mattersburg</v>
      </c>
      <c r="K283" t="str">
        <f>games1805!K283</f>
        <v>Red Bull Salzburg</v>
      </c>
      <c r="L283">
        <f>games1805!L283</f>
        <v>0</v>
      </c>
      <c r="M283">
        <f>games1805!M283</f>
        <v>2</v>
      </c>
      <c r="N283" t="str">
        <f>games1805!N283</f>
        <v>N</v>
      </c>
      <c r="O283" t="str">
        <f>games1805!O283</f>
        <v>S</v>
      </c>
      <c r="P283">
        <f>games1805!P283</f>
        <v>-2</v>
      </c>
      <c r="Q283">
        <f>games1805!Q283</f>
        <v>3</v>
      </c>
      <c r="R283">
        <f>games1805!R283</f>
        <v>0</v>
      </c>
      <c r="S283">
        <f>games1805!S283</f>
        <v>3</v>
      </c>
      <c r="T283">
        <f>games1805!T283</f>
        <v>4.5</v>
      </c>
      <c r="U283">
        <f>games1805!U283</f>
        <v>0.5</v>
      </c>
      <c r="V283">
        <f>games1805!V283</f>
        <v>4</v>
      </c>
      <c r="W283">
        <f>games1805!W283</f>
        <v>0</v>
      </c>
      <c r="X283">
        <f>games1805!X283</f>
        <v>0</v>
      </c>
      <c r="Y283">
        <f>games1805!Y283</f>
        <v>0</v>
      </c>
      <c r="Z283">
        <f>games1805!Z283</f>
        <v>3</v>
      </c>
      <c r="AA283">
        <f>games1805!AA283</f>
        <v>1.5</v>
      </c>
      <c r="AB283">
        <f>games1805!AB283</f>
        <v>1.5</v>
      </c>
      <c r="AC283">
        <f>games1805!AC283</f>
        <v>3</v>
      </c>
      <c r="AD283">
        <f>games1805!AD283</f>
        <v>1</v>
      </c>
      <c r="AE283">
        <f>games1805!AE283</f>
        <v>2</v>
      </c>
      <c r="AF283">
        <f>games1805!AF283</f>
        <v>6</v>
      </c>
      <c r="AG283">
        <f>games1805!AG283</f>
        <v>0</v>
      </c>
      <c r="AH283">
        <f>games1805!AH283</f>
        <v>6</v>
      </c>
      <c r="AI283">
        <f>games1805!AI283</f>
        <v>0</v>
      </c>
      <c r="AJ283">
        <f>games1805!AJ283</f>
        <v>3</v>
      </c>
      <c r="AK283">
        <f>games1805!AK283</f>
        <v>6</v>
      </c>
      <c r="AL283">
        <f>games1805!AL283</f>
        <v>6</v>
      </c>
      <c r="AM283">
        <f>games1805!AM283</f>
        <v>3</v>
      </c>
      <c r="AN283">
        <f>games1805!AN283</f>
        <v>3</v>
      </c>
      <c r="AO283">
        <f>games1805!AO283</f>
        <v>282</v>
      </c>
    </row>
    <row r="284" spans="1:41" x14ac:dyDescent="0.3">
      <c r="A284" t="str">
        <f>games1805!A284</f>
        <v>Bundesliga  Bundesliga</v>
      </c>
      <c r="B284" t="str">
        <f>games1805!B284</f>
        <v>04.08.2018</v>
      </c>
      <c r="C284" t="str">
        <f>games1805!C284</f>
        <v>2018</v>
      </c>
      <c r="D284" t="str">
        <f>games1805!D284</f>
        <v>08</v>
      </c>
      <c r="E284" t="str">
        <f>games1805!E284</f>
        <v>Sa</v>
      </c>
      <c r="F284">
        <f>games1805!F284</f>
        <v>0.70833333333333337</v>
      </c>
      <c r="G284">
        <f>games1805!G284</f>
        <v>15200</v>
      </c>
      <c r="H284">
        <f>games1805!H284</f>
        <v>6</v>
      </c>
      <c r="I284">
        <f>games1805!I284</f>
        <v>0</v>
      </c>
      <c r="J284" t="str">
        <f>games1805!J284</f>
        <v>SK Rapid Wien</v>
      </c>
      <c r="K284" t="str">
        <f>games1805!K284</f>
        <v>SC Rheindorf Altach</v>
      </c>
      <c r="L284">
        <f>games1805!L284</f>
        <v>1</v>
      </c>
      <c r="M284">
        <f>games1805!M284</f>
        <v>1</v>
      </c>
      <c r="N284" t="str">
        <f>games1805!N284</f>
        <v>U</v>
      </c>
      <c r="O284" t="str">
        <f>games1805!O284</f>
        <v>U</v>
      </c>
      <c r="P284">
        <f>games1805!P284</f>
        <v>0</v>
      </c>
      <c r="Q284">
        <f>games1805!Q284</f>
        <v>4</v>
      </c>
      <c r="R284">
        <f>games1805!R284</f>
        <v>0</v>
      </c>
      <c r="S284">
        <f>games1805!S284</f>
        <v>4</v>
      </c>
      <c r="T284">
        <f>games1805!T284</f>
        <v>2.5</v>
      </c>
      <c r="U284">
        <f>games1805!U284</f>
        <v>1.5</v>
      </c>
      <c r="V284">
        <f>games1805!V284</f>
        <v>1</v>
      </c>
      <c r="W284">
        <f>games1805!W284</f>
        <v>0</v>
      </c>
      <c r="X284">
        <f>games1805!X284</f>
        <v>0</v>
      </c>
      <c r="Y284">
        <f>games1805!Y284</f>
        <v>0</v>
      </c>
      <c r="Z284">
        <f>games1805!Z284</f>
        <v>4</v>
      </c>
      <c r="AA284">
        <f>games1805!AA284</f>
        <v>0</v>
      </c>
      <c r="AB284">
        <f>games1805!AB284</f>
        <v>4</v>
      </c>
      <c r="AC284">
        <f>games1805!AC284</f>
        <v>2</v>
      </c>
      <c r="AD284">
        <f>games1805!AD284</f>
        <v>3</v>
      </c>
      <c r="AE284">
        <f>games1805!AE284</f>
        <v>-1</v>
      </c>
      <c r="AF284">
        <f>games1805!AF284</f>
        <v>3</v>
      </c>
      <c r="AG284">
        <f>games1805!AG284</f>
        <v>0</v>
      </c>
      <c r="AH284">
        <f>games1805!AH284</f>
        <v>3</v>
      </c>
      <c r="AI284">
        <f>games1805!AI284</f>
        <v>1</v>
      </c>
      <c r="AJ284">
        <f>games1805!AJ284</f>
        <v>1</v>
      </c>
      <c r="AK284">
        <f>games1805!AK284</f>
        <v>6</v>
      </c>
      <c r="AL284">
        <f>games1805!AL284</f>
        <v>3</v>
      </c>
      <c r="AM284">
        <f>games1805!AM284</f>
        <v>3</v>
      </c>
      <c r="AN284">
        <f>games1805!AN284</f>
        <v>1.5</v>
      </c>
      <c r="AO284">
        <f>games1805!AO284</f>
        <v>283</v>
      </c>
    </row>
    <row r="285" spans="1:41" x14ac:dyDescent="0.3">
      <c r="A285" t="str">
        <f>games1805!A285</f>
        <v>Bundesliga  Bundesliga</v>
      </c>
      <c r="B285" t="str">
        <f>games1805!B285</f>
        <v>05.08.2018</v>
      </c>
      <c r="C285" t="str">
        <f>games1805!C285</f>
        <v>2018</v>
      </c>
      <c r="D285" t="str">
        <f>games1805!D285</f>
        <v>08</v>
      </c>
      <c r="E285" t="str">
        <f>games1805!E285</f>
        <v>So</v>
      </c>
      <c r="F285">
        <f>games1805!F285</f>
        <v>0.72916666666666663</v>
      </c>
      <c r="G285">
        <f>games1805!G285</f>
        <v>4727</v>
      </c>
      <c r="H285">
        <f>games1805!H285</f>
        <v>9</v>
      </c>
      <c r="I285">
        <f>games1805!I285</f>
        <v>0</v>
      </c>
      <c r="J285" t="str">
        <f>games1805!J285</f>
        <v>Wolfsberger AC</v>
      </c>
      <c r="K285" t="str">
        <f>games1805!K285</f>
        <v>FK Austria Wien</v>
      </c>
      <c r="L285">
        <f>games1805!L285</f>
        <v>1</v>
      </c>
      <c r="M285">
        <f>games1805!M285</f>
        <v>0</v>
      </c>
      <c r="N285" t="str">
        <f>games1805!N285</f>
        <v>S</v>
      </c>
      <c r="O285" t="str">
        <f>games1805!O285</f>
        <v>N</v>
      </c>
      <c r="P285">
        <f>games1805!P285</f>
        <v>1</v>
      </c>
      <c r="Q285">
        <f>games1805!Q285</f>
        <v>2.5</v>
      </c>
      <c r="R285">
        <f>games1805!R285</f>
        <v>0</v>
      </c>
      <c r="S285">
        <f>games1805!S285</f>
        <v>2.5</v>
      </c>
      <c r="T285">
        <f>games1805!T285</f>
        <v>3</v>
      </c>
      <c r="U285">
        <f>games1805!U285</f>
        <v>0.5</v>
      </c>
      <c r="V285">
        <f>games1805!V285</f>
        <v>2.5</v>
      </c>
      <c r="W285">
        <f>games1805!W285</f>
        <v>0</v>
      </c>
      <c r="X285">
        <f>games1805!X285</f>
        <v>0</v>
      </c>
      <c r="Y285">
        <f>games1805!Y285</f>
        <v>0</v>
      </c>
      <c r="Z285">
        <f>games1805!Z285</f>
        <v>2.5</v>
      </c>
      <c r="AA285">
        <f>games1805!AA285</f>
        <v>2.5</v>
      </c>
      <c r="AB285">
        <f>games1805!AB285</f>
        <v>0</v>
      </c>
      <c r="AC285">
        <f>games1805!AC285</f>
        <v>2</v>
      </c>
      <c r="AD285">
        <f>games1805!AD285</f>
        <v>1</v>
      </c>
      <c r="AE285">
        <f>games1805!AE285</f>
        <v>1</v>
      </c>
      <c r="AF285">
        <f>games1805!AF285</f>
        <v>4</v>
      </c>
      <c r="AG285">
        <f>games1805!AG285</f>
        <v>0</v>
      </c>
      <c r="AH285">
        <f>games1805!AH285</f>
        <v>4</v>
      </c>
      <c r="AI285">
        <f>games1805!AI285</f>
        <v>3</v>
      </c>
      <c r="AJ285">
        <f>games1805!AJ285</f>
        <v>0</v>
      </c>
      <c r="AK285">
        <f>games1805!AK285</f>
        <v>3</v>
      </c>
      <c r="AL285">
        <f>games1805!AL285</f>
        <v>6</v>
      </c>
      <c r="AM285">
        <f>games1805!AM285</f>
        <v>1.5</v>
      </c>
      <c r="AN285">
        <f>games1805!AN285</f>
        <v>3</v>
      </c>
      <c r="AO285">
        <f>games1805!AO285</f>
        <v>284</v>
      </c>
    </row>
    <row r="286" spans="1:41" x14ac:dyDescent="0.3">
      <c r="A286" t="str">
        <f>games1805!A286</f>
        <v>Bundesliga  Bundesliga</v>
      </c>
      <c r="B286" t="str">
        <f>games1805!B286</f>
        <v>05.08.2018</v>
      </c>
      <c r="C286" t="str">
        <f>games1805!C286</f>
        <v>2018</v>
      </c>
      <c r="D286" t="str">
        <f>games1805!D286</f>
        <v>08</v>
      </c>
      <c r="E286" t="str">
        <f>games1805!E286</f>
        <v>So</v>
      </c>
      <c r="F286">
        <f>games1805!F286</f>
        <v>0.70833333333333337</v>
      </c>
      <c r="G286">
        <f>games1805!G286</f>
        <v>5061</v>
      </c>
      <c r="H286">
        <f>games1805!H286</f>
        <v>3</v>
      </c>
      <c r="I286">
        <f>games1805!I286</f>
        <v>0</v>
      </c>
      <c r="J286" t="str">
        <f>games1805!J286</f>
        <v>LASK</v>
      </c>
      <c r="K286" t="str">
        <f>games1805!K286</f>
        <v>SKN St. Pölten</v>
      </c>
      <c r="L286">
        <f>games1805!L286</f>
        <v>0</v>
      </c>
      <c r="M286">
        <f>games1805!M286</f>
        <v>0</v>
      </c>
      <c r="N286" t="str">
        <f>games1805!N286</f>
        <v>U</v>
      </c>
      <c r="O286" t="str">
        <f>games1805!O286</f>
        <v>U</v>
      </c>
      <c r="P286">
        <f>games1805!P286</f>
        <v>0</v>
      </c>
      <c r="Q286">
        <f>games1805!Q286</f>
        <v>2.5</v>
      </c>
      <c r="R286">
        <f>games1805!R286</f>
        <v>0</v>
      </c>
      <c r="S286">
        <f>games1805!S286</f>
        <v>2.5</v>
      </c>
      <c r="T286">
        <f>games1805!T286</f>
        <v>5</v>
      </c>
      <c r="U286">
        <f>games1805!U286</f>
        <v>1.5</v>
      </c>
      <c r="V286">
        <f>games1805!V286</f>
        <v>3.5</v>
      </c>
      <c r="W286">
        <f>games1805!W286</f>
        <v>4</v>
      </c>
      <c r="X286">
        <f>games1805!X286</f>
        <v>0</v>
      </c>
      <c r="Y286">
        <f>games1805!Y286</f>
        <v>4</v>
      </c>
      <c r="Z286">
        <f>games1805!Z286</f>
        <v>2</v>
      </c>
      <c r="AA286">
        <f>games1805!AA286</f>
        <v>1.3333333333333333</v>
      </c>
      <c r="AB286">
        <f>games1805!AB286</f>
        <v>0.66666666666666674</v>
      </c>
      <c r="AC286">
        <f>games1805!AC286</f>
        <v>4</v>
      </c>
      <c r="AD286">
        <f>games1805!AD286</f>
        <v>3</v>
      </c>
      <c r="AE286">
        <f>games1805!AE286</f>
        <v>1</v>
      </c>
      <c r="AF286">
        <f>games1805!AF286</f>
        <v>6</v>
      </c>
      <c r="AG286">
        <f>games1805!AG286</f>
        <v>0</v>
      </c>
      <c r="AH286">
        <f>games1805!AH286</f>
        <v>6</v>
      </c>
      <c r="AI286">
        <f>games1805!AI286</f>
        <v>1</v>
      </c>
      <c r="AJ286">
        <f>games1805!AJ286</f>
        <v>1</v>
      </c>
      <c r="AK286">
        <f>games1805!AK286</f>
        <v>9</v>
      </c>
      <c r="AL286">
        <f>games1805!AL286</f>
        <v>6</v>
      </c>
      <c r="AM286">
        <f>games1805!AM286</f>
        <v>2.25</v>
      </c>
      <c r="AN286">
        <f>games1805!AN286</f>
        <v>3</v>
      </c>
      <c r="AO286">
        <f>games1805!AO286</f>
        <v>285</v>
      </c>
    </row>
    <row r="287" spans="1:41" x14ac:dyDescent="0.3">
      <c r="A287" t="str">
        <f>games1805!A287</f>
        <v>Bundesliga  Bundesliga</v>
      </c>
      <c r="B287" t="str">
        <f>games1805!B287</f>
        <v>05.08.2018</v>
      </c>
      <c r="C287" t="str">
        <f>games1805!C287</f>
        <v>2018</v>
      </c>
      <c r="D287" t="str">
        <f>games1805!D287</f>
        <v>08</v>
      </c>
      <c r="E287" t="str">
        <f>games1805!E287</f>
        <v>So</v>
      </c>
      <c r="F287">
        <f>games1805!F287</f>
        <v>0.70833333333333337</v>
      </c>
      <c r="G287">
        <f>games1805!G287</f>
        <v>3146</v>
      </c>
      <c r="H287">
        <f>games1805!H287</f>
        <v>3</v>
      </c>
      <c r="I287">
        <f>games1805!I287</f>
        <v>0</v>
      </c>
      <c r="J287" t="str">
        <f>games1805!J287</f>
        <v>TSV Hartberg</v>
      </c>
      <c r="K287" t="str">
        <f>games1805!K287</f>
        <v>FC Admira Wacker Mödling</v>
      </c>
      <c r="L287">
        <f>games1805!L287</f>
        <v>0</v>
      </c>
      <c r="M287">
        <f>games1805!M287</f>
        <v>1</v>
      </c>
      <c r="N287" t="str">
        <f>games1805!N287</f>
        <v>N</v>
      </c>
      <c r="O287" t="str">
        <f>games1805!O287</f>
        <v>S</v>
      </c>
      <c r="P287">
        <f>games1805!P287</f>
        <v>-1</v>
      </c>
      <c r="Q287">
        <f>games1805!Q287</f>
        <v>1.5</v>
      </c>
      <c r="R287">
        <f>games1805!R287</f>
        <v>0</v>
      </c>
      <c r="S287">
        <f>games1805!S287</f>
        <v>1.5</v>
      </c>
      <c r="T287">
        <f>games1805!T287</f>
        <v>0.25</v>
      </c>
      <c r="U287">
        <f>games1805!U287</f>
        <v>2.5</v>
      </c>
      <c r="V287">
        <f>games1805!V287</f>
        <v>-2.25</v>
      </c>
      <c r="W287">
        <f>games1805!W287</f>
        <v>0</v>
      </c>
      <c r="X287">
        <f>games1805!X287</f>
        <v>0</v>
      </c>
      <c r="Y287">
        <f>games1805!Y287</f>
        <v>0</v>
      </c>
      <c r="Z287">
        <f>games1805!Z287</f>
        <v>1.5</v>
      </c>
      <c r="AA287">
        <f>games1805!AA287</f>
        <v>2</v>
      </c>
      <c r="AB287">
        <f>games1805!AB287</f>
        <v>-0.5</v>
      </c>
      <c r="AC287">
        <f>games1805!AC287</f>
        <v>0.5</v>
      </c>
      <c r="AD287">
        <f>games1805!AD287</f>
        <v>3</v>
      </c>
      <c r="AE287">
        <f>games1805!AE287</f>
        <v>-2.5</v>
      </c>
      <c r="AF287">
        <f>games1805!AF287</f>
        <v>0</v>
      </c>
      <c r="AG287">
        <f>games1805!AG287</f>
        <v>2</v>
      </c>
      <c r="AH287">
        <f>games1805!AH287</f>
        <v>-2</v>
      </c>
      <c r="AI287">
        <f>games1805!AI287</f>
        <v>0</v>
      </c>
      <c r="AJ287">
        <f>games1805!AJ287</f>
        <v>3</v>
      </c>
      <c r="AK287">
        <f>games1805!AK287</f>
        <v>1</v>
      </c>
      <c r="AL287">
        <f>games1805!AL287</f>
        <v>0</v>
      </c>
      <c r="AM287">
        <f>games1805!AM287</f>
        <v>0.5</v>
      </c>
      <c r="AN287">
        <f>games1805!AN287</f>
        <v>0</v>
      </c>
      <c r="AO287">
        <f>games1805!AO287</f>
        <v>286</v>
      </c>
    </row>
    <row r="288" spans="1:41" x14ac:dyDescent="0.3">
      <c r="A288" t="str">
        <f>games1805!A288</f>
        <v>UEFA CL-Qualifikation  UEFA Champions League-Qualifikation</v>
      </c>
      <c r="B288" t="str">
        <f>games1805!B288</f>
        <v>08.08.2018</v>
      </c>
      <c r="C288" t="str">
        <f>games1805!C288</f>
        <v>2018</v>
      </c>
      <c r="D288" t="str">
        <f>games1805!D288</f>
        <v>08</v>
      </c>
      <c r="E288" t="str">
        <f>games1805!E288</f>
        <v>Mi</v>
      </c>
      <c r="F288">
        <f>games1805!F288</f>
        <v>0.79166666666666663</v>
      </c>
      <c r="G288">
        <f>games1805!G288</f>
        <v>10050</v>
      </c>
      <c r="H288">
        <f>games1805!H288</f>
        <v>4</v>
      </c>
      <c r="I288">
        <f>games1805!I288</f>
        <v>0</v>
      </c>
      <c r="J288" t="str">
        <f>games1805!J288</f>
        <v>Red Bull Salzburg</v>
      </c>
      <c r="K288" t="str">
        <f>games1805!K288</f>
        <v>Shkendija Tetovo</v>
      </c>
      <c r="L288">
        <f>games1805!L288</f>
        <v>3</v>
      </c>
      <c r="M288">
        <f>games1805!M288</f>
        <v>0</v>
      </c>
      <c r="N288" t="str">
        <f>games1805!N288</f>
        <v>S</v>
      </c>
      <c r="O288" t="str">
        <f>games1805!O288</f>
        <v>N</v>
      </c>
      <c r="P288">
        <f>games1805!P288</f>
        <v>3</v>
      </c>
      <c r="Q288">
        <f>games1805!Q288</f>
        <v>3.6666666666666665</v>
      </c>
      <c r="R288">
        <f>games1805!R288</f>
        <v>0.33333333333333331</v>
      </c>
      <c r="S288">
        <f>games1805!S288</f>
        <v>3.333333333333333</v>
      </c>
      <c r="T288">
        <f>games1805!T288</f>
        <v>0</v>
      </c>
      <c r="U288">
        <f>games1805!U288</f>
        <v>0</v>
      </c>
      <c r="V288">
        <f>games1805!V288</f>
        <v>0</v>
      </c>
      <c r="W288">
        <f>games1805!W288</f>
        <v>3</v>
      </c>
      <c r="X288">
        <f>games1805!X288</f>
        <v>1</v>
      </c>
      <c r="Y288">
        <f>games1805!Y288</f>
        <v>2</v>
      </c>
      <c r="Z288">
        <f>games1805!Z288</f>
        <v>4</v>
      </c>
      <c r="AA288">
        <f>games1805!AA288</f>
        <v>0</v>
      </c>
      <c r="AB288">
        <f>games1805!AB288</f>
        <v>4</v>
      </c>
      <c r="AC288">
        <f>games1805!AC288</f>
        <v>0</v>
      </c>
      <c r="AD288">
        <f>games1805!AD288</f>
        <v>0</v>
      </c>
      <c r="AE288">
        <f>games1805!AE288</f>
        <v>0</v>
      </c>
      <c r="AF288">
        <f>games1805!AF288</f>
        <v>0</v>
      </c>
      <c r="AG288">
        <f>games1805!AG288</f>
        <v>0</v>
      </c>
      <c r="AH288">
        <f>games1805!AH288</f>
        <v>0</v>
      </c>
      <c r="AI288">
        <f>games1805!AI288</f>
        <v>3</v>
      </c>
      <c r="AJ288">
        <f>games1805!AJ288</f>
        <v>0</v>
      </c>
      <c r="AK288">
        <f>games1805!AK288</f>
        <v>9</v>
      </c>
      <c r="AL288">
        <f>games1805!AL288</f>
        <v>0</v>
      </c>
      <c r="AM288">
        <f>games1805!AM288</f>
        <v>3</v>
      </c>
      <c r="AN288">
        <f>games1805!AN288</f>
        <v>0</v>
      </c>
      <c r="AO288">
        <f>games1805!AO288</f>
        <v>287</v>
      </c>
    </row>
    <row r="289" spans="1:41" x14ac:dyDescent="0.3">
      <c r="A289" t="str">
        <f>games1805!A289</f>
        <v>Europa League Qualifikation  Europa League Qualifikation</v>
      </c>
      <c r="B289" t="str">
        <f>games1805!B289</f>
        <v>09.08.2018</v>
      </c>
      <c r="C289" t="str">
        <f>games1805!C289</f>
        <v>2018</v>
      </c>
      <c r="D289" t="str">
        <f>games1805!D289</f>
        <v>08</v>
      </c>
      <c r="E289" t="str">
        <f>games1805!E289</f>
        <v>Do</v>
      </c>
      <c r="F289">
        <f>games1805!F289</f>
        <v>0.79166666666666663</v>
      </c>
      <c r="G289">
        <f>games1805!G289</f>
        <v>7650</v>
      </c>
      <c r="H289">
        <f>games1805!H289</f>
        <v>5</v>
      </c>
      <c r="I289">
        <f>games1805!I289</f>
        <v>0</v>
      </c>
      <c r="J289" t="str">
        <f>games1805!J289</f>
        <v>SK Sturm Graz</v>
      </c>
      <c r="K289" t="str">
        <f>games1805!K289</f>
        <v>AEK Larnaka</v>
      </c>
      <c r="L289">
        <f>games1805!L289</f>
        <v>0</v>
      </c>
      <c r="M289">
        <f>games1805!M289</f>
        <v>2</v>
      </c>
      <c r="N289" t="str">
        <f>games1805!N289</f>
        <v>N</v>
      </c>
      <c r="O289" t="str">
        <f>games1805!O289</f>
        <v>S</v>
      </c>
      <c r="P289">
        <f>games1805!P289</f>
        <v>-2</v>
      </c>
      <c r="Q289">
        <f>games1805!Q289</f>
        <v>1.8</v>
      </c>
      <c r="R289">
        <f>games1805!R289</f>
        <v>1</v>
      </c>
      <c r="S289">
        <f>games1805!S289</f>
        <v>0.8</v>
      </c>
      <c r="T289">
        <f>games1805!T289</f>
        <v>0</v>
      </c>
      <c r="U289">
        <f>games1805!U289</f>
        <v>0</v>
      </c>
      <c r="V289">
        <f>games1805!V289</f>
        <v>0</v>
      </c>
      <c r="W289">
        <f>games1805!W289</f>
        <v>2</v>
      </c>
      <c r="X289">
        <f>games1805!X289</f>
        <v>2.5</v>
      </c>
      <c r="Y289">
        <f>games1805!Y289</f>
        <v>-0.5</v>
      </c>
      <c r="Z289">
        <f>games1805!Z289</f>
        <v>1.6666666666666667</v>
      </c>
      <c r="AA289">
        <f>games1805!AA289</f>
        <v>1.3333333333333333</v>
      </c>
      <c r="AB289">
        <f>games1805!AB289</f>
        <v>0.33333333333333348</v>
      </c>
      <c r="AC289">
        <f>games1805!AC289</f>
        <v>0</v>
      </c>
      <c r="AD289">
        <f>games1805!AD289</f>
        <v>0</v>
      </c>
      <c r="AE289">
        <f>games1805!AE289</f>
        <v>0</v>
      </c>
      <c r="AF289">
        <f>games1805!AF289</f>
        <v>0</v>
      </c>
      <c r="AG289">
        <f>games1805!AG289</f>
        <v>0</v>
      </c>
      <c r="AH289">
        <f>games1805!AH289</f>
        <v>0</v>
      </c>
      <c r="AI289">
        <f>games1805!AI289</f>
        <v>0</v>
      </c>
      <c r="AJ289">
        <f>games1805!AJ289</f>
        <v>3</v>
      </c>
      <c r="AK289">
        <f>games1805!AK289</f>
        <v>9</v>
      </c>
      <c r="AL289">
        <f>games1805!AL289</f>
        <v>0</v>
      </c>
      <c r="AM289">
        <f>games1805!AM289</f>
        <v>1.8</v>
      </c>
      <c r="AN289">
        <f>games1805!AN289</f>
        <v>0</v>
      </c>
      <c r="AO289">
        <f>games1805!AO289</f>
        <v>288</v>
      </c>
    </row>
    <row r="290" spans="1:41" x14ac:dyDescent="0.3">
      <c r="A290" t="str">
        <f>games1805!A290</f>
        <v>Europa League Qualifikation  Europa League Qualifikation</v>
      </c>
      <c r="B290" t="str">
        <f>games1805!B290</f>
        <v>09.08.2018</v>
      </c>
      <c r="C290" t="str">
        <f>games1805!C290</f>
        <v>2018</v>
      </c>
      <c r="D290" t="str">
        <f>games1805!D290</f>
        <v>08</v>
      </c>
      <c r="E290" t="str">
        <f>games1805!E290</f>
        <v>Do</v>
      </c>
      <c r="F290">
        <f>games1805!F290</f>
        <v>0.79166666666666663</v>
      </c>
      <c r="G290">
        <f>games1805!G290</f>
        <v>24476</v>
      </c>
      <c r="H290">
        <f>games1805!H290</f>
        <v>4</v>
      </c>
      <c r="I290">
        <f>games1805!I290</f>
        <v>0</v>
      </c>
      <c r="J290" t="str">
        <f>games1805!J290</f>
        <v>Besiktas Istanbul</v>
      </c>
      <c r="K290" t="str">
        <f>games1805!K290</f>
        <v>LASK</v>
      </c>
      <c r="L290">
        <f>games1805!L290</f>
        <v>1</v>
      </c>
      <c r="M290">
        <f>games1805!M290</f>
        <v>0</v>
      </c>
      <c r="N290" t="str">
        <f>games1805!N290</f>
        <v>S</v>
      </c>
      <c r="O290" t="str">
        <f>games1805!O290</f>
        <v>N</v>
      </c>
      <c r="P290">
        <f>games1805!P290</f>
        <v>1</v>
      </c>
      <c r="Q290">
        <f>games1805!Q290</f>
        <v>0</v>
      </c>
      <c r="R290">
        <f>games1805!R290</f>
        <v>0</v>
      </c>
      <c r="S290">
        <f>games1805!S290</f>
        <v>0</v>
      </c>
      <c r="T290">
        <f>games1805!T290</f>
        <v>2</v>
      </c>
      <c r="U290">
        <f>games1805!U290</f>
        <v>0.8</v>
      </c>
      <c r="V290">
        <f>games1805!V290</f>
        <v>1.2</v>
      </c>
      <c r="W290">
        <f>games1805!W290</f>
        <v>0</v>
      </c>
      <c r="X290">
        <f>games1805!X290</f>
        <v>0</v>
      </c>
      <c r="Y290">
        <f>games1805!Y290</f>
        <v>0</v>
      </c>
      <c r="Z290">
        <f>games1805!Z290</f>
        <v>0</v>
      </c>
      <c r="AA290">
        <f>games1805!AA290</f>
        <v>0</v>
      </c>
      <c r="AB290">
        <f>games1805!AB290</f>
        <v>0</v>
      </c>
      <c r="AC290">
        <f>games1805!AC290</f>
        <v>2</v>
      </c>
      <c r="AD290">
        <f>games1805!AD290</f>
        <v>0</v>
      </c>
      <c r="AE290">
        <f>games1805!AE290</f>
        <v>2</v>
      </c>
      <c r="AF290">
        <f>games1805!AF290</f>
        <v>2</v>
      </c>
      <c r="AG290">
        <f>games1805!AG290</f>
        <v>1.3333333333333333</v>
      </c>
      <c r="AH290">
        <f>games1805!AH290</f>
        <v>0.66666666666666674</v>
      </c>
      <c r="AI290">
        <f>games1805!AI290</f>
        <v>3</v>
      </c>
      <c r="AJ290">
        <f>games1805!AJ290</f>
        <v>0</v>
      </c>
      <c r="AK290">
        <f>games1805!AK290</f>
        <v>0</v>
      </c>
      <c r="AL290">
        <f>games1805!AL290</f>
        <v>10</v>
      </c>
      <c r="AM290">
        <f>games1805!AM290</f>
        <v>0</v>
      </c>
      <c r="AN290">
        <f>games1805!AN290</f>
        <v>2</v>
      </c>
      <c r="AO290">
        <f>games1805!AO290</f>
        <v>289</v>
      </c>
    </row>
    <row r="291" spans="1:41" x14ac:dyDescent="0.3">
      <c r="A291" t="str">
        <f>games1805!A291</f>
        <v>Europa League Qualifikation  Europa League Qualifikation</v>
      </c>
      <c r="B291" t="str">
        <f>games1805!B291</f>
        <v>09.08.2018</v>
      </c>
      <c r="C291" t="str">
        <f>games1805!C291</f>
        <v>2018</v>
      </c>
      <c r="D291" t="str">
        <f>games1805!D291</f>
        <v>08</v>
      </c>
      <c r="E291" t="str">
        <f>games1805!E291</f>
        <v>Do</v>
      </c>
      <c r="F291">
        <f>games1805!F291</f>
        <v>0.87847222222222221</v>
      </c>
      <c r="G291">
        <f>games1805!G291</f>
        <v>9563</v>
      </c>
      <c r="H291">
        <f>games1805!H291</f>
        <v>5</v>
      </c>
      <c r="I291">
        <f>games1805!I291</f>
        <v>0</v>
      </c>
      <c r="J291" t="str">
        <f>games1805!J291</f>
        <v>Slovan Bratislava</v>
      </c>
      <c r="K291" t="str">
        <f>games1805!K291</f>
        <v>SK Rapid Wien</v>
      </c>
      <c r="L291">
        <f>games1805!L291</f>
        <v>2</v>
      </c>
      <c r="M291">
        <f>games1805!M291</f>
        <v>1</v>
      </c>
      <c r="N291" t="str">
        <f>games1805!N291</f>
        <v>S</v>
      </c>
      <c r="O291" t="str">
        <f>games1805!O291</f>
        <v>N</v>
      </c>
      <c r="P291">
        <f>games1805!P291</f>
        <v>1</v>
      </c>
      <c r="Q291">
        <f>games1805!Q291</f>
        <v>0</v>
      </c>
      <c r="R291">
        <f>games1805!R291</f>
        <v>0</v>
      </c>
      <c r="S291">
        <f>games1805!S291</f>
        <v>0</v>
      </c>
      <c r="T291">
        <f>games1805!T291</f>
        <v>3</v>
      </c>
      <c r="U291">
        <f>games1805!U291</f>
        <v>0.33333333333333331</v>
      </c>
      <c r="V291">
        <f>games1805!V291</f>
        <v>2.6666666666666665</v>
      </c>
      <c r="W291">
        <f>games1805!W291</f>
        <v>0</v>
      </c>
      <c r="X291">
        <f>games1805!X291</f>
        <v>0</v>
      </c>
      <c r="Y291">
        <f>games1805!Y291</f>
        <v>0</v>
      </c>
      <c r="Z291">
        <f>games1805!Z291</f>
        <v>0</v>
      </c>
      <c r="AA291">
        <f>games1805!AA291</f>
        <v>0</v>
      </c>
      <c r="AB291">
        <f>games1805!AB291</f>
        <v>0</v>
      </c>
      <c r="AC291">
        <f>games1805!AC291</f>
        <v>1</v>
      </c>
      <c r="AD291">
        <f>games1805!AD291</f>
        <v>1</v>
      </c>
      <c r="AE291">
        <f>games1805!AE291</f>
        <v>0</v>
      </c>
      <c r="AF291">
        <f>games1805!AF291</f>
        <v>4</v>
      </c>
      <c r="AG291">
        <f>games1805!AG291</f>
        <v>0</v>
      </c>
      <c r="AH291">
        <f>games1805!AH291</f>
        <v>4</v>
      </c>
      <c r="AI291">
        <f>games1805!AI291</f>
        <v>3</v>
      </c>
      <c r="AJ291">
        <f>games1805!AJ291</f>
        <v>0</v>
      </c>
      <c r="AK291">
        <f>games1805!AK291</f>
        <v>0</v>
      </c>
      <c r="AL291">
        <f>games1805!AL291</f>
        <v>7</v>
      </c>
      <c r="AM291">
        <f>games1805!AM291</f>
        <v>0</v>
      </c>
      <c r="AN291">
        <f>games1805!AN291</f>
        <v>2.3333333333333335</v>
      </c>
      <c r="AO291">
        <f>games1805!AO291</f>
        <v>290</v>
      </c>
    </row>
    <row r="292" spans="1:41" x14ac:dyDescent="0.3">
      <c r="A292" t="str">
        <f>games1805!A292</f>
        <v>Bundesliga  Bundesliga</v>
      </c>
      <c r="B292" t="str">
        <f>games1805!B292</f>
        <v>11.08.2018</v>
      </c>
      <c r="C292" t="str">
        <f>games1805!C292</f>
        <v>2018</v>
      </c>
      <c r="D292" t="str">
        <f>games1805!D292</f>
        <v>08</v>
      </c>
      <c r="E292" t="str">
        <f>games1805!E292</f>
        <v>Sa</v>
      </c>
      <c r="F292">
        <f>games1805!F292</f>
        <v>0.70833333333333337</v>
      </c>
      <c r="G292">
        <f>games1805!G292</f>
        <v>10734</v>
      </c>
      <c r="H292">
        <f>games1805!H292</f>
        <v>6</v>
      </c>
      <c r="I292">
        <f>games1805!I292</f>
        <v>0</v>
      </c>
      <c r="J292" t="str">
        <f>games1805!J292</f>
        <v>Red Bull Salzburg</v>
      </c>
      <c r="K292" t="str">
        <f>games1805!K292</f>
        <v>FK Austria Wien</v>
      </c>
      <c r="L292">
        <f>games1805!L292</f>
        <v>2</v>
      </c>
      <c r="M292">
        <f>games1805!M292</f>
        <v>0</v>
      </c>
      <c r="N292" t="str">
        <f>games1805!N292</f>
        <v>S</v>
      </c>
      <c r="O292" t="str">
        <f>games1805!O292</f>
        <v>N</v>
      </c>
      <c r="P292">
        <f>games1805!P292</f>
        <v>2</v>
      </c>
      <c r="Q292">
        <f>games1805!Q292</f>
        <v>3.5</v>
      </c>
      <c r="R292">
        <f>games1805!R292</f>
        <v>0.25</v>
      </c>
      <c r="S292">
        <f>games1805!S292</f>
        <v>3.25</v>
      </c>
      <c r="T292">
        <f>games1805!T292</f>
        <v>2</v>
      </c>
      <c r="U292">
        <f>games1805!U292</f>
        <v>0.66666666666666663</v>
      </c>
      <c r="V292">
        <f>games1805!V292</f>
        <v>1.3333333333333335</v>
      </c>
      <c r="W292">
        <f>games1805!W292</f>
        <v>3</v>
      </c>
      <c r="X292">
        <f>games1805!X292</f>
        <v>0.5</v>
      </c>
      <c r="Y292">
        <f>games1805!Y292</f>
        <v>2.5</v>
      </c>
      <c r="Z292">
        <f>games1805!Z292</f>
        <v>4</v>
      </c>
      <c r="AA292">
        <f>games1805!AA292</f>
        <v>0</v>
      </c>
      <c r="AB292">
        <f>games1805!AB292</f>
        <v>4</v>
      </c>
      <c r="AC292">
        <f>games1805!AC292</f>
        <v>2</v>
      </c>
      <c r="AD292">
        <f>games1805!AD292</f>
        <v>1</v>
      </c>
      <c r="AE292">
        <f>games1805!AE292</f>
        <v>1</v>
      </c>
      <c r="AF292">
        <f>games1805!AF292</f>
        <v>2</v>
      </c>
      <c r="AG292">
        <f>games1805!AG292</f>
        <v>0.5</v>
      </c>
      <c r="AH292">
        <f>games1805!AH292</f>
        <v>1.5</v>
      </c>
      <c r="AI292">
        <f>games1805!AI292</f>
        <v>3</v>
      </c>
      <c r="AJ292">
        <f>games1805!AJ292</f>
        <v>0</v>
      </c>
      <c r="AK292">
        <f>games1805!AK292</f>
        <v>12</v>
      </c>
      <c r="AL292">
        <f>games1805!AL292</f>
        <v>6</v>
      </c>
      <c r="AM292">
        <f>games1805!AM292</f>
        <v>3</v>
      </c>
      <c r="AN292">
        <f>games1805!AN292</f>
        <v>2</v>
      </c>
      <c r="AO292">
        <f>games1805!AO292</f>
        <v>291</v>
      </c>
    </row>
    <row r="293" spans="1:41" x14ac:dyDescent="0.3">
      <c r="A293" t="str">
        <f>games1805!A293</f>
        <v>Bundesliga  Bundesliga</v>
      </c>
      <c r="B293" t="str">
        <f>games1805!B293</f>
        <v>11.08.2018</v>
      </c>
      <c r="C293" t="str">
        <f>games1805!C293</f>
        <v>2018</v>
      </c>
      <c r="D293" t="str">
        <f>games1805!D293</f>
        <v>08</v>
      </c>
      <c r="E293" t="str">
        <f>games1805!E293</f>
        <v>Sa</v>
      </c>
      <c r="F293">
        <f>games1805!F293</f>
        <v>0.70833333333333337</v>
      </c>
      <c r="G293">
        <f>games1805!G293</f>
        <v>2812</v>
      </c>
      <c r="H293">
        <f>games1805!H293</f>
        <v>7</v>
      </c>
      <c r="I293">
        <f>games1805!I293</f>
        <v>0</v>
      </c>
      <c r="J293" t="str">
        <f>games1805!J293</f>
        <v>TSV Hartberg</v>
      </c>
      <c r="K293" t="str">
        <f>games1805!K293</f>
        <v>SV Mattersburg</v>
      </c>
      <c r="L293">
        <f>games1805!L293</f>
        <v>4</v>
      </c>
      <c r="M293">
        <f>games1805!M293</f>
        <v>2</v>
      </c>
      <c r="N293" t="str">
        <f>games1805!N293</f>
        <v>S</v>
      </c>
      <c r="O293" t="str">
        <f>games1805!O293</f>
        <v>N</v>
      </c>
      <c r="P293">
        <f>games1805!P293</f>
        <v>2</v>
      </c>
      <c r="Q293">
        <f>games1805!Q293</f>
        <v>1</v>
      </c>
      <c r="R293">
        <f>games1805!R293</f>
        <v>0.33333333333333331</v>
      </c>
      <c r="S293">
        <f>games1805!S293</f>
        <v>0.66666666666666674</v>
      </c>
      <c r="T293">
        <f>games1805!T293</f>
        <v>2</v>
      </c>
      <c r="U293">
        <f>games1805!U293</f>
        <v>1.6666666666666667</v>
      </c>
      <c r="V293">
        <f>games1805!V293</f>
        <v>0.33333333333333326</v>
      </c>
      <c r="W293">
        <f>games1805!W293</f>
        <v>0</v>
      </c>
      <c r="X293">
        <f>games1805!X293</f>
        <v>1</v>
      </c>
      <c r="Y293">
        <f>games1805!Y293</f>
        <v>-1</v>
      </c>
      <c r="Z293">
        <f>games1805!Z293</f>
        <v>1.5</v>
      </c>
      <c r="AA293">
        <f>games1805!AA293</f>
        <v>2</v>
      </c>
      <c r="AB293">
        <f>games1805!AB293</f>
        <v>-0.5</v>
      </c>
      <c r="AC293">
        <f>games1805!AC293</f>
        <v>0</v>
      </c>
      <c r="AD293">
        <f>games1805!AD293</f>
        <v>2</v>
      </c>
      <c r="AE293">
        <f>games1805!AE293</f>
        <v>-2</v>
      </c>
      <c r="AF293">
        <f>games1805!AF293</f>
        <v>3</v>
      </c>
      <c r="AG293">
        <f>games1805!AG293</f>
        <v>1.5</v>
      </c>
      <c r="AH293">
        <f>games1805!AH293</f>
        <v>1.5</v>
      </c>
      <c r="AI293">
        <f>games1805!AI293</f>
        <v>3</v>
      </c>
      <c r="AJ293">
        <f>games1805!AJ293</f>
        <v>0</v>
      </c>
      <c r="AK293">
        <f>games1805!AK293</f>
        <v>1</v>
      </c>
      <c r="AL293">
        <f>games1805!AL293</f>
        <v>6</v>
      </c>
      <c r="AM293">
        <f>games1805!AM293</f>
        <v>0.33333333333333331</v>
      </c>
      <c r="AN293">
        <f>games1805!AN293</f>
        <v>2</v>
      </c>
      <c r="AO293">
        <f>games1805!AO293</f>
        <v>292</v>
      </c>
    </row>
    <row r="294" spans="1:41" x14ac:dyDescent="0.3">
      <c r="A294" t="str">
        <f>games1805!A294</f>
        <v>Bundesliga  Bundesliga</v>
      </c>
      <c r="B294" t="str">
        <f>games1805!B294</f>
        <v>11.08.2018</v>
      </c>
      <c r="C294" t="str">
        <f>games1805!C294</f>
        <v>2018</v>
      </c>
      <c r="D294" t="str">
        <f>games1805!D294</f>
        <v>08</v>
      </c>
      <c r="E294" t="str">
        <f>games1805!E294</f>
        <v>Sa</v>
      </c>
      <c r="F294">
        <f>games1805!F294</f>
        <v>0.70833333333333337</v>
      </c>
      <c r="G294">
        <f>games1805!G294</f>
        <v>5845</v>
      </c>
      <c r="H294">
        <f>games1805!H294</f>
        <v>7</v>
      </c>
      <c r="I294">
        <f>games1805!I294</f>
        <v>0</v>
      </c>
      <c r="J294" t="str">
        <f>games1805!J294</f>
        <v>SC Rheindorf Altach</v>
      </c>
      <c r="K294" t="str">
        <f>games1805!K294</f>
        <v>FC Wacker Innsbruck</v>
      </c>
      <c r="L294">
        <f>games1805!L294</f>
        <v>1</v>
      </c>
      <c r="M294">
        <f>games1805!M294</f>
        <v>2</v>
      </c>
      <c r="N294" t="str">
        <f>games1805!N294</f>
        <v>N</v>
      </c>
      <c r="O294" t="str">
        <f>games1805!O294</f>
        <v>S</v>
      </c>
      <c r="P294">
        <f>games1805!P294</f>
        <v>-1</v>
      </c>
      <c r="Q294">
        <f>games1805!Q294</f>
        <v>2</v>
      </c>
      <c r="R294">
        <f>games1805!R294</f>
        <v>1</v>
      </c>
      <c r="S294">
        <f>games1805!S294</f>
        <v>1</v>
      </c>
      <c r="T294">
        <f>games1805!T294</f>
        <v>2</v>
      </c>
      <c r="U294">
        <f>games1805!U294</f>
        <v>2.3333333333333335</v>
      </c>
      <c r="V294">
        <f>games1805!V294</f>
        <v>-0.33333333333333348</v>
      </c>
      <c r="W294">
        <f>games1805!W294</f>
        <v>2</v>
      </c>
      <c r="X294">
        <f>games1805!X294</f>
        <v>3</v>
      </c>
      <c r="Y294">
        <f>games1805!Y294</f>
        <v>-1</v>
      </c>
      <c r="Z294">
        <f>games1805!Z294</f>
        <v>2</v>
      </c>
      <c r="AA294">
        <f>games1805!AA294</f>
        <v>0.5</v>
      </c>
      <c r="AB294">
        <f>games1805!AB294</f>
        <v>1.5</v>
      </c>
      <c r="AC294">
        <f>games1805!AC294</f>
        <v>2</v>
      </c>
      <c r="AD294">
        <f>games1805!AD294</f>
        <v>3</v>
      </c>
      <c r="AE294">
        <f>games1805!AE294</f>
        <v>-1</v>
      </c>
      <c r="AF294">
        <f>games1805!AF294</f>
        <v>2</v>
      </c>
      <c r="AG294">
        <f>games1805!AG294</f>
        <v>2</v>
      </c>
      <c r="AH294">
        <f>games1805!AH294</f>
        <v>0</v>
      </c>
      <c r="AI294">
        <f>games1805!AI294</f>
        <v>0</v>
      </c>
      <c r="AJ294">
        <f>games1805!AJ294</f>
        <v>3</v>
      </c>
      <c r="AK294">
        <f>games1805!AK294</f>
        <v>4</v>
      </c>
      <c r="AL294">
        <f>games1805!AL294</f>
        <v>3</v>
      </c>
      <c r="AM294">
        <f>games1805!AM294</f>
        <v>1.3333333333333333</v>
      </c>
      <c r="AN294">
        <f>games1805!AN294</f>
        <v>1</v>
      </c>
      <c r="AO294">
        <f>games1805!AO294</f>
        <v>293</v>
      </c>
    </row>
    <row r="295" spans="1:41" x14ac:dyDescent="0.3">
      <c r="A295" t="str">
        <f>games1805!A295</f>
        <v>Bundesliga  Bundesliga</v>
      </c>
      <c r="B295" t="str">
        <f>games1805!B295</f>
        <v>12.08.2018</v>
      </c>
      <c r="C295" t="str">
        <f>games1805!C295</f>
        <v>2018</v>
      </c>
      <c r="D295" t="str">
        <f>games1805!D295</f>
        <v>08</v>
      </c>
      <c r="E295" t="str">
        <f>games1805!E295</f>
        <v>So</v>
      </c>
      <c r="F295">
        <f>games1805!F295</f>
        <v>0.70833333333333337</v>
      </c>
      <c r="G295">
        <f>games1805!G295</f>
        <v>3450</v>
      </c>
      <c r="H295">
        <f>games1805!H295</f>
        <v>3</v>
      </c>
      <c r="I295">
        <f>games1805!I295</f>
        <v>0</v>
      </c>
      <c r="J295" t="str">
        <f>games1805!J295</f>
        <v>SKN St. Pölten</v>
      </c>
      <c r="K295" t="str">
        <f>games1805!K295</f>
        <v>SK Sturm Graz</v>
      </c>
      <c r="L295">
        <f>games1805!L295</f>
        <v>2</v>
      </c>
      <c r="M295">
        <f>games1805!M295</f>
        <v>0</v>
      </c>
      <c r="N295" t="str">
        <f>games1805!N295</f>
        <v>S</v>
      </c>
      <c r="O295" t="str">
        <f>games1805!O295</f>
        <v>N</v>
      </c>
      <c r="P295">
        <f>games1805!P295</f>
        <v>2</v>
      </c>
      <c r="Q295">
        <f>games1805!Q295</f>
        <v>3.3333333333333335</v>
      </c>
      <c r="R295">
        <f>games1805!R295</f>
        <v>1</v>
      </c>
      <c r="S295">
        <f>games1805!S295</f>
        <v>2.3333333333333335</v>
      </c>
      <c r="T295">
        <f>games1805!T295</f>
        <v>1.5</v>
      </c>
      <c r="U295">
        <f>games1805!U295</f>
        <v>1.8333333333333333</v>
      </c>
      <c r="V295">
        <f>games1805!V295</f>
        <v>-0.33333333333333326</v>
      </c>
      <c r="W295">
        <f>games1805!W295</f>
        <v>4</v>
      </c>
      <c r="X295">
        <f>games1805!X295</f>
        <v>3</v>
      </c>
      <c r="Y295">
        <f>games1805!Y295</f>
        <v>1</v>
      </c>
      <c r="Z295">
        <f>games1805!Z295</f>
        <v>3</v>
      </c>
      <c r="AA295">
        <f>games1805!AA295</f>
        <v>0</v>
      </c>
      <c r="AB295">
        <f>games1805!AB295</f>
        <v>3</v>
      </c>
      <c r="AC295">
        <f>games1805!AC295</f>
        <v>1.3333333333333333</v>
      </c>
      <c r="AD295">
        <f>games1805!AD295</f>
        <v>2.3333333333333335</v>
      </c>
      <c r="AE295">
        <f>games1805!AE295</f>
        <v>-1.0000000000000002</v>
      </c>
      <c r="AF295">
        <f>games1805!AF295</f>
        <v>1.6666666666666667</v>
      </c>
      <c r="AG295">
        <f>games1805!AG295</f>
        <v>1.3333333333333333</v>
      </c>
      <c r="AH295">
        <f>games1805!AH295</f>
        <v>0.33333333333333348</v>
      </c>
      <c r="AI295">
        <f>games1805!AI295</f>
        <v>3</v>
      </c>
      <c r="AJ295">
        <f>games1805!AJ295</f>
        <v>0</v>
      </c>
      <c r="AK295">
        <f>games1805!AK295</f>
        <v>7</v>
      </c>
      <c r="AL295">
        <f>games1805!AL295</f>
        <v>9</v>
      </c>
      <c r="AM295">
        <f>games1805!AM295</f>
        <v>2.3333333333333335</v>
      </c>
      <c r="AN295">
        <f>games1805!AN295</f>
        <v>1.5</v>
      </c>
      <c r="AO295">
        <f>games1805!AO295</f>
        <v>294</v>
      </c>
    </row>
    <row r="296" spans="1:41" x14ac:dyDescent="0.3">
      <c r="A296" t="str">
        <f>games1805!A296</f>
        <v>Bundesliga  Bundesliga</v>
      </c>
      <c r="B296" t="str">
        <f>games1805!B296</f>
        <v>12.08.2018</v>
      </c>
      <c r="C296" t="str">
        <f>games1805!C296</f>
        <v>2018</v>
      </c>
      <c r="D296" t="str">
        <f>games1805!D296</f>
        <v>08</v>
      </c>
      <c r="E296" t="str">
        <f>games1805!E296</f>
        <v>So</v>
      </c>
      <c r="F296">
        <f>games1805!F296</f>
        <v>0.70833333333333337</v>
      </c>
      <c r="G296">
        <f>games1805!G296</f>
        <v>1850</v>
      </c>
      <c r="H296">
        <f>games1805!H296</f>
        <v>3</v>
      </c>
      <c r="I296">
        <f>games1805!I296</f>
        <v>0</v>
      </c>
      <c r="J296" t="str">
        <f>games1805!J296</f>
        <v>FC Admira Wacker Mödling</v>
      </c>
      <c r="K296" t="str">
        <f>games1805!K296</f>
        <v>LASK</v>
      </c>
      <c r="L296">
        <f>games1805!L296</f>
        <v>0</v>
      </c>
      <c r="M296">
        <f>games1805!M296</f>
        <v>1</v>
      </c>
      <c r="N296" t="str">
        <f>games1805!N296</f>
        <v>N</v>
      </c>
      <c r="O296" t="str">
        <f>games1805!O296</f>
        <v>S</v>
      </c>
      <c r="P296">
        <f>games1805!P296</f>
        <v>-1</v>
      </c>
      <c r="Q296">
        <f>games1805!Q296</f>
        <v>0.4</v>
      </c>
      <c r="R296">
        <f>games1805!R296</f>
        <v>1.2</v>
      </c>
      <c r="S296">
        <f>games1805!S296</f>
        <v>-0.79999999999999993</v>
      </c>
      <c r="T296">
        <f>games1805!T296</f>
        <v>1.6666666666666667</v>
      </c>
      <c r="U296">
        <f>games1805!U296</f>
        <v>0.83333333333333337</v>
      </c>
      <c r="V296">
        <f>games1805!V296</f>
        <v>0.83333333333333337</v>
      </c>
      <c r="W296">
        <f>games1805!W296</f>
        <v>0.5</v>
      </c>
      <c r="X296">
        <f>games1805!X296</f>
        <v>3</v>
      </c>
      <c r="Y296">
        <f>games1805!Y296</f>
        <v>-2.5</v>
      </c>
      <c r="Z296">
        <f>games1805!Z296</f>
        <v>0.33333333333333331</v>
      </c>
      <c r="AA296">
        <f>games1805!AA296</f>
        <v>1.3333333333333333</v>
      </c>
      <c r="AB296">
        <f>games1805!AB296</f>
        <v>-1</v>
      </c>
      <c r="AC296">
        <f>games1805!AC296</f>
        <v>2</v>
      </c>
      <c r="AD296">
        <f>games1805!AD296</f>
        <v>0</v>
      </c>
      <c r="AE296">
        <f>games1805!AE296</f>
        <v>2</v>
      </c>
      <c r="AF296">
        <f>games1805!AF296</f>
        <v>1.5</v>
      </c>
      <c r="AG296">
        <f>games1805!AG296</f>
        <v>1.25</v>
      </c>
      <c r="AH296">
        <f>games1805!AH296</f>
        <v>0.25</v>
      </c>
      <c r="AI296">
        <f>games1805!AI296</f>
        <v>0</v>
      </c>
      <c r="AJ296">
        <f>games1805!AJ296</f>
        <v>3</v>
      </c>
      <c r="AK296">
        <f>games1805!AK296</f>
        <v>3</v>
      </c>
      <c r="AL296">
        <f>games1805!AL296</f>
        <v>10</v>
      </c>
      <c r="AM296">
        <f>games1805!AM296</f>
        <v>0.6</v>
      </c>
      <c r="AN296">
        <f>games1805!AN296</f>
        <v>1.6666666666666667</v>
      </c>
      <c r="AO296">
        <f>games1805!AO296</f>
        <v>295</v>
      </c>
    </row>
    <row r="297" spans="1:41" x14ac:dyDescent="0.3">
      <c r="A297" t="str">
        <f>games1805!A297</f>
        <v>Bundesliga  Bundesliga</v>
      </c>
      <c r="B297" t="str">
        <f>games1805!B297</f>
        <v>12.08.2018</v>
      </c>
      <c r="C297" t="str">
        <f>games1805!C297</f>
        <v>2018</v>
      </c>
      <c r="D297" t="str">
        <f>games1805!D297</f>
        <v>08</v>
      </c>
      <c r="E297" t="str">
        <f>games1805!E297</f>
        <v>So</v>
      </c>
      <c r="F297">
        <f>games1805!F297</f>
        <v>0.70833333333333337</v>
      </c>
      <c r="G297">
        <f>games1805!G297</f>
        <v>14800</v>
      </c>
      <c r="H297">
        <f>games1805!H297</f>
        <v>7</v>
      </c>
      <c r="I297">
        <f>games1805!I297</f>
        <v>0</v>
      </c>
      <c r="J297" t="str">
        <f>games1805!J297</f>
        <v>SK Rapid Wien</v>
      </c>
      <c r="K297" t="str">
        <f>games1805!K297</f>
        <v>Wolfsberger AC</v>
      </c>
      <c r="L297">
        <f>games1805!L297</f>
        <v>0</v>
      </c>
      <c r="M297">
        <f>games1805!M297</f>
        <v>0</v>
      </c>
      <c r="N297" t="str">
        <f>games1805!N297</f>
        <v>U</v>
      </c>
      <c r="O297" t="str">
        <f>games1805!O297</f>
        <v>U</v>
      </c>
      <c r="P297">
        <f>games1805!P297</f>
        <v>0</v>
      </c>
      <c r="Q297">
        <f>games1805!Q297</f>
        <v>2.5</v>
      </c>
      <c r="R297">
        <f>games1805!R297</f>
        <v>0.25</v>
      </c>
      <c r="S297">
        <f>games1805!S297</f>
        <v>2.25</v>
      </c>
      <c r="T297">
        <f>games1805!T297</f>
        <v>2</v>
      </c>
      <c r="U297">
        <f>games1805!U297</f>
        <v>1.6666666666666667</v>
      </c>
      <c r="V297">
        <f>games1805!V297</f>
        <v>0.33333333333333326</v>
      </c>
      <c r="W297">
        <f>games1805!W297</f>
        <v>1</v>
      </c>
      <c r="X297">
        <f>games1805!X297</f>
        <v>1</v>
      </c>
      <c r="Y297">
        <f>games1805!Y297</f>
        <v>0</v>
      </c>
      <c r="Z297">
        <f>games1805!Z297</f>
        <v>3</v>
      </c>
      <c r="AA297">
        <f>games1805!AA297</f>
        <v>0.66666666666666663</v>
      </c>
      <c r="AB297">
        <f>games1805!AB297</f>
        <v>2.3333333333333335</v>
      </c>
      <c r="AC297">
        <f>games1805!AC297</f>
        <v>1</v>
      </c>
      <c r="AD297">
        <f>games1805!AD297</f>
        <v>0</v>
      </c>
      <c r="AE297">
        <f>games1805!AE297</f>
        <v>1</v>
      </c>
      <c r="AF297">
        <f>games1805!AF297</f>
        <v>2.5</v>
      </c>
      <c r="AG297">
        <f>games1805!AG297</f>
        <v>2.5</v>
      </c>
      <c r="AH297">
        <f>games1805!AH297</f>
        <v>0</v>
      </c>
      <c r="AI297">
        <f>games1805!AI297</f>
        <v>1</v>
      </c>
      <c r="AJ297">
        <f>games1805!AJ297</f>
        <v>1</v>
      </c>
      <c r="AK297">
        <f>games1805!AK297</f>
        <v>7</v>
      </c>
      <c r="AL297">
        <f>games1805!AL297</f>
        <v>6</v>
      </c>
      <c r="AM297">
        <f>games1805!AM297</f>
        <v>1.75</v>
      </c>
      <c r="AN297">
        <f>games1805!AN297</f>
        <v>2</v>
      </c>
      <c r="AO297">
        <f>games1805!AO297</f>
        <v>296</v>
      </c>
    </row>
    <row r="298" spans="1:41" x14ac:dyDescent="0.3">
      <c r="A298" t="str">
        <f>games1805!A298</f>
        <v>UEFA CL-Qualifikation  UEFA Champions League-Qualifikation</v>
      </c>
      <c r="B298" t="str">
        <f>games1805!B298</f>
        <v>14.08.2018</v>
      </c>
      <c r="C298" t="str">
        <f>games1805!C298</f>
        <v>2018</v>
      </c>
      <c r="D298" t="str">
        <f>games1805!D298</f>
        <v>08</v>
      </c>
      <c r="E298" t="str">
        <f>games1805!E298</f>
        <v>Di</v>
      </c>
      <c r="F298">
        <f>games1805!F298</f>
        <v>0.84375</v>
      </c>
      <c r="G298">
        <f>games1805!G298</f>
        <v>5000</v>
      </c>
      <c r="H298">
        <f>games1805!H298</f>
        <v>3</v>
      </c>
      <c r="I298">
        <f>games1805!I298</f>
        <v>0</v>
      </c>
      <c r="J298" t="str">
        <f>games1805!J298</f>
        <v>Shkendija Tetovo</v>
      </c>
      <c r="K298" t="str">
        <f>games1805!K298</f>
        <v>Red Bull Salzburg</v>
      </c>
      <c r="L298">
        <f>games1805!L298</f>
        <v>0</v>
      </c>
      <c r="M298">
        <f>games1805!M298</f>
        <v>1</v>
      </c>
      <c r="N298" t="str">
        <f>games1805!N298</f>
        <v>N</v>
      </c>
      <c r="O298" t="str">
        <f>games1805!O298</f>
        <v>S</v>
      </c>
      <c r="P298">
        <f>games1805!P298</f>
        <v>-1</v>
      </c>
      <c r="Q298">
        <f>games1805!Q298</f>
        <v>0</v>
      </c>
      <c r="R298">
        <f>games1805!R298</f>
        <v>0</v>
      </c>
      <c r="S298">
        <f>games1805!S298</f>
        <v>0</v>
      </c>
      <c r="T298">
        <f>games1805!T298</f>
        <v>3.2</v>
      </c>
      <c r="U298">
        <f>games1805!U298</f>
        <v>0.2</v>
      </c>
      <c r="V298">
        <f>games1805!V298</f>
        <v>3</v>
      </c>
      <c r="W298">
        <f>games1805!W298</f>
        <v>0</v>
      </c>
      <c r="X298">
        <f>games1805!X298</f>
        <v>0</v>
      </c>
      <c r="Y298">
        <f>games1805!Y298</f>
        <v>0</v>
      </c>
      <c r="Z298">
        <f>games1805!Z298</f>
        <v>0</v>
      </c>
      <c r="AA298">
        <f>games1805!AA298</f>
        <v>3</v>
      </c>
      <c r="AB298">
        <f>games1805!AB298</f>
        <v>-3</v>
      </c>
      <c r="AC298">
        <f>games1805!AC298</f>
        <v>2.6666666666666665</v>
      </c>
      <c r="AD298">
        <f>games1805!AD298</f>
        <v>0.33333333333333331</v>
      </c>
      <c r="AE298">
        <f>games1805!AE298</f>
        <v>2.333333333333333</v>
      </c>
      <c r="AF298">
        <f>games1805!AF298</f>
        <v>4</v>
      </c>
      <c r="AG298">
        <f>games1805!AG298</f>
        <v>0</v>
      </c>
      <c r="AH298">
        <f>games1805!AH298</f>
        <v>4</v>
      </c>
      <c r="AI298">
        <f>games1805!AI298</f>
        <v>0</v>
      </c>
      <c r="AJ298">
        <f>games1805!AJ298</f>
        <v>3</v>
      </c>
      <c r="AK298">
        <f>games1805!AK298</f>
        <v>0</v>
      </c>
      <c r="AL298">
        <f>games1805!AL298</f>
        <v>15</v>
      </c>
      <c r="AM298">
        <f>games1805!AM298</f>
        <v>0</v>
      </c>
      <c r="AN298">
        <f>games1805!AN298</f>
        <v>3</v>
      </c>
      <c r="AO298">
        <f>games1805!AO298</f>
        <v>297</v>
      </c>
    </row>
    <row r="299" spans="1:41" x14ac:dyDescent="0.3">
      <c r="A299" t="str">
        <f>games1805!A299</f>
        <v>Europa League Qualifikation  Europa League Qualifikation</v>
      </c>
      <c r="B299" t="str">
        <f>games1805!B299</f>
        <v>16.08.2018</v>
      </c>
      <c r="C299" t="str">
        <f>games1805!C299</f>
        <v>2018</v>
      </c>
      <c r="D299" t="str">
        <f>games1805!D299</f>
        <v>08</v>
      </c>
      <c r="E299" t="str">
        <f>games1805!E299</f>
        <v>Do</v>
      </c>
      <c r="F299">
        <f>games1805!F299</f>
        <v>0.72916666666666663</v>
      </c>
      <c r="G299">
        <f>games1805!G299</f>
        <v>4145</v>
      </c>
      <c r="H299">
        <f>games1805!H299</f>
        <v>4</v>
      </c>
      <c r="I299">
        <f>games1805!I299</f>
        <v>0</v>
      </c>
      <c r="J299" t="str">
        <f>games1805!J299</f>
        <v>AEK Larnaka</v>
      </c>
      <c r="K299" t="str">
        <f>games1805!K299</f>
        <v>SK Sturm Graz</v>
      </c>
      <c r="L299">
        <f>games1805!L299</f>
        <v>5</v>
      </c>
      <c r="M299">
        <f>games1805!M299</f>
        <v>0</v>
      </c>
      <c r="N299" t="str">
        <f>games1805!N299</f>
        <v>S</v>
      </c>
      <c r="O299" t="str">
        <f>games1805!O299</f>
        <v>N</v>
      </c>
      <c r="P299">
        <f>games1805!P299</f>
        <v>5</v>
      </c>
      <c r="Q299">
        <f>games1805!Q299</f>
        <v>2</v>
      </c>
      <c r="R299">
        <f>games1805!R299</f>
        <v>0</v>
      </c>
      <c r="S299">
        <f>games1805!S299</f>
        <v>2</v>
      </c>
      <c r="T299">
        <f>games1805!T299</f>
        <v>1.2857142857142858</v>
      </c>
      <c r="U299">
        <f>games1805!U299</f>
        <v>1.8571428571428572</v>
      </c>
      <c r="V299">
        <f>games1805!V299</f>
        <v>-0.5714285714285714</v>
      </c>
      <c r="W299">
        <f>games1805!W299</f>
        <v>0</v>
      </c>
      <c r="X299">
        <f>games1805!X299</f>
        <v>0</v>
      </c>
      <c r="Y299">
        <f>games1805!Y299</f>
        <v>0</v>
      </c>
      <c r="Z299">
        <f>games1805!Z299</f>
        <v>2</v>
      </c>
      <c r="AA299">
        <f>games1805!AA299</f>
        <v>0</v>
      </c>
      <c r="AB299">
        <f>games1805!AB299</f>
        <v>2</v>
      </c>
      <c r="AC299">
        <f>games1805!AC299</f>
        <v>1.3333333333333333</v>
      </c>
      <c r="AD299">
        <f>games1805!AD299</f>
        <v>2.3333333333333335</v>
      </c>
      <c r="AE299">
        <f>games1805!AE299</f>
        <v>-1.0000000000000002</v>
      </c>
      <c r="AF299">
        <f>games1805!AF299</f>
        <v>1.25</v>
      </c>
      <c r="AG299">
        <f>games1805!AG299</f>
        <v>1.5</v>
      </c>
      <c r="AH299">
        <f>games1805!AH299</f>
        <v>-0.25</v>
      </c>
      <c r="AI299">
        <f>games1805!AI299</f>
        <v>3</v>
      </c>
      <c r="AJ299">
        <f>games1805!AJ299</f>
        <v>0</v>
      </c>
      <c r="AK299">
        <f>games1805!AK299</f>
        <v>3</v>
      </c>
      <c r="AL299">
        <f>games1805!AL299</f>
        <v>9</v>
      </c>
      <c r="AM299">
        <f>games1805!AM299</f>
        <v>3</v>
      </c>
      <c r="AN299">
        <f>games1805!AN299</f>
        <v>1.2857142857142858</v>
      </c>
      <c r="AO299">
        <f>games1805!AO299</f>
        <v>298</v>
      </c>
    </row>
    <row r="300" spans="1:41" x14ac:dyDescent="0.3">
      <c r="A300" t="str">
        <f>games1805!A300</f>
        <v>Europa League Qualifikation  Europa League Qualifikation</v>
      </c>
      <c r="B300" t="str">
        <f>games1805!B300</f>
        <v>16.08.2018</v>
      </c>
      <c r="C300" t="str">
        <f>games1805!C300</f>
        <v>2018</v>
      </c>
      <c r="D300" t="str">
        <f>games1805!D300</f>
        <v>08</v>
      </c>
      <c r="E300" t="str">
        <f>games1805!E300</f>
        <v>Do</v>
      </c>
      <c r="F300">
        <f>games1805!F300</f>
        <v>0.82291666666666663</v>
      </c>
      <c r="G300">
        <f>games1805!G300</f>
        <v>14000</v>
      </c>
      <c r="H300">
        <f>games1805!H300</f>
        <v>4</v>
      </c>
      <c r="I300">
        <f>games1805!I300</f>
        <v>0</v>
      </c>
      <c r="J300" t="str">
        <f>games1805!J300</f>
        <v>LASK</v>
      </c>
      <c r="K300" t="str">
        <f>games1805!K300</f>
        <v>Besiktas Istanbul</v>
      </c>
      <c r="L300">
        <f>games1805!L300</f>
        <v>2</v>
      </c>
      <c r="M300">
        <f>games1805!M300</f>
        <v>1</v>
      </c>
      <c r="N300" t="str">
        <f>games1805!N300</f>
        <v>S</v>
      </c>
      <c r="O300" t="str">
        <f>games1805!O300</f>
        <v>N</v>
      </c>
      <c r="P300">
        <f>games1805!P300</f>
        <v>1</v>
      </c>
      <c r="Q300">
        <f>games1805!Q300</f>
        <v>1.5714285714285714</v>
      </c>
      <c r="R300">
        <f>games1805!R300</f>
        <v>0</v>
      </c>
      <c r="S300">
        <f>games1805!S300</f>
        <v>1.5714285714285714</v>
      </c>
      <c r="T300">
        <f>games1805!T300</f>
        <v>1</v>
      </c>
      <c r="U300">
        <f>games1805!U300</f>
        <v>0</v>
      </c>
      <c r="V300">
        <f>games1805!V300</f>
        <v>1</v>
      </c>
      <c r="W300">
        <f>games1805!W300</f>
        <v>2</v>
      </c>
      <c r="X300">
        <f>games1805!X300</f>
        <v>0</v>
      </c>
      <c r="Y300">
        <f>games1805!Y300</f>
        <v>2</v>
      </c>
      <c r="Z300">
        <f>games1805!Z300</f>
        <v>1.4</v>
      </c>
      <c r="AA300">
        <f>games1805!AA300</f>
        <v>1</v>
      </c>
      <c r="AB300">
        <f>games1805!AB300</f>
        <v>0.39999999999999991</v>
      </c>
      <c r="AC300">
        <f>games1805!AC300</f>
        <v>1</v>
      </c>
      <c r="AD300">
        <f>games1805!AD300</f>
        <v>0</v>
      </c>
      <c r="AE300">
        <f>games1805!AE300</f>
        <v>1</v>
      </c>
      <c r="AF300">
        <f>games1805!AF300</f>
        <v>0</v>
      </c>
      <c r="AG300">
        <f>games1805!AG300</f>
        <v>0</v>
      </c>
      <c r="AH300">
        <f>games1805!AH300</f>
        <v>0</v>
      </c>
      <c r="AI300">
        <f>games1805!AI300</f>
        <v>3</v>
      </c>
      <c r="AJ300">
        <f>games1805!AJ300</f>
        <v>0</v>
      </c>
      <c r="AK300">
        <f>games1805!AK300</f>
        <v>13</v>
      </c>
      <c r="AL300">
        <f>games1805!AL300</f>
        <v>3</v>
      </c>
      <c r="AM300">
        <f>games1805!AM300</f>
        <v>1.8571428571428572</v>
      </c>
      <c r="AN300">
        <f>games1805!AN300</f>
        <v>3</v>
      </c>
      <c r="AO300">
        <f>games1805!AO300</f>
        <v>299</v>
      </c>
    </row>
    <row r="301" spans="1:41" x14ac:dyDescent="0.3">
      <c r="A301" t="str">
        <f>games1805!A301</f>
        <v>Europa League Qualifikation  Europa League Qualifikation</v>
      </c>
      <c r="B301" t="str">
        <f>games1805!B301</f>
        <v>16.08.2018</v>
      </c>
      <c r="C301" t="str">
        <f>games1805!C301</f>
        <v>2018</v>
      </c>
      <c r="D301" t="str">
        <f>games1805!D301</f>
        <v>08</v>
      </c>
      <c r="E301" t="str">
        <f>games1805!E301</f>
        <v>Do</v>
      </c>
      <c r="F301">
        <f>games1805!F301</f>
        <v>0.85416666666666663</v>
      </c>
      <c r="G301">
        <f>games1805!G301</f>
        <v>17800</v>
      </c>
      <c r="H301">
        <f>games1805!H301</f>
        <v>4</v>
      </c>
      <c r="I301">
        <f>games1805!I301</f>
        <v>0</v>
      </c>
      <c r="J301" t="str">
        <f>games1805!J301</f>
        <v>SK Rapid Wien</v>
      </c>
      <c r="K301" t="str">
        <f>games1805!K301</f>
        <v>Slovan Bratislava</v>
      </c>
      <c r="L301">
        <f>games1805!L301</f>
        <v>4</v>
      </c>
      <c r="M301">
        <f>games1805!M301</f>
        <v>0</v>
      </c>
      <c r="N301" t="str">
        <f>games1805!N301</f>
        <v>S</v>
      </c>
      <c r="O301" t="str">
        <f>games1805!O301</f>
        <v>N</v>
      </c>
      <c r="P301">
        <f>games1805!P301</f>
        <v>4</v>
      </c>
      <c r="Q301">
        <f>games1805!Q301</f>
        <v>2</v>
      </c>
      <c r="R301">
        <f>games1805!R301</f>
        <v>0.2</v>
      </c>
      <c r="S301">
        <f>games1805!S301</f>
        <v>1.8</v>
      </c>
      <c r="T301">
        <f>games1805!T301</f>
        <v>2</v>
      </c>
      <c r="U301">
        <f>games1805!U301</f>
        <v>1</v>
      </c>
      <c r="V301">
        <f>games1805!V301</f>
        <v>1</v>
      </c>
      <c r="W301">
        <f>games1805!W301</f>
        <v>0.5</v>
      </c>
      <c r="X301">
        <f>games1805!X301</f>
        <v>0.5</v>
      </c>
      <c r="Y301">
        <f>games1805!Y301</f>
        <v>0</v>
      </c>
      <c r="Z301">
        <f>games1805!Z301</f>
        <v>3</v>
      </c>
      <c r="AA301">
        <f>games1805!AA301</f>
        <v>0.66666666666666663</v>
      </c>
      <c r="AB301">
        <f>games1805!AB301</f>
        <v>2.3333333333333335</v>
      </c>
      <c r="AC301">
        <f>games1805!AC301</f>
        <v>2</v>
      </c>
      <c r="AD301">
        <f>games1805!AD301</f>
        <v>1</v>
      </c>
      <c r="AE301">
        <f>games1805!AE301</f>
        <v>1</v>
      </c>
      <c r="AF301">
        <f>games1805!AF301</f>
        <v>0</v>
      </c>
      <c r="AG301">
        <f>games1805!AG301</f>
        <v>0</v>
      </c>
      <c r="AH301">
        <f>games1805!AH301</f>
        <v>0</v>
      </c>
      <c r="AI301">
        <f>games1805!AI301</f>
        <v>3</v>
      </c>
      <c r="AJ301">
        <f>games1805!AJ301</f>
        <v>0</v>
      </c>
      <c r="AK301">
        <f>games1805!AK301</f>
        <v>8</v>
      </c>
      <c r="AL301">
        <f>games1805!AL301</f>
        <v>3</v>
      </c>
      <c r="AM301">
        <f>games1805!AM301</f>
        <v>1.6</v>
      </c>
      <c r="AN301">
        <f>games1805!AN301</f>
        <v>3</v>
      </c>
      <c r="AO301">
        <f>games1805!AO301</f>
        <v>300</v>
      </c>
    </row>
    <row r="302" spans="1:41" x14ac:dyDescent="0.3">
      <c r="A302" t="str">
        <f>games1805!A302</f>
        <v>Bundesliga  Bundesliga</v>
      </c>
      <c r="B302" t="str">
        <f>games1805!B302</f>
        <v>18.08.2018</v>
      </c>
      <c r="C302" t="str">
        <f>games1805!C302</f>
        <v>2018</v>
      </c>
      <c r="D302" t="str">
        <f>games1805!D302</f>
        <v>08</v>
      </c>
      <c r="E302" t="str">
        <f>games1805!E302</f>
        <v>Sa</v>
      </c>
      <c r="F302">
        <f>games1805!F302</f>
        <v>0.70833333333333337</v>
      </c>
      <c r="G302">
        <f>games1805!G302</f>
        <v>7600</v>
      </c>
      <c r="H302">
        <f>games1805!H302</f>
        <v>4</v>
      </c>
      <c r="I302">
        <f>games1805!I302</f>
        <v>0</v>
      </c>
      <c r="J302" t="str">
        <f>games1805!J302</f>
        <v>Red Bull Salzburg</v>
      </c>
      <c r="K302" t="str">
        <f>games1805!K302</f>
        <v>TSV Hartberg</v>
      </c>
      <c r="L302">
        <f>games1805!L302</f>
        <v>2</v>
      </c>
      <c r="M302">
        <f>games1805!M302</f>
        <v>0</v>
      </c>
      <c r="N302" t="str">
        <f>games1805!N302</f>
        <v>S</v>
      </c>
      <c r="O302" t="str">
        <f>games1805!O302</f>
        <v>N</v>
      </c>
      <c r="P302">
        <f>games1805!P302</f>
        <v>2</v>
      </c>
      <c r="Q302">
        <f>games1805!Q302</f>
        <v>2.8333333333333335</v>
      </c>
      <c r="R302">
        <f>games1805!R302</f>
        <v>0.16666666666666666</v>
      </c>
      <c r="S302">
        <f>games1805!S302</f>
        <v>2.666666666666667</v>
      </c>
      <c r="T302">
        <f>games1805!T302</f>
        <v>1.75</v>
      </c>
      <c r="U302">
        <f>games1805!U302</f>
        <v>1.75</v>
      </c>
      <c r="V302">
        <f>games1805!V302</f>
        <v>0</v>
      </c>
      <c r="W302">
        <f>games1805!W302</f>
        <v>2.6666666666666665</v>
      </c>
      <c r="X302">
        <f>games1805!X302</f>
        <v>0.33333333333333331</v>
      </c>
      <c r="Y302">
        <f>games1805!Y302</f>
        <v>2.333333333333333</v>
      </c>
      <c r="Z302">
        <f>games1805!Z302</f>
        <v>3</v>
      </c>
      <c r="AA302">
        <f>games1805!AA302</f>
        <v>0</v>
      </c>
      <c r="AB302">
        <f>games1805!AB302</f>
        <v>3</v>
      </c>
      <c r="AC302">
        <f>games1805!AC302</f>
        <v>2</v>
      </c>
      <c r="AD302">
        <f>games1805!AD302</f>
        <v>1.5</v>
      </c>
      <c r="AE302">
        <f>games1805!AE302</f>
        <v>0.5</v>
      </c>
      <c r="AF302">
        <f>games1805!AF302</f>
        <v>1.5</v>
      </c>
      <c r="AG302">
        <f>games1805!AG302</f>
        <v>2</v>
      </c>
      <c r="AH302">
        <f>games1805!AH302</f>
        <v>-0.5</v>
      </c>
      <c r="AI302">
        <f>games1805!AI302</f>
        <v>3</v>
      </c>
      <c r="AJ302">
        <f>games1805!AJ302</f>
        <v>0</v>
      </c>
      <c r="AK302">
        <f>games1805!AK302</f>
        <v>18</v>
      </c>
      <c r="AL302">
        <f>games1805!AL302</f>
        <v>4</v>
      </c>
      <c r="AM302">
        <f>games1805!AM302</f>
        <v>3</v>
      </c>
      <c r="AN302">
        <f>games1805!AN302</f>
        <v>1</v>
      </c>
      <c r="AO302">
        <f>games1805!AO302</f>
        <v>301</v>
      </c>
    </row>
    <row r="303" spans="1:41" x14ac:dyDescent="0.3">
      <c r="A303" t="str">
        <f>games1805!A303</f>
        <v>Bundesliga  Bundesliga</v>
      </c>
      <c r="B303" t="str">
        <f>games1805!B303</f>
        <v>18.08.2018</v>
      </c>
      <c r="C303" t="str">
        <f>games1805!C303</f>
        <v>2018</v>
      </c>
      <c r="D303" t="str">
        <f>games1805!D303</f>
        <v>08</v>
      </c>
      <c r="E303" t="str">
        <f>games1805!E303</f>
        <v>Sa</v>
      </c>
      <c r="F303">
        <f>games1805!F303</f>
        <v>0.70833333333333337</v>
      </c>
      <c r="G303">
        <f>games1805!G303</f>
        <v>4321</v>
      </c>
      <c r="H303">
        <f>games1805!H303</f>
        <v>6</v>
      </c>
      <c r="I303">
        <f>games1805!I303</f>
        <v>0</v>
      </c>
      <c r="J303" t="str">
        <f>games1805!J303</f>
        <v>FC Wacker Innsbruck</v>
      </c>
      <c r="K303" t="str">
        <f>games1805!K303</f>
        <v>SKN St. Pölten</v>
      </c>
      <c r="L303">
        <f>games1805!L303</f>
        <v>0</v>
      </c>
      <c r="M303">
        <f>games1805!M303</f>
        <v>2</v>
      </c>
      <c r="N303" t="str">
        <f>games1805!N303</f>
        <v>N</v>
      </c>
      <c r="O303" t="str">
        <f>games1805!O303</f>
        <v>S</v>
      </c>
      <c r="P303">
        <f>games1805!P303</f>
        <v>-2</v>
      </c>
      <c r="Q303">
        <f>games1805!Q303</f>
        <v>2</v>
      </c>
      <c r="R303">
        <f>games1805!R303</f>
        <v>0.75</v>
      </c>
      <c r="S303">
        <f>games1805!S303</f>
        <v>1.25</v>
      </c>
      <c r="T303">
        <f>games1805!T303</f>
        <v>3</v>
      </c>
      <c r="U303">
        <f>games1805!U303</f>
        <v>0.75</v>
      </c>
      <c r="V303">
        <f>games1805!V303</f>
        <v>2.25</v>
      </c>
      <c r="W303">
        <f>games1805!W303</f>
        <v>2</v>
      </c>
      <c r="X303">
        <f>games1805!X303</f>
        <v>3</v>
      </c>
      <c r="Y303">
        <f>games1805!Y303</f>
        <v>-1</v>
      </c>
      <c r="Z303">
        <f>games1805!Z303</f>
        <v>2</v>
      </c>
      <c r="AA303">
        <f>games1805!AA303</f>
        <v>1.6666666666666667</v>
      </c>
      <c r="AB303">
        <f>games1805!AB303</f>
        <v>0.33333333333333326</v>
      </c>
      <c r="AC303">
        <f>games1805!AC303</f>
        <v>3</v>
      </c>
      <c r="AD303">
        <f>games1805!AD303</f>
        <v>1.5</v>
      </c>
      <c r="AE303">
        <f>games1805!AE303</f>
        <v>1.5</v>
      </c>
      <c r="AF303">
        <f>games1805!AF303</f>
        <v>3</v>
      </c>
      <c r="AG303">
        <f>games1805!AG303</f>
        <v>0</v>
      </c>
      <c r="AH303">
        <f>games1805!AH303</f>
        <v>3</v>
      </c>
      <c r="AI303">
        <f>games1805!AI303</f>
        <v>0</v>
      </c>
      <c r="AJ303">
        <f>games1805!AJ303</f>
        <v>3</v>
      </c>
      <c r="AK303">
        <f>games1805!AK303</f>
        <v>6</v>
      </c>
      <c r="AL303">
        <f>games1805!AL303</f>
        <v>10</v>
      </c>
      <c r="AM303">
        <f>games1805!AM303</f>
        <v>1.5</v>
      </c>
      <c r="AN303">
        <f>games1805!AN303</f>
        <v>2.5</v>
      </c>
      <c r="AO303">
        <f>games1805!AO303</f>
        <v>302</v>
      </c>
    </row>
    <row r="304" spans="1:41" x14ac:dyDescent="0.3">
      <c r="A304" t="str">
        <f>games1805!A304</f>
        <v>Bundesliga  Bundesliga</v>
      </c>
      <c r="B304" t="str">
        <f>games1805!B304</f>
        <v>18.08.2018</v>
      </c>
      <c r="C304" t="str">
        <f>games1805!C304</f>
        <v>2018</v>
      </c>
      <c r="D304" t="str">
        <f>games1805!D304</f>
        <v>08</v>
      </c>
      <c r="E304" t="str">
        <f>games1805!E304</f>
        <v>Sa</v>
      </c>
      <c r="F304">
        <f>games1805!F304</f>
        <v>0.70833333333333337</v>
      </c>
      <c r="G304">
        <f>games1805!G304</f>
        <v>2200</v>
      </c>
      <c r="H304">
        <f>games1805!H304</f>
        <v>6</v>
      </c>
      <c r="I304">
        <f>games1805!I304</f>
        <v>0</v>
      </c>
      <c r="J304" t="str">
        <f>games1805!J304</f>
        <v>SV Mattersburg</v>
      </c>
      <c r="K304" t="str">
        <f>games1805!K304</f>
        <v>Wolfsberger AC</v>
      </c>
      <c r="L304">
        <f>games1805!L304</f>
        <v>0</v>
      </c>
      <c r="M304">
        <f>games1805!M304</f>
        <v>6</v>
      </c>
      <c r="N304" t="str">
        <f>games1805!N304</f>
        <v>N</v>
      </c>
      <c r="O304" t="str">
        <f>games1805!O304</f>
        <v>S</v>
      </c>
      <c r="P304">
        <f>games1805!P304</f>
        <v>-6</v>
      </c>
      <c r="Q304">
        <f>games1805!Q304</f>
        <v>2</v>
      </c>
      <c r="R304">
        <f>games1805!R304</f>
        <v>0.5</v>
      </c>
      <c r="S304">
        <f>games1805!S304</f>
        <v>1.5</v>
      </c>
      <c r="T304">
        <f>games1805!T304</f>
        <v>1.5</v>
      </c>
      <c r="U304">
        <f>games1805!U304</f>
        <v>1.25</v>
      </c>
      <c r="V304">
        <f>games1805!V304</f>
        <v>0.25</v>
      </c>
      <c r="W304">
        <f>games1805!W304</f>
        <v>0</v>
      </c>
      <c r="X304">
        <f>games1805!X304</f>
        <v>2</v>
      </c>
      <c r="Y304">
        <f>games1805!Y304</f>
        <v>-2</v>
      </c>
      <c r="Z304">
        <f>games1805!Z304</f>
        <v>2.6666666666666665</v>
      </c>
      <c r="AA304">
        <f>games1805!AA304</f>
        <v>2.3333333333333335</v>
      </c>
      <c r="AB304">
        <f>games1805!AB304</f>
        <v>0.33333333333333304</v>
      </c>
      <c r="AC304">
        <f>games1805!AC304</f>
        <v>1</v>
      </c>
      <c r="AD304">
        <f>games1805!AD304</f>
        <v>0</v>
      </c>
      <c r="AE304">
        <f>games1805!AE304</f>
        <v>1</v>
      </c>
      <c r="AF304">
        <f>games1805!AF304</f>
        <v>1.6666666666666667</v>
      </c>
      <c r="AG304">
        <f>games1805!AG304</f>
        <v>1.6666666666666667</v>
      </c>
      <c r="AH304">
        <f>games1805!AH304</f>
        <v>0</v>
      </c>
      <c r="AI304">
        <f>games1805!AI304</f>
        <v>0</v>
      </c>
      <c r="AJ304">
        <f>games1805!AJ304</f>
        <v>3</v>
      </c>
      <c r="AK304">
        <f>games1805!AK304</f>
        <v>6</v>
      </c>
      <c r="AL304">
        <f>games1805!AL304</f>
        <v>7</v>
      </c>
      <c r="AM304">
        <f>games1805!AM304</f>
        <v>1.5</v>
      </c>
      <c r="AN304">
        <f>games1805!AN304</f>
        <v>1.75</v>
      </c>
      <c r="AO304">
        <f>games1805!AO304</f>
        <v>303</v>
      </c>
    </row>
    <row r="305" spans="1:41" x14ac:dyDescent="0.3">
      <c r="A305" t="str">
        <f>games1805!A305</f>
        <v>Bundesliga  Bundesliga</v>
      </c>
      <c r="B305" t="str">
        <f>games1805!B305</f>
        <v>19.08.2018</v>
      </c>
      <c r="C305" t="str">
        <f>games1805!C305</f>
        <v>2018</v>
      </c>
      <c r="D305" t="str">
        <f>games1805!D305</f>
        <v>08</v>
      </c>
      <c r="E305" t="str">
        <f>games1805!E305</f>
        <v>So</v>
      </c>
      <c r="F305">
        <f>games1805!F305</f>
        <v>0.70833333333333337</v>
      </c>
      <c r="G305">
        <f>games1805!G305</f>
        <v>10055</v>
      </c>
      <c r="H305">
        <f>games1805!H305</f>
        <v>8</v>
      </c>
      <c r="I305">
        <f>games1805!I305</f>
        <v>0</v>
      </c>
      <c r="J305" t="str">
        <f>games1805!J305</f>
        <v>FK Austria Wien</v>
      </c>
      <c r="K305" t="str">
        <f>games1805!K305</f>
        <v>FC Admira Wacker Mödling</v>
      </c>
      <c r="L305">
        <f>games1805!L305</f>
        <v>4</v>
      </c>
      <c r="M305">
        <f>games1805!M305</f>
        <v>0</v>
      </c>
      <c r="N305" t="str">
        <f>games1805!N305</f>
        <v>S</v>
      </c>
      <c r="O305" t="str">
        <f>games1805!O305</f>
        <v>N</v>
      </c>
      <c r="P305">
        <f>games1805!P305</f>
        <v>4</v>
      </c>
      <c r="Q305">
        <f>games1805!Q305</f>
        <v>1.5</v>
      </c>
      <c r="R305">
        <f>games1805!R305</f>
        <v>0.25</v>
      </c>
      <c r="S305">
        <f>games1805!S305</f>
        <v>1.25</v>
      </c>
      <c r="T305">
        <f>games1805!T305</f>
        <v>0.33333333333333331</v>
      </c>
      <c r="U305">
        <f>games1805!U305</f>
        <v>1.8333333333333333</v>
      </c>
      <c r="V305">
        <f>games1805!V305</f>
        <v>-1.5</v>
      </c>
      <c r="W305">
        <f>games1805!W305</f>
        <v>2</v>
      </c>
      <c r="X305">
        <f>games1805!X305</f>
        <v>1</v>
      </c>
      <c r="Y305">
        <f>games1805!Y305</f>
        <v>1</v>
      </c>
      <c r="Z305">
        <f>games1805!Z305</f>
        <v>1.3333333333333333</v>
      </c>
      <c r="AA305">
        <f>games1805!AA305</f>
        <v>1</v>
      </c>
      <c r="AB305">
        <f>games1805!AB305</f>
        <v>0.33333333333333326</v>
      </c>
      <c r="AC305">
        <f>games1805!AC305</f>
        <v>0.33333333333333331</v>
      </c>
      <c r="AD305">
        <f>games1805!AD305</f>
        <v>2.3333333333333335</v>
      </c>
      <c r="AE305">
        <f>games1805!AE305</f>
        <v>-2</v>
      </c>
      <c r="AF305">
        <f>games1805!AF305</f>
        <v>0.33333333333333331</v>
      </c>
      <c r="AG305">
        <f>games1805!AG305</f>
        <v>1.3333333333333333</v>
      </c>
      <c r="AH305">
        <f>games1805!AH305</f>
        <v>-1</v>
      </c>
      <c r="AI305">
        <f>games1805!AI305</f>
        <v>3</v>
      </c>
      <c r="AJ305">
        <f>games1805!AJ305</f>
        <v>0</v>
      </c>
      <c r="AK305">
        <f>games1805!AK305</f>
        <v>6</v>
      </c>
      <c r="AL305">
        <f>games1805!AL305</f>
        <v>3</v>
      </c>
      <c r="AM305">
        <f>games1805!AM305</f>
        <v>1.5</v>
      </c>
      <c r="AN305">
        <f>games1805!AN305</f>
        <v>0.5</v>
      </c>
      <c r="AO305">
        <f>games1805!AO305</f>
        <v>304</v>
      </c>
    </row>
    <row r="306" spans="1:41" x14ac:dyDescent="0.3">
      <c r="A306" t="str">
        <f>games1805!A306</f>
        <v>Bundesliga  Bundesliga</v>
      </c>
      <c r="B306" t="str">
        <f>games1805!B306</f>
        <v>19.08.2018</v>
      </c>
      <c r="C306" t="str">
        <f>games1805!C306</f>
        <v>2018</v>
      </c>
      <c r="D306" t="str">
        <f>games1805!D306</f>
        <v>08</v>
      </c>
      <c r="E306" t="str">
        <f>games1805!E306</f>
        <v>So</v>
      </c>
      <c r="F306">
        <f>games1805!F306</f>
        <v>0.70833333333333337</v>
      </c>
      <c r="G306">
        <f>games1805!G306</f>
        <v>6712</v>
      </c>
      <c r="H306">
        <f>games1805!H306</f>
        <v>3</v>
      </c>
      <c r="I306">
        <f>games1805!I306</f>
        <v>0</v>
      </c>
      <c r="J306" t="str">
        <f>games1805!J306</f>
        <v>SK Sturm Graz</v>
      </c>
      <c r="K306" t="str">
        <f>games1805!K306</f>
        <v>SC Rheindorf Altach</v>
      </c>
      <c r="L306">
        <f>games1805!L306</f>
        <v>1</v>
      </c>
      <c r="M306">
        <f>games1805!M306</f>
        <v>1</v>
      </c>
      <c r="N306" t="str">
        <f>games1805!N306</f>
        <v>U</v>
      </c>
      <c r="O306" t="str">
        <f>games1805!O306</f>
        <v>U</v>
      </c>
      <c r="P306">
        <f>games1805!P306</f>
        <v>0</v>
      </c>
      <c r="Q306">
        <f>games1805!Q306</f>
        <v>1.125</v>
      </c>
      <c r="R306">
        <f>games1805!R306</f>
        <v>0.875</v>
      </c>
      <c r="S306">
        <f>games1805!S306</f>
        <v>0.25</v>
      </c>
      <c r="T306">
        <f>games1805!T306</f>
        <v>1.75</v>
      </c>
      <c r="U306">
        <f>games1805!U306</f>
        <v>1.5</v>
      </c>
      <c r="V306">
        <f>games1805!V306</f>
        <v>0.25</v>
      </c>
      <c r="W306">
        <f>games1805!W306</f>
        <v>1.3333333333333333</v>
      </c>
      <c r="X306">
        <f>games1805!X306</f>
        <v>2.3333333333333335</v>
      </c>
      <c r="Y306">
        <f>games1805!Y306</f>
        <v>-1.0000000000000002</v>
      </c>
      <c r="Z306">
        <f>games1805!Z306</f>
        <v>1</v>
      </c>
      <c r="AA306">
        <f>games1805!AA306</f>
        <v>2.2000000000000002</v>
      </c>
      <c r="AB306">
        <f>games1805!AB306</f>
        <v>-1.2000000000000002</v>
      </c>
      <c r="AC306">
        <f>games1805!AC306</f>
        <v>1.5</v>
      </c>
      <c r="AD306">
        <f>games1805!AD306</f>
        <v>2.5</v>
      </c>
      <c r="AE306">
        <f>games1805!AE306</f>
        <v>-1</v>
      </c>
      <c r="AF306">
        <f>games1805!AF306</f>
        <v>2</v>
      </c>
      <c r="AG306">
        <f>games1805!AG306</f>
        <v>0.5</v>
      </c>
      <c r="AH306">
        <f>games1805!AH306</f>
        <v>1.5</v>
      </c>
      <c r="AI306">
        <f>games1805!AI306</f>
        <v>1</v>
      </c>
      <c r="AJ306">
        <f>games1805!AJ306</f>
        <v>1</v>
      </c>
      <c r="AK306">
        <f>games1805!AK306</f>
        <v>9</v>
      </c>
      <c r="AL306">
        <f>games1805!AL306</f>
        <v>4</v>
      </c>
      <c r="AM306">
        <f>games1805!AM306</f>
        <v>1.125</v>
      </c>
      <c r="AN306">
        <f>games1805!AN306</f>
        <v>1</v>
      </c>
      <c r="AO306">
        <f>games1805!AO306</f>
        <v>305</v>
      </c>
    </row>
    <row r="307" spans="1:41" x14ac:dyDescent="0.3">
      <c r="A307" t="str">
        <f>games1805!A307</f>
        <v>Bundesliga  Bundesliga</v>
      </c>
      <c r="B307" t="str">
        <f>games1805!B307</f>
        <v>19.08.2018</v>
      </c>
      <c r="C307" t="str">
        <f>games1805!C307</f>
        <v>2018</v>
      </c>
      <c r="D307" t="str">
        <f>games1805!D307</f>
        <v>08</v>
      </c>
      <c r="E307" t="str">
        <f>games1805!E307</f>
        <v>So</v>
      </c>
      <c r="F307">
        <f>games1805!F307</f>
        <v>0.70833333333333337</v>
      </c>
      <c r="G307">
        <f>games1805!G307</f>
        <v>5864</v>
      </c>
      <c r="H307">
        <f>games1805!H307</f>
        <v>3</v>
      </c>
      <c r="I307">
        <f>games1805!I307</f>
        <v>0</v>
      </c>
      <c r="J307" t="str">
        <f>games1805!J307</f>
        <v>LASK</v>
      </c>
      <c r="K307" t="str">
        <f>games1805!K307</f>
        <v>SK Rapid Wien</v>
      </c>
      <c r="L307">
        <f>games1805!L307</f>
        <v>2</v>
      </c>
      <c r="M307">
        <f>games1805!M307</f>
        <v>1</v>
      </c>
      <c r="N307" t="str">
        <f>games1805!N307</f>
        <v>S</v>
      </c>
      <c r="O307" t="str">
        <f>games1805!O307</f>
        <v>N</v>
      </c>
      <c r="P307">
        <f>games1805!P307</f>
        <v>1</v>
      </c>
      <c r="Q307">
        <f>games1805!Q307</f>
        <v>1.625</v>
      </c>
      <c r="R307">
        <f>games1805!R307</f>
        <v>0.125</v>
      </c>
      <c r="S307">
        <f>games1805!S307</f>
        <v>1.5</v>
      </c>
      <c r="T307">
        <f>games1805!T307</f>
        <v>2.3333333333333335</v>
      </c>
      <c r="U307">
        <f>games1805!U307</f>
        <v>0.5</v>
      </c>
      <c r="V307">
        <f>games1805!V307</f>
        <v>1.8333333333333335</v>
      </c>
      <c r="W307">
        <f>games1805!W307</f>
        <v>2</v>
      </c>
      <c r="X307">
        <f>games1805!X307</f>
        <v>0.33333333333333331</v>
      </c>
      <c r="Y307">
        <f>games1805!Y307</f>
        <v>1.6666666666666667</v>
      </c>
      <c r="Z307">
        <f>games1805!Z307</f>
        <v>1.4</v>
      </c>
      <c r="AA307">
        <f>games1805!AA307</f>
        <v>1</v>
      </c>
      <c r="AB307">
        <f>games1805!AB307</f>
        <v>0.39999999999999991</v>
      </c>
      <c r="AC307">
        <f>games1805!AC307</f>
        <v>1.6666666666666667</v>
      </c>
      <c r="AD307">
        <f>games1805!AD307</f>
        <v>0.33333333333333331</v>
      </c>
      <c r="AE307">
        <f>games1805!AE307</f>
        <v>1.3333333333333335</v>
      </c>
      <c r="AF307">
        <f>games1805!AF307</f>
        <v>3</v>
      </c>
      <c r="AG307">
        <f>games1805!AG307</f>
        <v>0.66666666666666663</v>
      </c>
      <c r="AH307">
        <f>games1805!AH307</f>
        <v>2.3333333333333335</v>
      </c>
      <c r="AI307">
        <f>games1805!AI307</f>
        <v>3</v>
      </c>
      <c r="AJ307">
        <f>games1805!AJ307</f>
        <v>0</v>
      </c>
      <c r="AK307">
        <f>games1805!AK307</f>
        <v>16</v>
      </c>
      <c r="AL307">
        <f>games1805!AL307</f>
        <v>11</v>
      </c>
      <c r="AM307">
        <f>games1805!AM307</f>
        <v>2</v>
      </c>
      <c r="AN307">
        <f>games1805!AN307</f>
        <v>1.8333333333333333</v>
      </c>
      <c r="AO307">
        <f>games1805!AO307</f>
        <v>306</v>
      </c>
    </row>
    <row r="308" spans="1:41" x14ac:dyDescent="0.3">
      <c r="A308" t="str">
        <f>games1805!A308</f>
        <v>UEFA CL-Qualifikation  UEFA Champions League-Qualifikation</v>
      </c>
      <c r="B308" t="str">
        <f>games1805!B308</f>
        <v>21.08.2018</v>
      </c>
      <c r="C308" t="str">
        <f>games1805!C308</f>
        <v>2018</v>
      </c>
      <c r="D308" t="str">
        <f>games1805!D308</f>
        <v>08</v>
      </c>
      <c r="E308" t="str">
        <f>games1805!E308</f>
        <v>Di</v>
      </c>
      <c r="F308">
        <f>games1805!F308</f>
        <v>0.875</v>
      </c>
      <c r="G308">
        <f>games1805!G308</f>
        <v>0</v>
      </c>
      <c r="H308">
        <f>games1805!H308</f>
        <v>3</v>
      </c>
      <c r="I308">
        <f>games1805!I308</f>
        <v>0</v>
      </c>
      <c r="J308" t="str">
        <f>games1805!J308</f>
        <v>Roter Stern Belgrad</v>
      </c>
      <c r="K308" t="str">
        <f>games1805!K308</f>
        <v>Red Bull Salzburg</v>
      </c>
      <c r="L308">
        <f>games1805!L308</f>
        <v>0</v>
      </c>
      <c r="M308">
        <f>games1805!M308</f>
        <v>0</v>
      </c>
      <c r="N308" t="str">
        <f>games1805!N308</f>
        <v>U</v>
      </c>
      <c r="O308" t="str">
        <f>games1805!O308</f>
        <v>U</v>
      </c>
      <c r="P308">
        <f>games1805!P308</f>
        <v>0</v>
      </c>
      <c r="Q308">
        <f>games1805!Q308</f>
        <v>0</v>
      </c>
      <c r="R308">
        <f>games1805!R308</f>
        <v>0</v>
      </c>
      <c r="S308">
        <f>games1805!S308</f>
        <v>0</v>
      </c>
      <c r="T308">
        <f>games1805!T308</f>
        <v>2.7142857142857144</v>
      </c>
      <c r="U308">
        <f>games1805!U308</f>
        <v>0.14285714285714285</v>
      </c>
      <c r="V308">
        <f>games1805!V308</f>
        <v>2.5714285714285716</v>
      </c>
      <c r="W308">
        <f>games1805!W308</f>
        <v>0</v>
      </c>
      <c r="X308">
        <f>games1805!X308</f>
        <v>0</v>
      </c>
      <c r="Y308">
        <f>games1805!Y308</f>
        <v>0</v>
      </c>
      <c r="Z308">
        <f>games1805!Z308</f>
        <v>0</v>
      </c>
      <c r="AA308">
        <f>games1805!AA308</f>
        <v>0</v>
      </c>
      <c r="AB308">
        <f>games1805!AB308</f>
        <v>0</v>
      </c>
      <c r="AC308">
        <f>games1805!AC308</f>
        <v>2.5</v>
      </c>
      <c r="AD308">
        <f>games1805!AD308</f>
        <v>0.25</v>
      </c>
      <c r="AE308">
        <f>games1805!AE308</f>
        <v>2.25</v>
      </c>
      <c r="AF308">
        <f>games1805!AF308</f>
        <v>3</v>
      </c>
      <c r="AG308">
        <f>games1805!AG308</f>
        <v>0</v>
      </c>
      <c r="AH308">
        <f>games1805!AH308</f>
        <v>3</v>
      </c>
      <c r="AI308">
        <f>games1805!AI308</f>
        <v>1</v>
      </c>
      <c r="AJ308">
        <f>games1805!AJ308</f>
        <v>1</v>
      </c>
      <c r="AK308">
        <f>games1805!AK308</f>
        <v>0</v>
      </c>
      <c r="AL308">
        <f>games1805!AL308</f>
        <v>21</v>
      </c>
      <c r="AM308">
        <f>games1805!AM308</f>
        <v>0</v>
      </c>
      <c r="AN308">
        <f>games1805!AN308</f>
        <v>3</v>
      </c>
      <c r="AO308">
        <f>games1805!AO308</f>
        <v>307</v>
      </c>
    </row>
    <row r="309" spans="1:41" x14ac:dyDescent="0.3">
      <c r="A309" t="str">
        <f>games1805!A309</f>
        <v>Europa League Qualifikation  Europa League Qualifikation</v>
      </c>
      <c r="B309" t="str">
        <f>games1805!B309</f>
        <v>23.08.2018</v>
      </c>
      <c r="C309" t="str">
        <f>games1805!C309</f>
        <v>2018</v>
      </c>
      <c r="D309" t="str">
        <f>games1805!D309</f>
        <v>08</v>
      </c>
      <c r="E309" t="str">
        <f>games1805!E309</f>
        <v>Do</v>
      </c>
      <c r="F309">
        <f>games1805!F309</f>
        <v>0.85416666666666663</v>
      </c>
      <c r="G309">
        <f>games1805!G309</f>
        <v>19300</v>
      </c>
      <c r="H309">
        <f>games1805!H309</f>
        <v>4</v>
      </c>
      <c r="I309">
        <f>games1805!I309</f>
        <v>0</v>
      </c>
      <c r="J309" t="str">
        <f>games1805!J309</f>
        <v>SK Rapid Wien</v>
      </c>
      <c r="K309" t="str">
        <f>games1805!K309</f>
        <v>FCSB</v>
      </c>
      <c r="L309">
        <f>games1805!L309</f>
        <v>3</v>
      </c>
      <c r="M309">
        <f>games1805!M309</f>
        <v>1</v>
      </c>
      <c r="N309" t="str">
        <f>games1805!N309</f>
        <v>S</v>
      </c>
      <c r="O309" t="str">
        <f>games1805!O309</f>
        <v>N</v>
      </c>
      <c r="P309">
        <f>games1805!P309</f>
        <v>2</v>
      </c>
      <c r="Q309">
        <f>games1805!Q309</f>
        <v>2.1428571428571428</v>
      </c>
      <c r="R309">
        <f>games1805!R309</f>
        <v>0.14285714285714285</v>
      </c>
      <c r="S309">
        <f>games1805!S309</f>
        <v>2</v>
      </c>
      <c r="T309">
        <f>games1805!T309</f>
        <v>0</v>
      </c>
      <c r="U309">
        <f>games1805!U309</f>
        <v>0</v>
      </c>
      <c r="V309">
        <f>games1805!V309</f>
        <v>0</v>
      </c>
      <c r="W309">
        <f>games1805!W309</f>
        <v>1.6666666666666667</v>
      </c>
      <c r="X309">
        <f>games1805!X309</f>
        <v>0.33333333333333331</v>
      </c>
      <c r="Y309">
        <f>games1805!Y309</f>
        <v>1.3333333333333335</v>
      </c>
      <c r="Z309">
        <f>games1805!Z309</f>
        <v>2.5</v>
      </c>
      <c r="AA309">
        <f>games1805!AA309</f>
        <v>1</v>
      </c>
      <c r="AB309">
        <f>games1805!AB309</f>
        <v>1.5</v>
      </c>
      <c r="AC309">
        <f>games1805!AC309</f>
        <v>0</v>
      </c>
      <c r="AD309">
        <f>games1805!AD309</f>
        <v>0</v>
      </c>
      <c r="AE309">
        <f>games1805!AE309</f>
        <v>0</v>
      </c>
      <c r="AF309">
        <f>games1805!AF309</f>
        <v>0</v>
      </c>
      <c r="AG309">
        <f>games1805!AG309</f>
        <v>0</v>
      </c>
      <c r="AH309">
        <f>games1805!AH309</f>
        <v>0</v>
      </c>
      <c r="AI309">
        <f>games1805!AI309</f>
        <v>3</v>
      </c>
      <c r="AJ309">
        <f>games1805!AJ309</f>
        <v>0</v>
      </c>
      <c r="AK309">
        <f>games1805!AK309</f>
        <v>11</v>
      </c>
      <c r="AL309">
        <f>games1805!AL309</f>
        <v>0</v>
      </c>
      <c r="AM309">
        <f>games1805!AM309</f>
        <v>1.5714285714285714</v>
      </c>
      <c r="AN309">
        <f>games1805!AN309</f>
        <v>0</v>
      </c>
      <c r="AO309">
        <f>games1805!AO309</f>
        <v>308</v>
      </c>
    </row>
    <row r="310" spans="1:41" x14ac:dyDescent="0.3">
      <c r="A310" t="str">
        <f>games1805!A310</f>
        <v>Bundesliga  Bundesliga</v>
      </c>
      <c r="B310" t="str">
        <f>games1805!B310</f>
        <v>25.08.2018</v>
      </c>
      <c r="C310" t="str">
        <f>games1805!C310</f>
        <v>2018</v>
      </c>
      <c r="D310" t="str">
        <f>games1805!D310</f>
        <v>08</v>
      </c>
      <c r="E310" t="str">
        <f>games1805!E310</f>
        <v>Sa</v>
      </c>
      <c r="F310">
        <f>games1805!F310</f>
        <v>0.70833333333333337</v>
      </c>
      <c r="G310">
        <f>games1805!G310</f>
        <v>5424</v>
      </c>
      <c r="H310">
        <f>games1805!H310</f>
        <v>6</v>
      </c>
      <c r="I310">
        <f>games1805!I310</f>
        <v>0</v>
      </c>
      <c r="J310" t="str">
        <f>games1805!J310</f>
        <v>SKN St. Pölten</v>
      </c>
      <c r="K310" t="str">
        <f>games1805!K310</f>
        <v>FK Austria Wien</v>
      </c>
      <c r="L310">
        <f>games1805!L310</f>
        <v>0</v>
      </c>
      <c r="M310">
        <f>games1805!M310</f>
        <v>0</v>
      </c>
      <c r="N310" t="str">
        <f>games1805!N310</f>
        <v>U</v>
      </c>
      <c r="O310" t="str">
        <f>games1805!O310</f>
        <v>U</v>
      </c>
      <c r="P310">
        <f>games1805!P310</f>
        <v>0</v>
      </c>
      <c r="Q310">
        <f>games1805!Q310</f>
        <v>2.8</v>
      </c>
      <c r="R310">
        <f>games1805!R310</f>
        <v>0.6</v>
      </c>
      <c r="S310">
        <f>games1805!S310</f>
        <v>2.1999999999999997</v>
      </c>
      <c r="T310">
        <f>games1805!T310</f>
        <v>2</v>
      </c>
      <c r="U310">
        <f>games1805!U310</f>
        <v>0.8</v>
      </c>
      <c r="V310">
        <f>games1805!V310</f>
        <v>1.2</v>
      </c>
      <c r="W310">
        <f>games1805!W310</f>
        <v>3</v>
      </c>
      <c r="X310">
        <f>games1805!X310</f>
        <v>1.5</v>
      </c>
      <c r="Y310">
        <f>games1805!Y310</f>
        <v>1.5</v>
      </c>
      <c r="Z310">
        <f>games1805!Z310</f>
        <v>2.6666666666666665</v>
      </c>
      <c r="AA310">
        <f>games1805!AA310</f>
        <v>0</v>
      </c>
      <c r="AB310">
        <f>games1805!AB310</f>
        <v>2.6666666666666665</v>
      </c>
      <c r="AC310">
        <f>games1805!AC310</f>
        <v>3</v>
      </c>
      <c r="AD310">
        <f>games1805!AD310</f>
        <v>0.5</v>
      </c>
      <c r="AE310">
        <f>games1805!AE310</f>
        <v>2.5</v>
      </c>
      <c r="AF310">
        <f>games1805!AF310</f>
        <v>1.3333333333333333</v>
      </c>
      <c r="AG310">
        <f>games1805!AG310</f>
        <v>1</v>
      </c>
      <c r="AH310">
        <f>games1805!AH310</f>
        <v>0.33333333333333326</v>
      </c>
      <c r="AI310">
        <f>games1805!AI310</f>
        <v>1</v>
      </c>
      <c r="AJ310">
        <f>games1805!AJ310</f>
        <v>1</v>
      </c>
      <c r="AK310">
        <f>games1805!AK310</f>
        <v>13</v>
      </c>
      <c r="AL310">
        <f>games1805!AL310</f>
        <v>9</v>
      </c>
      <c r="AM310">
        <f>games1805!AM310</f>
        <v>2.6</v>
      </c>
      <c r="AN310">
        <f>games1805!AN310</f>
        <v>1.8</v>
      </c>
      <c r="AO310">
        <f>games1805!AO310</f>
        <v>309</v>
      </c>
    </row>
    <row r="311" spans="1:41" x14ac:dyDescent="0.3">
      <c r="A311" t="str">
        <f>games1805!A311</f>
        <v>Bundesliga  Bundesliga</v>
      </c>
      <c r="B311" t="str">
        <f>games1805!B311</f>
        <v>25.08.2018</v>
      </c>
      <c r="C311" t="str">
        <f>games1805!C311</f>
        <v>2018</v>
      </c>
      <c r="D311" t="str">
        <f>games1805!D311</f>
        <v>08</v>
      </c>
      <c r="E311" t="str">
        <f>games1805!E311</f>
        <v>Sa</v>
      </c>
      <c r="F311">
        <f>games1805!F311</f>
        <v>0.70833333333333337</v>
      </c>
      <c r="G311">
        <f>games1805!G311</f>
        <v>5635</v>
      </c>
      <c r="H311">
        <f>games1805!H311</f>
        <v>6</v>
      </c>
      <c r="I311">
        <f>games1805!I311</f>
        <v>0</v>
      </c>
      <c r="J311" t="str">
        <f>games1805!J311</f>
        <v>Wolfsberger AC</v>
      </c>
      <c r="K311" t="str">
        <f>games1805!K311</f>
        <v>SK Sturm Graz</v>
      </c>
      <c r="L311">
        <f>games1805!L311</f>
        <v>1</v>
      </c>
      <c r="M311">
        <f>games1805!M311</f>
        <v>1</v>
      </c>
      <c r="N311" t="str">
        <f>games1805!N311</f>
        <v>U</v>
      </c>
      <c r="O311" t="str">
        <f>games1805!O311</f>
        <v>U</v>
      </c>
      <c r="P311">
        <f>games1805!P311</f>
        <v>0</v>
      </c>
      <c r="Q311">
        <f>games1805!Q311</f>
        <v>2.4</v>
      </c>
      <c r="R311">
        <f>games1805!R311</f>
        <v>0</v>
      </c>
      <c r="S311">
        <f>games1805!S311</f>
        <v>2.4</v>
      </c>
      <c r="T311">
        <f>games1805!T311</f>
        <v>1.1111111111111112</v>
      </c>
      <c r="U311">
        <f>games1805!U311</f>
        <v>2.1111111111111112</v>
      </c>
      <c r="V311">
        <f>games1805!V311</f>
        <v>-1</v>
      </c>
      <c r="W311">
        <f>games1805!W311</f>
        <v>1</v>
      </c>
      <c r="X311">
        <f>games1805!X311</f>
        <v>0</v>
      </c>
      <c r="Y311">
        <f>games1805!Y311</f>
        <v>1</v>
      </c>
      <c r="Z311">
        <f>games1805!Z311</f>
        <v>2.75</v>
      </c>
      <c r="AA311">
        <f>games1805!AA311</f>
        <v>1.25</v>
      </c>
      <c r="AB311">
        <f>games1805!AB311</f>
        <v>1.5</v>
      </c>
      <c r="AC311">
        <f>games1805!AC311</f>
        <v>1.25</v>
      </c>
      <c r="AD311">
        <f>games1805!AD311</f>
        <v>2</v>
      </c>
      <c r="AE311">
        <f>games1805!AE311</f>
        <v>-0.75</v>
      </c>
      <c r="AF311">
        <f>games1805!AF311</f>
        <v>1</v>
      </c>
      <c r="AG311">
        <f>games1805!AG311</f>
        <v>2.2000000000000002</v>
      </c>
      <c r="AH311">
        <f>games1805!AH311</f>
        <v>-1.2000000000000002</v>
      </c>
      <c r="AI311">
        <f>games1805!AI311</f>
        <v>1</v>
      </c>
      <c r="AJ311">
        <f>games1805!AJ311</f>
        <v>1</v>
      </c>
      <c r="AK311">
        <f>games1805!AK311</f>
        <v>10</v>
      </c>
      <c r="AL311">
        <f>games1805!AL311</f>
        <v>10</v>
      </c>
      <c r="AM311">
        <f>games1805!AM311</f>
        <v>2</v>
      </c>
      <c r="AN311">
        <f>games1805!AN311</f>
        <v>1.1111111111111112</v>
      </c>
      <c r="AO311">
        <f>games1805!AO311</f>
        <v>310</v>
      </c>
    </row>
    <row r="312" spans="1:41" x14ac:dyDescent="0.3">
      <c r="A312" t="str">
        <f>games1805!A312</f>
        <v>Bundesliga  Bundesliga</v>
      </c>
      <c r="B312" t="str">
        <f>games1805!B312</f>
        <v>25.08.2018</v>
      </c>
      <c r="C312" t="str">
        <f>games1805!C312</f>
        <v>2018</v>
      </c>
      <c r="D312" t="str">
        <f>games1805!D312</f>
        <v>08</v>
      </c>
      <c r="E312" t="str">
        <f>games1805!E312</f>
        <v>Sa</v>
      </c>
      <c r="F312">
        <f>games1805!F312</f>
        <v>0.70833333333333337</v>
      </c>
      <c r="G312">
        <f>games1805!G312</f>
        <v>4125</v>
      </c>
      <c r="H312">
        <f>games1805!H312</f>
        <v>4</v>
      </c>
      <c r="I312">
        <f>games1805!I312</f>
        <v>0</v>
      </c>
      <c r="J312" t="str">
        <f>games1805!J312</f>
        <v>SC Rheindorf Altach</v>
      </c>
      <c r="K312" t="str">
        <f>games1805!K312</f>
        <v>Red Bull Salzburg</v>
      </c>
      <c r="L312">
        <f>games1805!L312</f>
        <v>2</v>
      </c>
      <c r="M312">
        <f>games1805!M312</f>
        <v>3</v>
      </c>
      <c r="N312" t="str">
        <f>games1805!N312</f>
        <v>N</v>
      </c>
      <c r="O312" t="str">
        <f>games1805!O312</f>
        <v>S</v>
      </c>
      <c r="P312">
        <f>games1805!P312</f>
        <v>-1</v>
      </c>
      <c r="Q312">
        <f>games1805!Q312</f>
        <v>1.6</v>
      </c>
      <c r="R312">
        <f>games1805!R312</f>
        <v>1</v>
      </c>
      <c r="S312">
        <f>games1805!S312</f>
        <v>0.60000000000000009</v>
      </c>
      <c r="T312">
        <f>games1805!T312</f>
        <v>2.375</v>
      </c>
      <c r="U312">
        <f>games1805!U312</f>
        <v>0.125</v>
      </c>
      <c r="V312">
        <f>games1805!V312</f>
        <v>2.25</v>
      </c>
      <c r="W312">
        <f>games1805!W312</f>
        <v>1.5</v>
      </c>
      <c r="X312">
        <f>games1805!X312</f>
        <v>2.5</v>
      </c>
      <c r="Y312">
        <f>games1805!Y312</f>
        <v>-1</v>
      </c>
      <c r="Z312">
        <f>games1805!Z312</f>
        <v>1.6666666666666667</v>
      </c>
      <c r="AA312">
        <f>games1805!AA312</f>
        <v>0.66666666666666663</v>
      </c>
      <c r="AB312">
        <f>games1805!AB312</f>
        <v>1</v>
      </c>
      <c r="AC312">
        <f>games1805!AC312</f>
        <v>2.5</v>
      </c>
      <c r="AD312">
        <f>games1805!AD312</f>
        <v>0.25</v>
      </c>
      <c r="AE312">
        <f>games1805!AE312</f>
        <v>2.25</v>
      </c>
      <c r="AF312">
        <f>games1805!AF312</f>
        <v>2.25</v>
      </c>
      <c r="AG312">
        <f>games1805!AG312</f>
        <v>0</v>
      </c>
      <c r="AH312">
        <f>games1805!AH312</f>
        <v>2.25</v>
      </c>
      <c r="AI312">
        <f>games1805!AI312</f>
        <v>0</v>
      </c>
      <c r="AJ312">
        <f>games1805!AJ312</f>
        <v>3</v>
      </c>
      <c r="AK312">
        <f>games1805!AK312</f>
        <v>5</v>
      </c>
      <c r="AL312">
        <f>games1805!AL312</f>
        <v>22</v>
      </c>
      <c r="AM312">
        <f>games1805!AM312</f>
        <v>1</v>
      </c>
      <c r="AN312">
        <f>games1805!AN312</f>
        <v>2.75</v>
      </c>
      <c r="AO312">
        <f>games1805!AO312</f>
        <v>311</v>
      </c>
    </row>
    <row r="313" spans="1:41" x14ac:dyDescent="0.3">
      <c r="A313" t="str">
        <f>games1805!A313</f>
        <v>Bundesliga  Bundesliga</v>
      </c>
      <c r="B313" t="str">
        <f>games1805!B313</f>
        <v>26.08.2018</v>
      </c>
      <c r="C313" t="str">
        <f>games1805!C313</f>
        <v>2018</v>
      </c>
      <c r="D313" t="str">
        <f>games1805!D313</f>
        <v>08</v>
      </c>
      <c r="E313" t="str">
        <f>games1805!E313</f>
        <v>So</v>
      </c>
      <c r="F313">
        <f>games1805!F313</f>
        <v>0.70833333333333337</v>
      </c>
      <c r="G313">
        <f>games1805!G313</f>
        <v>3141</v>
      </c>
      <c r="H313">
        <f>games1805!H313</f>
        <v>7</v>
      </c>
      <c r="I313">
        <f>games1805!I313</f>
        <v>0</v>
      </c>
      <c r="J313" t="str">
        <f>games1805!J313</f>
        <v>TSV Hartberg</v>
      </c>
      <c r="K313" t="str">
        <f>games1805!K313</f>
        <v>LASK</v>
      </c>
      <c r="L313">
        <f>games1805!L313</f>
        <v>0</v>
      </c>
      <c r="M313">
        <f>games1805!M313</f>
        <v>1</v>
      </c>
      <c r="N313" t="str">
        <f>games1805!N313</f>
        <v>N</v>
      </c>
      <c r="O313" t="str">
        <f>games1805!O313</f>
        <v>S</v>
      </c>
      <c r="P313">
        <f>games1805!P313</f>
        <v>-1</v>
      </c>
      <c r="Q313">
        <f>games1805!Q313</f>
        <v>1.4</v>
      </c>
      <c r="R313">
        <f>games1805!R313</f>
        <v>0.6</v>
      </c>
      <c r="S313">
        <f>games1805!S313</f>
        <v>0.79999999999999993</v>
      </c>
      <c r="T313">
        <f>games1805!T313</f>
        <v>1.6666666666666667</v>
      </c>
      <c r="U313">
        <f>games1805!U313</f>
        <v>0.77777777777777779</v>
      </c>
      <c r="V313">
        <f>games1805!V313</f>
        <v>0.88888888888888895</v>
      </c>
      <c r="W313">
        <f>games1805!W313</f>
        <v>2</v>
      </c>
      <c r="X313">
        <f>games1805!X313</f>
        <v>1.5</v>
      </c>
      <c r="Y313">
        <f>games1805!Y313</f>
        <v>0.5</v>
      </c>
      <c r="Z313">
        <f>games1805!Z313</f>
        <v>1</v>
      </c>
      <c r="AA313">
        <f>games1805!AA313</f>
        <v>2</v>
      </c>
      <c r="AB313">
        <f>games1805!AB313</f>
        <v>-1</v>
      </c>
      <c r="AC313">
        <f>games1805!AC313</f>
        <v>2</v>
      </c>
      <c r="AD313">
        <f>games1805!AD313</f>
        <v>0.5</v>
      </c>
      <c r="AE313">
        <f>games1805!AE313</f>
        <v>1.5</v>
      </c>
      <c r="AF313">
        <f>games1805!AF313</f>
        <v>1.4</v>
      </c>
      <c r="AG313">
        <f>games1805!AG313</f>
        <v>1</v>
      </c>
      <c r="AH313">
        <f>games1805!AH313</f>
        <v>0.39999999999999991</v>
      </c>
      <c r="AI313">
        <f>games1805!AI313</f>
        <v>0</v>
      </c>
      <c r="AJ313">
        <f>games1805!AJ313</f>
        <v>3</v>
      </c>
      <c r="AK313">
        <f>games1805!AK313</f>
        <v>4</v>
      </c>
      <c r="AL313">
        <f>games1805!AL313</f>
        <v>19</v>
      </c>
      <c r="AM313">
        <f>games1805!AM313</f>
        <v>0.8</v>
      </c>
      <c r="AN313">
        <f>games1805!AN313</f>
        <v>2.1111111111111112</v>
      </c>
      <c r="AO313">
        <f>games1805!AO313</f>
        <v>312</v>
      </c>
    </row>
    <row r="314" spans="1:41" x14ac:dyDescent="0.3">
      <c r="A314" t="str">
        <f>games1805!A314</f>
        <v>Bundesliga  Bundesliga</v>
      </c>
      <c r="B314" t="str">
        <f>games1805!B314</f>
        <v>26.08.2018</v>
      </c>
      <c r="C314" t="str">
        <f>games1805!C314</f>
        <v>2018</v>
      </c>
      <c r="D314" t="str">
        <f>games1805!D314</f>
        <v>08</v>
      </c>
      <c r="E314" t="str">
        <f>games1805!E314</f>
        <v>So</v>
      </c>
      <c r="F314">
        <f>games1805!F314</f>
        <v>0.70833333333333337</v>
      </c>
      <c r="G314">
        <f>games1805!G314</f>
        <v>17400</v>
      </c>
      <c r="H314">
        <f>games1805!H314</f>
        <v>3</v>
      </c>
      <c r="I314">
        <f>games1805!I314</f>
        <v>0</v>
      </c>
      <c r="J314" t="str">
        <f>games1805!J314</f>
        <v>SK Rapid Wien</v>
      </c>
      <c r="K314" t="str">
        <f>games1805!K314</f>
        <v>FC Wacker Innsbruck</v>
      </c>
      <c r="L314">
        <f>games1805!L314</f>
        <v>2</v>
      </c>
      <c r="M314">
        <f>games1805!M314</f>
        <v>1</v>
      </c>
      <c r="N314" t="str">
        <f>games1805!N314</f>
        <v>S</v>
      </c>
      <c r="O314" t="str">
        <f>games1805!O314</f>
        <v>N</v>
      </c>
      <c r="P314">
        <f>games1805!P314</f>
        <v>1</v>
      </c>
      <c r="Q314">
        <f>games1805!Q314</f>
        <v>2.25</v>
      </c>
      <c r="R314">
        <f>games1805!R314</f>
        <v>0.25</v>
      </c>
      <c r="S314">
        <f>games1805!S314</f>
        <v>2</v>
      </c>
      <c r="T314">
        <f>games1805!T314</f>
        <v>1.6</v>
      </c>
      <c r="U314">
        <f>games1805!U314</f>
        <v>2</v>
      </c>
      <c r="V314">
        <f>games1805!V314</f>
        <v>-0.39999999999999991</v>
      </c>
      <c r="W314">
        <f>games1805!W314</f>
        <v>2</v>
      </c>
      <c r="X314">
        <f>games1805!X314</f>
        <v>0.5</v>
      </c>
      <c r="Y314">
        <f>games1805!Y314</f>
        <v>1.5</v>
      </c>
      <c r="Z314">
        <f>games1805!Z314</f>
        <v>2.5</v>
      </c>
      <c r="AA314">
        <f>games1805!AA314</f>
        <v>1</v>
      </c>
      <c r="AB314">
        <f>games1805!AB314</f>
        <v>1.5</v>
      </c>
      <c r="AC314">
        <f>games1805!AC314</f>
        <v>1</v>
      </c>
      <c r="AD314">
        <f>games1805!AD314</f>
        <v>2.5</v>
      </c>
      <c r="AE314">
        <f>games1805!AE314</f>
        <v>-1.5</v>
      </c>
      <c r="AF314">
        <f>games1805!AF314</f>
        <v>2</v>
      </c>
      <c r="AG314">
        <f>games1805!AG314</f>
        <v>1.6666666666666667</v>
      </c>
      <c r="AH314">
        <f>games1805!AH314</f>
        <v>0.33333333333333326</v>
      </c>
      <c r="AI314">
        <f>games1805!AI314</f>
        <v>3</v>
      </c>
      <c r="AJ314">
        <f>games1805!AJ314</f>
        <v>0</v>
      </c>
      <c r="AK314">
        <f>games1805!AK314</f>
        <v>14</v>
      </c>
      <c r="AL314">
        <f>games1805!AL314</f>
        <v>6</v>
      </c>
      <c r="AM314">
        <f>games1805!AM314</f>
        <v>1.75</v>
      </c>
      <c r="AN314">
        <f>games1805!AN314</f>
        <v>1.2</v>
      </c>
      <c r="AO314">
        <f>games1805!AO314</f>
        <v>313</v>
      </c>
    </row>
    <row r="315" spans="1:41" x14ac:dyDescent="0.3">
      <c r="A315" t="str">
        <f>games1805!A315</f>
        <v>Bundesliga  Bundesliga</v>
      </c>
      <c r="B315" t="str">
        <f>games1805!B315</f>
        <v>26.08.2018</v>
      </c>
      <c r="C315" t="str">
        <f>games1805!C315</f>
        <v>2018</v>
      </c>
      <c r="D315" t="str">
        <f>games1805!D315</f>
        <v>08</v>
      </c>
      <c r="E315" t="str">
        <f>games1805!E315</f>
        <v>So</v>
      </c>
      <c r="F315">
        <f>games1805!F315</f>
        <v>0.70833333333333337</v>
      </c>
      <c r="G315">
        <f>games1805!G315</f>
        <v>3400</v>
      </c>
      <c r="H315">
        <f>games1805!H315</f>
        <v>7</v>
      </c>
      <c r="I315">
        <f>games1805!I315</f>
        <v>0</v>
      </c>
      <c r="J315" t="str">
        <f>games1805!J315</f>
        <v>FC Admira Wacker Mödling</v>
      </c>
      <c r="K315" t="str">
        <f>games1805!K315</f>
        <v>SV Mattersburg</v>
      </c>
      <c r="L315">
        <f>games1805!L315</f>
        <v>0</v>
      </c>
      <c r="M315">
        <f>games1805!M315</f>
        <v>0</v>
      </c>
      <c r="N315" t="str">
        <f>games1805!N315</f>
        <v>U</v>
      </c>
      <c r="O315" t="str">
        <f>games1805!O315</f>
        <v>U</v>
      </c>
      <c r="P315">
        <f>games1805!P315</f>
        <v>0</v>
      </c>
      <c r="Q315">
        <f>games1805!Q315</f>
        <v>0.2857142857142857</v>
      </c>
      <c r="R315">
        <f>games1805!R315</f>
        <v>1</v>
      </c>
      <c r="S315">
        <f>games1805!S315</f>
        <v>-0.7142857142857143</v>
      </c>
      <c r="T315">
        <f>games1805!T315</f>
        <v>1.6</v>
      </c>
      <c r="U315">
        <f>games1805!U315</f>
        <v>3</v>
      </c>
      <c r="V315">
        <f>games1805!V315</f>
        <v>-1.4</v>
      </c>
      <c r="W315">
        <f>games1805!W315</f>
        <v>0.33333333333333331</v>
      </c>
      <c r="X315">
        <f>games1805!X315</f>
        <v>2.3333333333333335</v>
      </c>
      <c r="Y315">
        <f>games1805!Y315</f>
        <v>-2</v>
      </c>
      <c r="Z315">
        <f>games1805!Z315</f>
        <v>0.25</v>
      </c>
      <c r="AA315">
        <f>games1805!AA315</f>
        <v>2</v>
      </c>
      <c r="AB315">
        <f>games1805!AB315</f>
        <v>-1.75</v>
      </c>
      <c r="AC315">
        <f>games1805!AC315</f>
        <v>0</v>
      </c>
      <c r="AD315">
        <f>games1805!AD315</f>
        <v>4</v>
      </c>
      <c r="AE315">
        <f>games1805!AE315</f>
        <v>-4</v>
      </c>
      <c r="AF315">
        <f>games1805!AF315</f>
        <v>2.6666666666666665</v>
      </c>
      <c r="AG315">
        <f>games1805!AG315</f>
        <v>2.3333333333333335</v>
      </c>
      <c r="AH315">
        <f>games1805!AH315</f>
        <v>0.33333333333333304</v>
      </c>
      <c r="AI315">
        <f>games1805!AI315</f>
        <v>1</v>
      </c>
      <c r="AJ315">
        <f>games1805!AJ315</f>
        <v>1</v>
      </c>
      <c r="AK315">
        <f>games1805!AK315</f>
        <v>3</v>
      </c>
      <c r="AL315">
        <f>games1805!AL315</f>
        <v>6</v>
      </c>
      <c r="AM315">
        <f>games1805!AM315</f>
        <v>0.42857142857142855</v>
      </c>
      <c r="AN315">
        <f>games1805!AN315</f>
        <v>1.2</v>
      </c>
      <c r="AO315">
        <f>games1805!AO315</f>
        <v>314</v>
      </c>
    </row>
    <row r="316" spans="1:41" x14ac:dyDescent="0.3">
      <c r="A316" t="str">
        <f>games1805!A316</f>
        <v>UEFA CL-Qualifikation  UEFA Champions League-Qualifikation</v>
      </c>
      <c r="B316" t="str">
        <f>games1805!B316</f>
        <v>29.08.2018</v>
      </c>
      <c r="C316" t="str">
        <f>games1805!C316</f>
        <v>2018</v>
      </c>
      <c r="D316" t="str">
        <f>games1805!D316</f>
        <v>08</v>
      </c>
      <c r="E316" t="str">
        <f>games1805!E316</f>
        <v>Mi</v>
      </c>
      <c r="F316">
        <f>games1805!F316</f>
        <v>0.875</v>
      </c>
      <c r="G316">
        <f>games1805!G316</f>
        <v>26500</v>
      </c>
      <c r="H316">
        <f>games1805!H316</f>
        <v>4</v>
      </c>
      <c r="I316">
        <f>games1805!I316</f>
        <v>0</v>
      </c>
      <c r="J316" t="str">
        <f>games1805!J316</f>
        <v>Red Bull Salzburg</v>
      </c>
      <c r="K316" t="str">
        <f>games1805!K316</f>
        <v>Roter Stern Belgrad</v>
      </c>
      <c r="L316">
        <f>games1805!L316</f>
        <v>2</v>
      </c>
      <c r="M316">
        <f>games1805!M316</f>
        <v>2</v>
      </c>
      <c r="N316" t="str">
        <f>games1805!N316</f>
        <v>U</v>
      </c>
      <c r="O316" t="str">
        <f>games1805!O316</f>
        <v>U</v>
      </c>
      <c r="P316">
        <f>games1805!P316</f>
        <v>0</v>
      </c>
      <c r="Q316">
        <f>games1805!Q316</f>
        <v>2.4444444444444446</v>
      </c>
      <c r="R316">
        <f>games1805!R316</f>
        <v>0.1111111111111111</v>
      </c>
      <c r="S316">
        <f>games1805!S316</f>
        <v>2.3333333333333335</v>
      </c>
      <c r="T316">
        <f>games1805!T316</f>
        <v>0</v>
      </c>
      <c r="U316">
        <f>games1805!U316</f>
        <v>0</v>
      </c>
      <c r="V316">
        <f>games1805!V316</f>
        <v>0</v>
      </c>
      <c r="W316">
        <f>games1805!W316</f>
        <v>2.5</v>
      </c>
      <c r="X316">
        <f>games1805!X316</f>
        <v>0.25</v>
      </c>
      <c r="Y316">
        <f>games1805!Y316</f>
        <v>2.25</v>
      </c>
      <c r="Z316">
        <f>games1805!Z316</f>
        <v>2.4</v>
      </c>
      <c r="AA316">
        <f>games1805!AA316</f>
        <v>0.4</v>
      </c>
      <c r="AB316">
        <f>games1805!AB316</f>
        <v>2</v>
      </c>
      <c r="AC316">
        <f>games1805!AC316</f>
        <v>0</v>
      </c>
      <c r="AD316">
        <f>games1805!AD316</f>
        <v>0</v>
      </c>
      <c r="AE316">
        <f>games1805!AE316</f>
        <v>0</v>
      </c>
      <c r="AF316">
        <f>games1805!AF316</f>
        <v>0</v>
      </c>
      <c r="AG316">
        <f>games1805!AG316</f>
        <v>0</v>
      </c>
      <c r="AH316">
        <f>games1805!AH316</f>
        <v>0</v>
      </c>
      <c r="AI316">
        <f>games1805!AI316</f>
        <v>1</v>
      </c>
      <c r="AJ316">
        <f>games1805!AJ316</f>
        <v>1</v>
      </c>
      <c r="AK316">
        <f>games1805!AK316</f>
        <v>25</v>
      </c>
      <c r="AL316">
        <f>games1805!AL316</f>
        <v>1</v>
      </c>
      <c r="AM316">
        <f>games1805!AM316</f>
        <v>2.7777777777777777</v>
      </c>
      <c r="AN316">
        <f>games1805!AN316</f>
        <v>1</v>
      </c>
      <c r="AO316">
        <f>games1805!AO316</f>
        <v>315</v>
      </c>
    </row>
    <row r="317" spans="1:41" x14ac:dyDescent="0.3">
      <c r="A317" t="str">
        <f>games1805!A317</f>
        <v>Europa League Qualifikation  Europa League Qualifikation</v>
      </c>
      <c r="B317" t="str">
        <f>games1805!B317</f>
        <v>30.08.2018</v>
      </c>
      <c r="C317" t="str">
        <f>games1805!C317</f>
        <v>2018</v>
      </c>
      <c r="D317" t="str">
        <f>games1805!D317</f>
        <v>08</v>
      </c>
      <c r="E317" t="str">
        <f>games1805!E317</f>
        <v>Do</v>
      </c>
      <c r="F317">
        <f>games1805!F317</f>
        <v>0.85416666666666663</v>
      </c>
      <c r="G317">
        <f>games1805!G317</f>
        <v>31274</v>
      </c>
      <c r="H317">
        <f>games1805!H317</f>
        <v>4</v>
      </c>
      <c r="I317">
        <f>games1805!I317</f>
        <v>0</v>
      </c>
      <c r="J317" t="str">
        <f>games1805!J317</f>
        <v>FCSB</v>
      </c>
      <c r="K317" t="str">
        <f>games1805!K317</f>
        <v>SK Rapid Wien</v>
      </c>
      <c r="L317">
        <f>games1805!L317</f>
        <v>2</v>
      </c>
      <c r="M317">
        <f>games1805!M317</f>
        <v>1</v>
      </c>
      <c r="N317" t="str">
        <f>games1805!N317</f>
        <v>S</v>
      </c>
      <c r="O317" t="str">
        <f>games1805!O317</f>
        <v>N</v>
      </c>
      <c r="P317">
        <f>games1805!P317</f>
        <v>1</v>
      </c>
      <c r="Q317">
        <f>games1805!Q317</f>
        <v>1</v>
      </c>
      <c r="R317">
        <f>games1805!R317</f>
        <v>0</v>
      </c>
      <c r="S317">
        <f>games1805!S317</f>
        <v>1</v>
      </c>
      <c r="T317">
        <f>games1805!T317</f>
        <v>2.2222222222222223</v>
      </c>
      <c r="U317">
        <f>games1805!U317</f>
        <v>0.77777777777777779</v>
      </c>
      <c r="V317">
        <f>games1805!V317</f>
        <v>1.4444444444444446</v>
      </c>
      <c r="W317">
        <f>games1805!W317</f>
        <v>0</v>
      </c>
      <c r="X317">
        <f>games1805!X317</f>
        <v>0</v>
      </c>
      <c r="Y317">
        <f>games1805!Y317</f>
        <v>0</v>
      </c>
      <c r="Z317">
        <f>games1805!Z317</f>
        <v>1</v>
      </c>
      <c r="AA317">
        <f>games1805!AA317</f>
        <v>3</v>
      </c>
      <c r="AB317">
        <f>games1805!AB317</f>
        <v>-2</v>
      </c>
      <c r="AC317">
        <f>games1805!AC317</f>
        <v>2</v>
      </c>
      <c r="AD317">
        <f>games1805!AD317</f>
        <v>0.6</v>
      </c>
      <c r="AE317">
        <f>games1805!AE317</f>
        <v>1.4</v>
      </c>
      <c r="AF317">
        <f>games1805!AF317</f>
        <v>2.5</v>
      </c>
      <c r="AG317">
        <f>games1805!AG317</f>
        <v>1</v>
      </c>
      <c r="AH317">
        <f>games1805!AH317</f>
        <v>1.5</v>
      </c>
      <c r="AI317">
        <f>games1805!AI317</f>
        <v>3</v>
      </c>
      <c r="AJ317">
        <f>games1805!AJ317</f>
        <v>0</v>
      </c>
      <c r="AK317">
        <f>games1805!AK317</f>
        <v>0</v>
      </c>
      <c r="AL317">
        <f>games1805!AL317</f>
        <v>17</v>
      </c>
      <c r="AM317">
        <f>games1805!AM317</f>
        <v>0</v>
      </c>
      <c r="AN317">
        <f>games1805!AN317</f>
        <v>1.8888888888888888</v>
      </c>
      <c r="AO317">
        <f>games1805!AO317</f>
        <v>316</v>
      </c>
    </row>
    <row r="318" spans="1:41" x14ac:dyDescent="0.3">
      <c r="A318" t="str">
        <f>games1805!A318</f>
        <v>Bundesliga  Bundesliga</v>
      </c>
      <c r="B318" t="str">
        <f>games1805!B318</f>
        <v>01.09.2018</v>
      </c>
      <c r="C318" t="str">
        <f>games1805!C318</f>
        <v>2018</v>
      </c>
      <c r="D318" t="str">
        <f>games1805!D318</f>
        <v>09</v>
      </c>
      <c r="E318" t="str">
        <f>games1805!E318</f>
        <v>Sa</v>
      </c>
      <c r="F318">
        <f>games1805!F318</f>
        <v>0.70833333333333337</v>
      </c>
      <c r="G318">
        <f>games1805!G318</f>
        <v>9046</v>
      </c>
      <c r="H318">
        <f>games1805!H318</f>
        <v>7</v>
      </c>
      <c r="I318">
        <f>games1805!I318</f>
        <v>0</v>
      </c>
      <c r="J318" t="str">
        <f>games1805!J318</f>
        <v>FK Austria Wien</v>
      </c>
      <c r="K318" t="str">
        <f>games1805!K318</f>
        <v>SV Mattersburg</v>
      </c>
      <c r="L318">
        <f>games1805!L318</f>
        <v>2</v>
      </c>
      <c r="M318">
        <f>games1805!M318</f>
        <v>1</v>
      </c>
      <c r="N318" t="str">
        <f>games1805!N318</f>
        <v>S</v>
      </c>
      <c r="O318" t="str">
        <f>games1805!O318</f>
        <v>N</v>
      </c>
      <c r="P318">
        <f>games1805!P318</f>
        <v>1</v>
      </c>
      <c r="Q318">
        <f>games1805!Q318</f>
        <v>1.6666666666666667</v>
      </c>
      <c r="R318">
        <f>games1805!R318</f>
        <v>0.16666666666666666</v>
      </c>
      <c r="S318">
        <f>games1805!S318</f>
        <v>1.5</v>
      </c>
      <c r="T318">
        <f>games1805!T318</f>
        <v>1.3333333333333333</v>
      </c>
      <c r="U318">
        <f>games1805!U318</f>
        <v>2.5</v>
      </c>
      <c r="V318">
        <f>games1805!V318</f>
        <v>-1.1666666666666667</v>
      </c>
      <c r="W318">
        <f>games1805!W318</f>
        <v>3</v>
      </c>
      <c r="X318">
        <f>games1805!X318</f>
        <v>0.5</v>
      </c>
      <c r="Y318">
        <f>games1805!Y318</f>
        <v>2.5</v>
      </c>
      <c r="Z318">
        <f>games1805!Z318</f>
        <v>1</v>
      </c>
      <c r="AA318">
        <f>games1805!AA318</f>
        <v>0.75</v>
      </c>
      <c r="AB318">
        <f>games1805!AB318</f>
        <v>0.25</v>
      </c>
      <c r="AC318">
        <f>games1805!AC318</f>
        <v>0</v>
      </c>
      <c r="AD318">
        <f>games1805!AD318</f>
        <v>4</v>
      </c>
      <c r="AE318">
        <f>games1805!AE318</f>
        <v>-4</v>
      </c>
      <c r="AF318">
        <f>games1805!AF318</f>
        <v>2</v>
      </c>
      <c r="AG318">
        <f>games1805!AG318</f>
        <v>1.75</v>
      </c>
      <c r="AH318">
        <f>games1805!AH318</f>
        <v>0.25</v>
      </c>
      <c r="AI318">
        <f>games1805!AI318</f>
        <v>3</v>
      </c>
      <c r="AJ318">
        <f>games1805!AJ318</f>
        <v>0</v>
      </c>
      <c r="AK318">
        <f>games1805!AK318</f>
        <v>10</v>
      </c>
      <c r="AL318">
        <f>games1805!AL318</f>
        <v>7</v>
      </c>
      <c r="AM318">
        <f>games1805!AM318</f>
        <v>1.6666666666666667</v>
      </c>
      <c r="AN318">
        <f>games1805!AN318</f>
        <v>1.1666666666666667</v>
      </c>
      <c r="AO318">
        <f>games1805!AO318</f>
        <v>317</v>
      </c>
    </row>
    <row r="319" spans="1:41" x14ac:dyDescent="0.3">
      <c r="A319" t="str">
        <f>games1805!A319</f>
        <v>Bundesliga  Bundesliga</v>
      </c>
      <c r="B319" t="str">
        <f>games1805!B319</f>
        <v>01.09.2018</v>
      </c>
      <c r="C319" t="str">
        <f>games1805!C319</f>
        <v>2018</v>
      </c>
      <c r="D319" t="str">
        <f>games1805!D319</f>
        <v>09</v>
      </c>
      <c r="E319" t="str">
        <f>games1805!E319</f>
        <v>Sa</v>
      </c>
      <c r="F319">
        <f>games1805!F319</f>
        <v>0.70833333333333337</v>
      </c>
      <c r="G319">
        <f>games1805!G319</f>
        <v>3248</v>
      </c>
      <c r="H319">
        <f>games1805!H319</f>
        <v>7</v>
      </c>
      <c r="I319">
        <f>games1805!I319</f>
        <v>0</v>
      </c>
      <c r="J319" t="str">
        <f>games1805!J319</f>
        <v>SC Rheindorf Altach</v>
      </c>
      <c r="K319" t="str">
        <f>games1805!K319</f>
        <v>SKN St. Pölten</v>
      </c>
      <c r="L319">
        <f>games1805!L319</f>
        <v>1</v>
      </c>
      <c r="M319">
        <f>games1805!M319</f>
        <v>2</v>
      </c>
      <c r="N319" t="str">
        <f>games1805!N319</f>
        <v>N</v>
      </c>
      <c r="O319" t="str">
        <f>games1805!O319</f>
        <v>S</v>
      </c>
      <c r="P319">
        <f>games1805!P319</f>
        <v>-1</v>
      </c>
      <c r="Q319">
        <f>games1805!Q319</f>
        <v>1.6666666666666667</v>
      </c>
      <c r="R319">
        <f>games1805!R319</f>
        <v>1.3333333333333333</v>
      </c>
      <c r="S319">
        <f>games1805!S319</f>
        <v>0.33333333333333348</v>
      </c>
      <c r="T319">
        <f>games1805!T319</f>
        <v>2.3333333333333335</v>
      </c>
      <c r="U319">
        <f>games1805!U319</f>
        <v>0.5</v>
      </c>
      <c r="V319">
        <f>games1805!V319</f>
        <v>1.8333333333333335</v>
      </c>
      <c r="W319">
        <f>games1805!W319</f>
        <v>1.6666666666666667</v>
      </c>
      <c r="X319">
        <f>games1805!X319</f>
        <v>2.6666666666666665</v>
      </c>
      <c r="Y319">
        <f>games1805!Y319</f>
        <v>-0.99999999999999978</v>
      </c>
      <c r="Z319">
        <f>games1805!Z319</f>
        <v>1.6666666666666667</v>
      </c>
      <c r="AA319">
        <f>games1805!AA319</f>
        <v>0.66666666666666663</v>
      </c>
      <c r="AB319">
        <f>games1805!AB319</f>
        <v>1</v>
      </c>
      <c r="AC319">
        <f>games1805!AC319</f>
        <v>2</v>
      </c>
      <c r="AD319">
        <f>games1805!AD319</f>
        <v>1</v>
      </c>
      <c r="AE319">
        <f>games1805!AE319</f>
        <v>1</v>
      </c>
      <c r="AF319">
        <f>games1805!AF319</f>
        <v>2.6666666666666665</v>
      </c>
      <c r="AG319">
        <f>games1805!AG319</f>
        <v>0</v>
      </c>
      <c r="AH319">
        <f>games1805!AH319</f>
        <v>2.6666666666666665</v>
      </c>
      <c r="AI319">
        <f>games1805!AI319</f>
        <v>0</v>
      </c>
      <c r="AJ319">
        <f>games1805!AJ319</f>
        <v>3</v>
      </c>
      <c r="AK319">
        <f>games1805!AK319</f>
        <v>5</v>
      </c>
      <c r="AL319">
        <f>games1805!AL319</f>
        <v>14</v>
      </c>
      <c r="AM319">
        <f>games1805!AM319</f>
        <v>0.83333333333333337</v>
      </c>
      <c r="AN319">
        <f>games1805!AN319</f>
        <v>2.3333333333333335</v>
      </c>
      <c r="AO319">
        <f>games1805!AO319</f>
        <v>318</v>
      </c>
    </row>
    <row r="320" spans="1:41" x14ac:dyDescent="0.3">
      <c r="A320" t="str">
        <f>games1805!A320</f>
        <v>Bundesliga  Bundesliga</v>
      </c>
      <c r="B320" t="str">
        <f>games1805!B320</f>
        <v>01.09.2018</v>
      </c>
      <c r="C320" t="str">
        <f>games1805!C320</f>
        <v>2018</v>
      </c>
      <c r="D320" t="str">
        <f>games1805!D320</f>
        <v>09</v>
      </c>
      <c r="E320" t="str">
        <f>games1805!E320</f>
        <v>Sa</v>
      </c>
      <c r="F320">
        <f>games1805!F320</f>
        <v>0.70833333333333337</v>
      </c>
      <c r="G320">
        <f>games1805!G320</f>
        <v>3115</v>
      </c>
      <c r="H320">
        <f>games1805!H320</f>
        <v>6</v>
      </c>
      <c r="I320">
        <f>games1805!I320</f>
        <v>0</v>
      </c>
      <c r="J320" t="str">
        <f>games1805!J320</f>
        <v>FC Wacker Innsbruck</v>
      </c>
      <c r="K320" t="str">
        <f>games1805!K320</f>
        <v>TSV Hartberg</v>
      </c>
      <c r="L320">
        <f>games1805!L320</f>
        <v>2</v>
      </c>
      <c r="M320">
        <f>games1805!M320</f>
        <v>1</v>
      </c>
      <c r="N320" t="str">
        <f>games1805!N320</f>
        <v>S</v>
      </c>
      <c r="O320" t="str">
        <f>games1805!O320</f>
        <v>N</v>
      </c>
      <c r="P320">
        <f>games1805!P320</f>
        <v>1</v>
      </c>
      <c r="Q320">
        <f>games1805!Q320</f>
        <v>1.5</v>
      </c>
      <c r="R320">
        <f>games1805!R320</f>
        <v>0.83333333333333337</v>
      </c>
      <c r="S320">
        <f>games1805!S320</f>
        <v>0.66666666666666663</v>
      </c>
      <c r="T320">
        <f>games1805!T320</f>
        <v>1.1666666666666667</v>
      </c>
      <c r="U320">
        <f>games1805!U320</f>
        <v>1.6666666666666667</v>
      </c>
      <c r="V320">
        <f>games1805!V320</f>
        <v>-0.5</v>
      </c>
      <c r="W320">
        <f>games1805!W320</f>
        <v>1</v>
      </c>
      <c r="X320">
        <f>games1805!X320</f>
        <v>2.5</v>
      </c>
      <c r="Y320">
        <f>games1805!Y320</f>
        <v>-1.5</v>
      </c>
      <c r="Z320">
        <f>games1805!Z320</f>
        <v>1.75</v>
      </c>
      <c r="AA320">
        <f>games1805!AA320</f>
        <v>1.75</v>
      </c>
      <c r="AB320">
        <f>games1805!AB320</f>
        <v>0</v>
      </c>
      <c r="AC320">
        <f>games1805!AC320</f>
        <v>1.3333333333333333</v>
      </c>
      <c r="AD320">
        <f>games1805!AD320</f>
        <v>1.3333333333333333</v>
      </c>
      <c r="AE320">
        <f>games1805!AE320</f>
        <v>0</v>
      </c>
      <c r="AF320">
        <f>games1805!AF320</f>
        <v>1</v>
      </c>
      <c r="AG320">
        <f>games1805!AG320</f>
        <v>2</v>
      </c>
      <c r="AH320">
        <f>games1805!AH320</f>
        <v>-1</v>
      </c>
      <c r="AI320">
        <f>games1805!AI320</f>
        <v>3</v>
      </c>
      <c r="AJ320">
        <f>games1805!AJ320</f>
        <v>0</v>
      </c>
      <c r="AK320">
        <f>games1805!AK320</f>
        <v>6</v>
      </c>
      <c r="AL320">
        <f>games1805!AL320</f>
        <v>4</v>
      </c>
      <c r="AM320">
        <f>games1805!AM320</f>
        <v>1</v>
      </c>
      <c r="AN320">
        <f>games1805!AN320</f>
        <v>0.66666666666666663</v>
      </c>
      <c r="AO320">
        <f>games1805!AO320</f>
        <v>319</v>
      </c>
    </row>
    <row r="321" spans="1:41" x14ac:dyDescent="0.3">
      <c r="A321" t="str">
        <f>games1805!A321</f>
        <v>Bundesliga  Bundesliga</v>
      </c>
      <c r="B321" t="str">
        <f>games1805!B321</f>
        <v>02.09.2018</v>
      </c>
      <c r="C321" t="str">
        <f>games1805!C321</f>
        <v>2018</v>
      </c>
      <c r="D321" t="str">
        <f>games1805!D321</f>
        <v>09</v>
      </c>
      <c r="E321" t="str">
        <f>games1805!E321</f>
        <v>So</v>
      </c>
      <c r="F321">
        <f>games1805!F321</f>
        <v>0.70833333333333337</v>
      </c>
      <c r="G321">
        <f>games1805!G321</f>
        <v>14487</v>
      </c>
      <c r="H321">
        <f>games1805!H321</f>
        <v>8</v>
      </c>
      <c r="I321">
        <f>games1805!I321</f>
        <v>0</v>
      </c>
      <c r="J321" t="str">
        <f>games1805!J321</f>
        <v>SK Sturm Graz</v>
      </c>
      <c r="K321" t="str">
        <f>games1805!K321</f>
        <v>SK Rapid Wien</v>
      </c>
      <c r="L321">
        <f>games1805!L321</f>
        <v>1</v>
      </c>
      <c r="M321">
        <f>games1805!M321</f>
        <v>1</v>
      </c>
      <c r="N321" t="str">
        <f>games1805!N321</f>
        <v>U</v>
      </c>
      <c r="O321" t="str">
        <f>games1805!O321</f>
        <v>U</v>
      </c>
      <c r="P321">
        <f>games1805!P321</f>
        <v>0</v>
      </c>
      <c r="Q321">
        <f>games1805!Q321</f>
        <v>1.1000000000000001</v>
      </c>
      <c r="R321">
        <f>games1805!R321</f>
        <v>0.8</v>
      </c>
      <c r="S321">
        <f>games1805!S321</f>
        <v>0.30000000000000004</v>
      </c>
      <c r="T321">
        <f>games1805!T321</f>
        <v>2.1</v>
      </c>
      <c r="U321">
        <f>games1805!U321</f>
        <v>0.9</v>
      </c>
      <c r="V321">
        <f>games1805!V321</f>
        <v>1.2000000000000002</v>
      </c>
      <c r="W321">
        <f>games1805!W321</f>
        <v>1.25</v>
      </c>
      <c r="X321">
        <f>games1805!X321</f>
        <v>2</v>
      </c>
      <c r="Y321">
        <f>games1805!Y321</f>
        <v>-0.75</v>
      </c>
      <c r="Z321">
        <f>games1805!Z321</f>
        <v>1</v>
      </c>
      <c r="AA321">
        <f>games1805!AA321</f>
        <v>2</v>
      </c>
      <c r="AB321">
        <f>games1805!AB321</f>
        <v>-1</v>
      </c>
      <c r="AC321">
        <f>games1805!AC321</f>
        <v>2</v>
      </c>
      <c r="AD321">
        <f>games1805!AD321</f>
        <v>0.6</v>
      </c>
      <c r="AE321">
        <f>games1805!AE321</f>
        <v>1.4</v>
      </c>
      <c r="AF321">
        <f>games1805!AF321</f>
        <v>2.2000000000000002</v>
      </c>
      <c r="AG321">
        <f>games1805!AG321</f>
        <v>1.2</v>
      </c>
      <c r="AH321">
        <f>games1805!AH321</f>
        <v>1.0000000000000002</v>
      </c>
      <c r="AI321">
        <f>games1805!AI321</f>
        <v>1</v>
      </c>
      <c r="AJ321">
        <f>games1805!AJ321</f>
        <v>1</v>
      </c>
      <c r="AK321">
        <f>games1805!AK321</f>
        <v>11</v>
      </c>
      <c r="AL321">
        <f>games1805!AL321</f>
        <v>17</v>
      </c>
      <c r="AM321">
        <f>games1805!AM321</f>
        <v>1.1000000000000001</v>
      </c>
      <c r="AN321">
        <f>games1805!AN321</f>
        <v>1.7</v>
      </c>
      <c r="AO321">
        <f>games1805!AO321</f>
        <v>320</v>
      </c>
    </row>
    <row r="322" spans="1:41" x14ac:dyDescent="0.3">
      <c r="A322" t="str">
        <f>games1805!A322</f>
        <v>Bundesliga  Bundesliga</v>
      </c>
      <c r="B322" t="str">
        <f>games1805!B322</f>
        <v>02.09.2018</v>
      </c>
      <c r="C322" t="str">
        <f>games1805!C322</f>
        <v>2018</v>
      </c>
      <c r="D322" t="str">
        <f>games1805!D322</f>
        <v>09</v>
      </c>
      <c r="E322" t="str">
        <f>games1805!E322</f>
        <v>So</v>
      </c>
      <c r="F322">
        <f>games1805!F322</f>
        <v>0.70833333333333337</v>
      </c>
      <c r="G322">
        <f>games1805!G322</f>
        <v>6489</v>
      </c>
      <c r="H322">
        <f>games1805!H322</f>
        <v>4</v>
      </c>
      <c r="I322">
        <f>games1805!I322</f>
        <v>0</v>
      </c>
      <c r="J322" t="str">
        <f>games1805!J322</f>
        <v>Red Bull Salzburg</v>
      </c>
      <c r="K322" t="str">
        <f>games1805!K322</f>
        <v>FC Admira Wacker Mödling</v>
      </c>
      <c r="L322">
        <f>games1805!L322</f>
        <v>3</v>
      </c>
      <c r="M322">
        <f>games1805!M322</f>
        <v>1</v>
      </c>
      <c r="N322" t="str">
        <f>games1805!N322</f>
        <v>S</v>
      </c>
      <c r="O322" t="str">
        <f>games1805!O322</f>
        <v>N</v>
      </c>
      <c r="P322">
        <f>games1805!P322</f>
        <v>2</v>
      </c>
      <c r="Q322">
        <f>games1805!Q322</f>
        <v>2.4</v>
      </c>
      <c r="R322">
        <f>games1805!R322</f>
        <v>0.3</v>
      </c>
      <c r="S322">
        <f>games1805!S322</f>
        <v>2.1</v>
      </c>
      <c r="T322">
        <f>games1805!T322</f>
        <v>0.25</v>
      </c>
      <c r="U322">
        <f>games1805!U322</f>
        <v>1.875</v>
      </c>
      <c r="V322">
        <f>games1805!V322</f>
        <v>-1.625</v>
      </c>
      <c r="W322">
        <f>games1805!W322</f>
        <v>2.4</v>
      </c>
      <c r="X322">
        <f>games1805!X322</f>
        <v>0.6</v>
      </c>
      <c r="Y322">
        <f>games1805!Y322</f>
        <v>1.7999999999999998</v>
      </c>
      <c r="Z322">
        <f>games1805!Z322</f>
        <v>2.4</v>
      </c>
      <c r="AA322">
        <f>games1805!AA322</f>
        <v>0.4</v>
      </c>
      <c r="AB322">
        <f>games1805!AB322</f>
        <v>2</v>
      </c>
      <c r="AC322">
        <f>games1805!AC322</f>
        <v>0.25</v>
      </c>
      <c r="AD322">
        <f>games1805!AD322</f>
        <v>1.75</v>
      </c>
      <c r="AE322">
        <f>games1805!AE322</f>
        <v>-1.5</v>
      </c>
      <c r="AF322">
        <f>games1805!AF322</f>
        <v>0.25</v>
      </c>
      <c r="AG322">
        <f>games1805!AG322</f>
        <v>2</v>
      </c>
      <c r="AH322">
        <f>games1805!AH322</f>
        <v>-1.75</v>
      </c>
      <c r="AI322">
        <f>games1805!AI322</f>
        <v>3</v>
      </c>
      <c r="AJ322">
        <f>games1805!AJ322</f>
        <v>0</v>
      </c>
      <c r="AK322">
        <f>games1805!AK322</f>
        <v>26</v>
      </c>
      <c r="AL322">
        <f>games1805!AL322</f>
        <v>4</v>
      </c>
      <c r="AM322">
        <f>games1805!AM322</f>
        <v>2.6</v>
      </c>
      <c r="AN322">
        <f>games1805!AN322</f>
        <v>0.5</v>
      </c>
      <c r="AO322">
        <f>games1805!AO322</f>
        <v>321</v>
      </c>
    </row>
    <row r="323" spans="1:41" x14ac:dyDescent="0.3">
      <c r="A323" t="str">
        <f>games1805!A323</f>
        <v>Bundesliga  Bundesliga</v>
      </c>
      <c r="B323" t="str">
        <f>games1805!B323</f>
        <v>02.09.2018</v>
      </c>
      <c r="C323" t="str">
        <f>games1805!C323</f>
        <v>2018</v>
      </c>
      <c r="D323" t="str">
        <f>games1805!D323</f>
        <v>09</v>
      </c>
      <c r="E323" t="str">
        <f>games1805!E323</f>
        <v>So</v>
      </c>
      <c r="F323">
        <f>games1805!F323</f>
        <v>0.70833333333333337</v>
      </c>
      <c r="G323">
        <f>games1805!G323</f>
        <v>5119</v>
      </c>
      <c r="H323">
        <f>games1805!H323</f>
        <v>7</v>
      </c>
      <c r="I323">
        <f>games1805!I323</f>
        <v>0</v>
      </c>
      <c r="J323" t="str">
        <f>games1805!J323</f>
        <v>LASK</v>
      </c>
      <c r="K323" t="str">
        <f>games1805!K323</f>
        <v>Wolfsberger AC</v>
      </c>
      <c r="L323">
        <f>games1805!L323</f>
        <v>2</v>
      </c>
      <c r="M323">
        <f>games1805!M323</f>
        <v>0</v>
      </c>
      <c r="N323" t="str">
        <f>games1805!N323</f>
        <v>S</v>
      </c>
      <c r="O323" t="str">
        <f>games1805!O323</f>
        <v>N</v>
      </c>
      <c r="P323">
        <f>games1805!P323</f>
        <v>2</v>
      </c>
      <c r="Q323">
        <f>games1805!Q323</f>
        <v>1.6</v>
      </c>
      <c r="R323">
        <f>games1805!R323</f>
        <v>0.2</v>
      </c>
      <c r="S323">
        <f>games1805!S323</f>
        <v>1.4000000000000001</v>
      </c>
      <c r="T323">
        <f>games1805!T323</f>
        <v>2.1666666666666665</v>
      </c>
      <c r="U323">
        <f>games1805!U323</f>
        <v>1</v>
      </c>
      <c r="V323">
        <f>games1805!V323</f>
        <v>1.1666666666666665</v>
      </c>
      <c r="W323">
        <f>games1805!W323</f>
        <v>2</v>
      </c>
      <c r="X323">
        <f>games1805!X323</f>
        <v>0.5</v>
      </c>
      <c r="Y323">
        <f>games1805!Y323</f>
        <v>1.5</v>
      </c>
      <c r="Z323">
        <f>games1805!Z323</f>
        <v>1.3333333333333333</v>
      </c>
      <c r="AA323">
        <f>games1805!AA323</f>
        <v>0.83333333333333337</v>
      </c>
      <c r="AB323">
        <f>games1805!AB323</f>
        <v>0.49999999999999989</v>
      </c>
      <c r="AC323">
        <f>games1805!AC323</f>
        <v>1</v>
      </c>
      <c r="AD323">
        <f>games1805!AD323</f>
        <v>0.5</v>
      </c>
      <c r="AE323">
        <f>games1805!AE323</f>
        <v>0.5</v>
      </c>
      <c r="AF323">
        <f>games1805!AF323</f>
        <v>2.75</v>
      </c>
      <c r="AG323">
        <f>games1805!AG323</f>
        <v>1.25</v>
      </c>
      <c r="AH323">
        <f>games1805!AH323</f>
        <v>1.5</v>
      </c>
      <c r="AI323">
        <f>games1805!AI323</f>
        <v>3</v>
      </c>
      <c r="AJ323">
        <f>games1805!AJ323</f>
        <v>0</v>
      </c>
      <c r="AK323">
        <f>games1805!AK323</f>
        <v>22</v>
      </c>
      <c r="AL323">
        <f>games1805!AL323</f>
        <v>11</v>
      </c>
      <c r="AM323">
        <f>games1805!AM323</f>
        <v>2.2000000000000002</v>
      </c>
      <c r="AN323">
        <f>games1805!AN323</f>
        <v>1.8333333333333333</v>
      </c>
      <c r="AO323">
        <f>games1805!AO323</f>
        <v>322</v>
      </c>
    </row>
    <row r="324" spans="1:41" x14ac:dyDescent="0.3">
      <c r="A324" t="str">
        <f>games1805!A324</f>
        <v>Bundesliga  Bundesliga</v>
      </c>
      <c r="B324" t="str">
        <f>games1805!B324</f>
        <v>15.09.2018</v>
      </c>
      <c r="C324" t="str">
        <f>games1805!C324</f>
        <v>2018</v>
      </c>
      <c r="D324" t="str">
        <f>games1805!D324</f>
        <v>09</v>
      </c>
      <c r="E324" t="str">
        <f>games1805!E324</f>
        <v>Sa</v>
      </c>
      <c r="F324">
        <f>games1805!F324</f>
        <v>0.70833333333333337</v>
      </c>
      <c r="G324">
        <f>games1805!G324</f>
        <v>2400</v>
      </c>
      <c r="H324">
        <f>games1805!H324</f>
        <v>13</v>
      </c>
      <c r="I324">
        <f>games1805!I324</f>
        <v>0</v>
      </c>
      <c r="J324" t="str">
        <f>games1805!J324</f>
        <v>FC Admira Wacker Mödling</v>
      </c>
      <c r="K324" t="str">
        <f>games1805!K324</f>
        <v>SK Sturm Graz</v>
      </c>
      <c r="L324">
        <f>games1805!L324</f>
        <v>2</v>
      </c>
      <c r="M324">
        <f>games1805!M324</f>
        <v>3</v>
      </c>
      <c r="N324" t="str">
        <f>games1805!N324</f>
        <v>N</v>
      </c>
      <c r="O324" t="str">
        <f>games1805!O324</f>
        <v>S</v>
      </c>
      <c r="P324">
        <f>games1805!P324</f>
        <v>-1</v>
      </c>
      <c r="Q324">
        <f>games1805!Q324</f>
        <v>0.33333333333333331</v>
      </c>
      <c r="R324">
        <f>games1805!R324</f>
        <v>0.77777777777777779</v>
      </c>
      <c r="S324">
        <f>games1805!S324</f>
        <v>-0.44444444444444448</v>
      </c>
      <c r="T324">
        <f>games1805!T324</f>
        <v>1.0909090909090908</v>
      </c>
      <c r="U324">
        <f>games1805!U324</f>
        <v>1.9090909090909092</v>
      </c>
      <c r="V324">
        <f>games1805!V324</f>
        <v>-0.81818181818181834</v>
      </c>
      <c r="W324">
        <f>games1805!W324</f>
        <v>0.25</v>
      </c>
      <c r="X324">
        <f>games1805!X324</f>
        <v>1.75</v>
      </c>
      <c r="Y324">
        <f>games1805!Y324</f>
        <v>-1.5</v>
      </c>
      <c r="Z324">
        <f>games1805!Z324</f>
        <v>0.4</v>
      </c>
      <c r="AA324">
        <f>games1805!AA324</f>
        <v>2.2000000000000002</v>
      </c>
      <c r="AB324">
        <f>games1805!AB324</f>
        <v>-1.8000000000000003</v>
      </c>
      <c r="AC324">
        <f>games1805!AC324</f>
        <v>1.2</v>
      </c>
      <c r="AD324">
        <f>games1805!AD324</f>
        <v>1.8</v>
      </c>
      <c r="AE324">
        <f>games1805!AE324</f>
        <v>-0.60000000000000009</v>
      </c>
      <c r="AF324">
        <f>games1805!AF324</f>
        <v>1</v>
      </c>
      <c r="AG324">
        <f>games1805!AG324</f>
        <v>2</v>
      </c>
      <c r="AH324">
        <f>games1805!AH324</f>
        <v>-1</v>
      </c>
      <c r="AI324">
        <f>games1805!AI324</f>
        <v>0</v>
      </c>
      <c r="AJ324">
        <f>games1805!AJ324</f>
        <v>3</v>
      </c>
      <c r="AK324">
        <f>games1805!AK324</f>
        <v>4</v>
      </c>
      <c r="AL324">
        <f>games1805!AL324</f>
        <v>12</v>
      </c>
      <c r="AM324">
        <f>games1805!AM324</f>
        <v>0.44444444444444442</v>
      </c>
      <c r="AN324">
        <f>games1805!AN324</f>
        <v>1.0909090909090908</v>
      </c>
      <c r="AO324">
        <f>games1805!AO324</f>
        <v>323</v>
      </c>
    </row>
    <row r="325" spans="1:41" x14ac:dyDescent="0.3">
      <c r="A325" t="str">
        <f>games1805!A325</f>
        <v>Bundesliga  Bundesliga</v>
      </c>
      <c r="B325" t="str">
        <f>games1805!B325</f>
        <v>15.09.2018</v>
      </c>
      <c r="C325" t="str">
        <f>games1805!C325</f>
        <v>2018</v>
      </c>
      <c r="D325" t="str">
        <f>games1805!D325</f>
        <v>09</v>
      </c>
      <c r="E325" t="str">
        <f>games1805!E325</f>
        <v>Sa</v>
      </c>
      <c r="F325">
        <f>games1805!F325</f>
        <v>0.70833333333333337</v>
      </c>
      <c r="G325">
        <f>games1805!G325</f>
        <v>5511</v>
      </c>
      <c r="H325">
        <f>games1805!H325</f>
        <v>13</v>
      </c>
      <c r="I325">
        <f>games1805!I325</f>
        <v>0</v>
      </c>
      <c r="J325" t="str">
        <f>games1805!J325</f>
        <v>SKN St. Pölten</v>
      </c>
      <c r="K325" t="str">
        <f>games1805!K325</f>
        <v>Red Bull Salzburg</v>
      </c>
      <c r="L325">
        <f>games1805!L325</f>
        <v>1</v>
      </c>
      <c r="M325">
        <f>games1805!M325</f>
        <v>3</v>
      </c>
      <c r="N325" t="str">
        <f>games1805!N325</f>
        <v>N</v>
      </c>
      <c r="O325" t="str">
        <f>games1805!O325</f>
        <v>S</v>
      </c>
      <c r="P325">
        <f>games1805!P325</f>
        <v>-2</v>
      </c>
      <c r="Q325">
        <f>games1805!Q325</f>
        <v>2.2857142857142856</v>
      </c>
      <c r="R325">
        <f>games1805!R325</f>
        <v>0.42857142857142855</v>
      </c>
      <c r="S325">
        <f>games1805!S325</f>
        <v>1.857142857142857</v>
      </c>
      <c r="T325">
        <f>games1805!T325</f>
        <v>2.4545454545454546</v>
      </c>
      <c r="U325">
        <f>games1805!U325</f>
        <v>0.54545454545454541</v>
      </c>
      <c r="V325">
        <f>games1805!V325</f>
        <v>1.9090909090909092</v>
      </c>
      <c r="W325">
        <f>games1805!W325</f>
        <v>2</v>
      </c>
      <c r="X325">
        <f>games1805!X325</f>
        <v>1</v>
      </c>
      <c r="Y325">
        <f>games1805!Y325</f>
        <v>1</v>
      </c>
      <c r="Z325">
        <f>games1805!Z325</f>
        <v>2.5</v>
      </c>
      <c r="AA325">
        <f>games1805!AA325</f>
        <v>0.25</v>
      </c>
      <c r="AB325">
        <f>games1805!AB325</f>
        <v>2.25</v>
      </c>
      <c r="AC325">
        <f>games1805!AC325</f>
        <v>2.5</v>
      </c>
      <c r="AD325">
        <f>games1805!AD325</f>
        <v>0.66666666666666663</v>
      </c>
      <c r="AE325">
        <f>games1805!AE325</f>
        <v>1.8333333333333335</v>
      </c>
      <c r="AF325">
        <f>games1805!AF325</f>
        <v>2.4</v>
      </c>
      <c r="AG325">
        <f>games1805!AG325</f>
        <v>0.4</v>
      </c>
      <c r="AH325">
        <f>games1805!AH325</f>
        <v>2</v>
      </c>
      <c r="AI325">
        <f>games1805!AI325</f>
        <v>0</v>
      </c>
      <c r="AJ325">
        <f>games1805!AJ325</f>
        <v>3</v>
      </c>
      <c r="AK325">
        <f>games1805!AK325</f>
        <v>17</v>
      </c>
      <c r="AL325">
        <f>games1805!AL325</f>
        <v>29</v>
      </c>
      <c r="AM325">
        <f>games1805!AM325</f>
        <v>2.4285714285714284</v>
      </c>
      <c r="AN325">
        <f>games1805!AN325</f>
        <v>2.6363636363636362</v>
      </c>
      <c r="AO325">
        <f>games1805!AO325</f>
        <v>324</v>
      </c>
    </row>
    <row r="326" spans="1:41" x14ac:dyDescent="0.3">
      <c r="A326" t="str">
        <f>games1805!A326</f>
        <v>Bundesliga  Bundesliga</v>
      </c>
      <c r="B326" t="str">
        <f>games1805!B326</f>
        <v>15.09.2018</v>
      </c>
      <c r="C326" t="str">
        <f>games1805!C326</f>
        <v>2018</v>
      </c>
      <c r="D326" t="str">
        <f>games1805!D326</f>
        <v>09</v>
      </c>
      <c r="E326" t="str">
        <f>games1805!E326</f>
        <v>Sa</v>
      </c>
      <c r="F326">
        <f>games1805!F326</f>
        <v>0.70833333333333337</v>
      </c>
      <c r="G326">
        <f>games1805!G326</f>
        <v>2166</v>
      </c>
      <c r="H326">
        <f>games1805!H326</f>
        <v>14</v>
      </c>
      <c r="I326">
        <f>games1805!I326</f>
        <v>0</v>
      </c>
      <c r="J326" t="str">
        <f>games1805!J326</f>
        <v>TSV Hartberg</v>
      </c>
      <c r="K326" t="str">
        <f>games1805!K326</f>
        <v>SC Rheindorf Altach</v>
      </c>
      <c r="L326">
        <f>games1805!L326</f>
        <v>2</v>
      </c>
      <c r="M326">
        <f>games1805!M326</f>
        <v>1</v>
      </c>
      <c r="N326" t="str">
        <f>games1805!N326</f>
        <v>S</v>
      </c>
      <c r="O326" t="str">
        <f>games1805!O326</f>
        <v>N</v>
      </c>
      <c r="P326">
        <f>games1805!P326</f>
        <v>1</v>
      </c>
      <c r="Q326">
        <f>games1805!Q326</f>
        <v>1.1428571428571428</v>
      </c>
      <c r="R326">
        <f>games1805!R326</f>
        <v>0.5714285714285714</v>
      </c>
      <c r="S326">
        <f>games1805!S326</f>
        <v>0.5714285714285714</v>
      </c>
      <c r="T326">
        <f>games1805!T326</f>
        <v>1.5714285714285714</v>
      </c>
      <c r="U326">
        <f>games1805!U326</f>
        <v>1.7142857142857142</v>
      </c>
      <c r="V326">
        <f>games1805!V326</f>
        <v>-0.14285714285714279</v>
      </c>
      <c r="W326">
        <f>games1805!W326</f>
        <v>1.3333333333333333</v>
      </c>
      <c r="X326">
        <f>games1805!X326</f>
        <v>1.3333333333333333</v>
      </c>
      <c r="Y326">
        <f>games1805!Y326</f>
        <v>0</v>
      </c>
      <c r="Z326">
        <f>games1805!Z326</f>
        <v>1</v>
      </c>
      <c r="AA326">
        <f>games1805!AA326</f>
        <v>2</v>
      </c>
      <c r="AB326">
        <f>games1805!AB326</f>
        <v>-1</v>
      </c>
      <c r="AC326">
        <f>games1805!AC326</f>
        <v>1.5</v>
      </c>
      <c r="AD326">
        <f>games1805!AD326</f>
        <v>2.5</v>
      </c>
      <c r="AE326">
        <f>games1805!AE326</f>
        <v>-1</v>
      </c>
      <c r="AF326">
        <f>games1805!AF326</f>
        <v>1.6666666666666667</v>
      </c>
      <c r="AG326">
        <f>games1805!AG326</f>
        <v>0.66666666666666663</v>
      </c>
      <c r="AH326">
        <f>games1805!AH326</f>
        <v>1</v>
      </c>
      <c r="AI326">
        <f>games1805!AI326</f>
        <v>3</v>
      </c>
      <c r="AJ326">
        <f>games1805!AJ326</f>
        <v>0</v>
      </c>
      <c r="AK326">
        <f>games1805!AK326</f>
        <v>4</v>
      </c>
      <c r="AL326">
        <f>games1805!AL326</f>
        <v>5</v>
      </c>
      <c r="AM326">
        <f>games1805!AM326</f>
        <v>0.5714285714285714</v>
      </c>
      <c r="AN326">
        <f>games1805!AN326</f>
        <v>0.7142857142857143</v>
      </c>
      <c r="AO326">
        <f>games1805!AO326</f>
        <v>325</v>
      </c>
    </row>
    <row r="327" spans="1:41" x14ac:dyDescent="0.3">
      <c r="A327" t="str">
        <f>games1805!A327</f>
        <v>Bundesliga  Bundesliga</v>
      </c>
      <c r="B327" t="str">
        <f>games1805!B327</f>
        <v>16.09.2018</v>
      </c>
      <c r="C327" t="str">
        <f>games1805!C327</f>
        <v>2018</v>
      </c>
      <c r="D327" t="str">
        <f>games1805!D327</f>
        <v>09</v>
      </c>
      <c r="E327" t="str">
        <f>games1805!E327</f>
        <v>So</v>
      </c>
      <c r="F327">
        <f>games1805!F327</f>
        <v>0.70833333333333337</v>
      </c>
      <c r="G327">
        <f>games1805!G327</f>
        <v>26000</v>
      </c>
      <c r="H327">
        <f>games1805!H327</f>
        <v>15</v>
      </c>
      <c r="I327">
        <f>games1805!I327</f>
        <v>0</v>
      </c>
      <c r="J327" t="str">
        <f>games1805!J327</f>
        <v>SK Rapid Wien</v>
      </c>
      <c r="K327" t="str">
        <f>games1805!K327</f>
        <v>FK Austria Wien</v>
      </c>
      <c r="L327">
        <f>games1805!L327</f>
        <v>0</v>
      </c>
      <c r="M327">
        <f>games1805!M327</f>
        <v>1</v>
      </c>
      <c r="N327" t="str">
        <f>games1805!N327</f>
        <v>N</v>
      </c>
      <c r="O327" t="str">
        <f>games1805!O327</f>
        <v>S</v>
      </c>
      <c r="P327">
        <f>games1805!P327</f>
        <v>-1</v>
      </c>
      <c r="Q327">
        <f>games1805!Q327</f>
        <v>2</v>
      </c>
      <c r="R327">
        <f>games1805!R327</f>
        <v>0.27272727272727271</v>
      </c>
      <c r="S327">
        <f>games1805!S327</f>
        <v>1.7272727272727273</v>
      </c>
      <c r="T327">
        <f>games1805!T327</f>
        <v>1.7142857142857142</v>
      </c>
      <c r="U327">
        <f>games1805!U327</f>
        <v>0.7142857142857143</v>
      </c>
      <c r="V327">
        <f>games1805!V327</f>
        <v>0.99999999999999989</v>
      </c>
      <c r="W327">
        <f>games1805!W327</f>
        <v>2</v>
      </c>
      <c r="X327">
        <f>games1805!X327</f>
        <v>0.6</v>
      </c>
      <c r="Y327">
        <f>games1805!Y327</f>
        <v>1.4</v>
      </c>
      <c r="Z327">
        <f>games1805!Z327</f>
        <v>2</v>
      </c>
      <c r="AA327">
        <f>games1805!AA327</f>
        <v>1.1666666666666667</v>
      </c>
      <c r="AB327">
        <f>games1805!AB327</f>
        <v>0.83333333333333326</v>
      </c>
      <c r="AC327">
        <f>games1805!AC327</f>
        <v>2.6666666666666665</v>
      </c>
      <c r="AD327">
        <f>games1805!AD327</f>
        <v>0.66666666666666663</v>
      </c>
      <c r="AE327">
        <f>games1805!AE327</f>
        <v>2</v>
      </c>
      <c r="AF327">
        <f>games1805!AF327</f>
        <v>1</v>
      </c>
      <c r="AG327">
        <f>games1805!AG327</f>
        <v>0.75</v>
      </c>
      <c r="AH327">
        <f>games1805!AH327</f>
        <v>0.25</v>
      </c>
      <c r="AI327">
        <f>games1805!AI327</f>
        <v>0</v>
      </c>
      <c r="AJ327">
        <f>games1805!AJ327</f>
        <v>3</v>
      </c>
      <c r="AK327">
        <f>games1805!AK327</f>
        <v>18</v>
      </c>
      <c r="AL327">
        <f>games1805!AL327</f>
        <v>13</v>
      </c>
      <c r="AM327">
        <f>games1805!AM327</f>
        <v>1.6363636363636365</v>
      </c>
      <c r="AN327">
        <f>games1805!AN327</f>
        <v>1.8571428571428572</v>
      </c>
      <c r="AO327">
        <f>games1805!AO327</f>
        <v>326</v>
      </c>
    </row>
    <row r="328" spans="1:41" x14ac:dyDescent="0.3">
      <c r="A328" t="str">
        <f>games1805!A328</f>
        <v>Bundesliga  Bundesliga</v>
      </c>
      <c r="B328" t="str">
        <f>games1805!B328</f>
        <v>16.09.2018</v>
      </c>
      <c r="C328" t="str">
        <f>games1805!C328</f>
        <v>2018</v>
      </c>
      <c r="D328" t="str">
        <f>games1805!D328</f>
        <v>09</v>
      </c>
      <c r="E328" t="str">
        <f>games1805!E328</f>
        <v>So</v>
      </c>
      <c r="F328">
        <f>games1805!F328</f>
        <v>0.60416666666666663</v>
      </c>
      <c r="G328">
        <f>games1805!G328</f>
        <v>1952</v>
      </c>
      <c r="H328">
        <f>games1805!H328</f>
        <v>14</v>
      </c>
      <c r="I328">
        <f>games1805!I328</f>
        <v>0</v>
      </c>
      <c r="J328" t="str">
        <f>games1805!J328</f>
        <v>SV Mattersburg</v>
      </c>
      <c r="K328" t="str">
        <f>games1805!K328</f>
        <v>LASK</v>
      </c>
      <c r="L328">
        <f>games1805!L328</f>
        <v>1</v>
      </c>
      <c r="M328">
        <f>games1805!M328</f>
        <v>3</v>
      </c>
      <c r="N328" t="str">
        <f>games1805!N328</f>
        <v>N</v>
      </c>
      <c r="O328" t="str">
        <f>games1805!O328</f>
        <v>S</v>
      </c>
      <c r="P328">
        <f>games1805!P328</f>
        <v>-2</v>
      </c>
      <c r="Q328">
        <f>games1805!Q328</f>
        <v>1.2857142857142858</v>
      </c>
      <c r="R328">
        <f>games1805!R328</f>
        <v>1.1428571428571428</v>
      </c>
      <c r="S328">
        <f>games1805!S328</f>
        <v>0.14285714285714302</v>
      </c>
      <c r="T328">
        <f>games1805!T328</f>
        <v>1.6363636363636365</v>
      </c>
      <c r="U328">
        <f>games1805!U328</f>
        <v>0.63636363636363635</v>
      </c>
      <c r="V328">
        <f>games1805!V328</f>
        <v>1</v>
      </c>
      <c r="W328">
        <f>games1805!W328</f>
        <v>0</v>
      </c>
      <c r="X328">
        <f>games1805!X328</f>
        <v>4</v>
      </c>
      <c r="Y328">
        <f>games1805!Y328</f>
        <v>-4</v>
      </c>
      <c r="Z328">
        <f>games1805!Z328</f>
        <v>1.8</v>
      </c>
      <c r="AA328">
        <f>games1805!AA328</f>
        <v>1.8</v>
      </c>
      <c r="AB328">
        <f>games1805!AB328</f>
        <v>0</v>
      </c>
      <c r="AC328">
        <f>games1805!AC328</f>
        <v>2</v>
      </c>
      <c r="AD328">
        <f>games1805!AD328</f>
        <v>0.4</v>
      </c>
      <c r="AE328">
        <f>games1805!AE328</f>
        <v>1.6</v>
      </c>
      <c r="AF328">
        <f>games1805!AF328</f>
        <v>1.3333333333333333</v>
      </c>
      <c r="AG328">
        <f>games1805!AG328</f>
        <v>0.83333333333333337</v>
      </c>
      <c r="AH328">
        <f>games1805!AH328</f>
        <v>0.49999999999999989</v>
      </c>
      <c r="AI328">
        <f>games1805!AI328</f>
        <v>0</v>
      </c>
      <c r="AJ328">
        <f>games1805!AJ328</f>
        <v>3</v>
      </c>
      <c r="AK328">
        <f>games1805!AK328</f>
        <v>7</v>
      </c>
      <c r="AL328">
        <f>games1805!AL328</f>
        <v>25</v>
      </c>
      <c r="AM328">
        <f>games1805!AM328</f>
        <v>1</v>
      </c>
      <c r="AN328">
        <f>games1805!AN328</f>
        <v>2.2727272727272729</v>
      </c>
      <c r="AO328">
        <f>games1805!AO328</f>
        <v>327</v>
      </c>
    </row>
    <row r="329" spans="1:41" x14ac:dyDescent="0.3">
      <c r="A329" t="str">
        <f>games1805!A329</f>
        <v>Bundesliga  Bundesliga</v>
      </c>
      <c r="B329" t="str">
        <f>games1805!B329</f>
        <v>16.09.2018</v>
      </c>
      <c r="C329" t="str">
        <f>games1805!C329</f>
        <v>2018</v>
      </c>
      <c r="D329" t="str">
        <f>games1805!D329</f>
        <v>09</v>
      </c>
      <c r="E329" t="str">
        <f>games1805!E329</f>
        <v>So</v>
      </c>
      <c r="F329">
        <f>games1805!F329</f>
        <v>0.60416666666666663</v>
      </c>
      <c r="G329">
        <f>games1805!G329</f>
        <v>3887</v>
      </c>
      <c r="H329">
        <f>games1805!H329</f>
        <v>14</v>
      </c>
      <c r="I329">
        <f>games1805!I329</f>
        <v>0</v>
      </c>
      <c r="J329" t="str">
        <f>games1805!J329</f>
        <v>Wolfsberger AC</v>
      </c>
      <c r="K329" t="str">
        <f>games1805!K329</f>
        <v>FC Wacker Innsbruck</v>
      </c>
      <c r="L329">
        <f>games1805!L329</f>
        <v>3</v>
      </c>
      <c r="M329">
        <f>games1805!M329</f>
        <v>1</v>
      </c>
      <c r="N329" t="str">
        <f>games1805!N329</f>
        <v>S</v>
      </c>
      <c r="O329" t="str">
        <f>games1805!O329</f>
        <v>N</v>
      </c>
      <c r="P329">
        <f>games1805!P329</f>
        <v>2</v>
      </c>
      <c r="Q329">
        <f>games1805!Q329</f>
        <v>1.8571428571428572</v>
      </c>
      <c r="R329">
        <f>games1805!R329</f>
        <v>0.14285714285714285</v>
      </c>
      <c r="S329">
        <f>games1805!S329</f>
        <v>1.7142857142857144</v>
      </c>
      <c r="T329">
        <f>games1805!T329</f>
        <v>1.5714285714285714</v>
      </c>
      <c r="U329">
        <f>games1805!U329</f>
        <v>1.8571428571428572</v>
      </c>
      <c r="V329">
        <f>games1805!V329</f>
        <v>-0.28571428571428581</v>
      </c>
      <c r="W329">
        <f>games1805!W329</f>
        <v>1</v>
      </c>
      <c r="X329">
        <f>games1805!X329</f>
        <v>0.5</v>
      </c>
      <c r="Y329">
        <f>games1805!Y329</f>
        <v>0.5</v>
      </c>
      <c r="Z329">
        <f>games1805!Z329</f>
        <v>2.2000000000000002</v>
      </c>
      <c r="AA329">
        <f>games1805!AA329</f>
        <v>1.4</v>
      </c>
      <c r="AB329">
        <f>games1805!AB329</f>
        <v>0.80000000000000027</v>
      </c>
      <c r="AC329">
        <f>games1805!AC329</f>
        <v>1.3333333333333333</v>
      </c>
      <c r="AD329">
        <f>games1805!AD329</f>
        <v>2</v>
      </c>
      <c r="AE329">
        <f>games1805!AE329</f>
        <v>-0.66666666666666674</v>
      </c>
      <c r="AF329">
        <f>games1805!AF329</f>
        <v>1.75</v>
      </c>
      <c r="AG329">
        <f>games1805!AG329</f>
        <v>1.75</v>
      </c>
      <c r="AH329">
        <f>games1805!AH329</f>
        <v>0</v>
      </c>
      <c r="AI329">
        <f>games1805!AI329</f>
        <v>3</v>
      </c>
      <c r="AJ329">
        <f>games1805!AJ329</f>
        <v>0</v>
      </c>
      <c r="AK329">
        <f>games1805!AK329</f>
        <v>11</v>
      </c>
      <c r="AL329">
        <f>games1805!AL329</f>
        <v>9</v>
      </c>
      <c r="AM329">
        <f>games1805!AM329</f>
        <v>1.5714285714285714</v>
      </c>
      <c r="AN329">
        <f>games1805!AN329</f>
        <v>1.2857142857142858</v>
      </c>
      <c r="AO329">
        <f>games1805!AO329</f>
        <v>328</v>
      </c>
    </row>
    <row r="330" spans="1:41" x14ac:dyDescent="0.3">
      <c r="A330" t="str">
        <f>games1805!A330</f>
        <v>Europa League  Europa League</v>
      </c>
      <c r="B330" t="str">
        <f>games1805!B330</f>
        <v>20.09.2018</v>
      </c>
      <c r="C330" t="str">
        <f>games1805!C330</f>
        <v>2018</v>
      </c>
      <c r="D330" t="str">
        <f>games1805!D330</f>
        <v>09</v>
      </c>
      <c r="E330" t="str">
        <f>games1805!E330</f>
        <v>Do</v>
      </c>
      <c r="F330">
        <f>games1805!F330</f>
        <v>0.875</v>
      </c>
      <c r="G330">
        <f>games1805!G330</f>
        <v>24057</v>
      </c>
      <c r="H330">
        <f>games1805!H330</f>
        <v>5</v>
      </c>
      <c r="I330">
        <f>games1805!I330</f>
        <v>0</v>
      </c>
      <c r="J330" t="str">
        <f>games1805!J330</f>
        <v>RasenBallsport Leipzig</v>
      </c>
      <c r="K330" t="str">
        <f>games1805!K330</f>
        <v>Red Bull Salzburg</v>
      </c>
      <c r="L330">
        <f>games1805!L330</f>
        <v>2</v>
      </c>
      <c r="M330">
        <f>games1805!M330</f>
        <v>3</v>
      </c>
      <c r="N330" t="str">
        <f>games1805!N330</f>
        <v>N</v>
      </c>
      <c r="O330" t="str">
        <f>games1805!O330</f>
        <v>S</v>
      </c>
      <c r="P330">
        <f>games1805!P330</f>
        <v>-1</v>
      </c>
      <c r="Q330">
        <f>games1805!Q330</f>
        <v>0</v>
      </c>
      <c r="R330">
        <f>games1805!R330</f>
        <v>0</v>
      </c>
      <c r="S330">
        <f>games1805!S330</f>
        <v>0</v>
      </c>
      <c r="T330">
        <f>games1805!T330</f>
        <v>2.5</v>
      </c>
      <c r="U330">
        <f>games1805!U330</f>
        <v>0.58333333333333337</v>
      </c>
      <c r="V330">
        <f>games1805!V330</f>
        <v>1.9166666666666665</v>
      </c>
      <c r="W330">
        <f>games1805!W330</f>
        <v>0</v>
      </c>
      <c r="X330">
        <f>games1805!X330</f>
        <v>0</v>
      </c>
      <c r="Y330">
        <f>games1805!Y330</f>
        <v>0</v>
      </c>
      <c r="Z330">
        <f>games1805!Z330</f>
        <v>0</v>
      </c>
      <c r="AA330">
        <f>games1805!AA330</f>
        <v>0</v>
      </c>
      <c r="AB330">
        <f>games1805!AB330</f>
        <v>0</v>
      </c>
      <c r="AC330">
        <f>games1805!AC330</f>
        <v>2.5</v>
      </c>
      <c r="AD330">
        <f>games1805!AD330</f>
        <v>0.66666666666666663</v>
      </c>
      <c r="AE330">
        <f>games1805!AE330</f>
        <v>1.8333333333333335</v>
      </c>
      <c r="AF330">
        <f>games1805!AF330</f>
        <v>2.5</v>
      </c>
      <c r="AG330">
        <f>games1805!AG330</f>
        <v>0.5</v>
      </c>
      <c r="AH330">
        <f>games1805!AH330</f>
        <v>2</v>
      </c>
      <c r="AI330">
        <f>games1805!AI330</f>
        <v>0</v>
      </c>
      <c r="AJ330">
        <f>games1805!AJ330</f>
        <v>3</v>
      </c>
      <c r="AK330">
        <f>games1805!AK330</f>
        <v>0</v>
      </c>
      <c r="AL330">
        <f>games1805!AL330</f>
        <v>32</v>
      </c>
      <c r="AM330">
        <f>games1805!AM330</f>
        <v>0</v>
      </c>
      <c r="AN330">
        <f>games1805!AN330</f>
        <v>2.6666666666666665</v>
      </c>
      <c r="AO330">
        <f>games1805!AO330</f>
        <v>329</v>
      </c>
    </row>
    <row r="331" spans="1:41" x14ac:dyDescent="0.3">
      <c r="A331" t="str">
        <f>games1805!A331</f>
        <v>Europa League  Europa League</v>
      </c>
      <c r="B331" t="str">
        <f>games1805!B331</f>
        <v>20.09.2018</v>
      </c>
      <c r="C331" t="str">
        <f>games1805!C331</f>
        <v>2018</v>
      </c>
      <c r="D331" t="str">
        <f>games1805!D331</f>
        <v>09</v>
      </c>
      <c r="E331" t="str">
        <f>games1805!E331</f>
        <v>Do</v>
      </c>
      <c r="F331">
        <f>games1805!F331</f>
        <v>0.78819444444444453</v>
      </c>
      <c r="G331">
        <f>games1805!G331</f>
        <v>21400</v>
      </c>
      <c r="H331">
        <f>games1805!H331</f>
        <v>4</v>
      </c>
      <c r="I331">
        <f>games1805!I331</f>
        <v>0</v>
      </c>
      <c r="J331" t="str">
        <f>games1805!J331</f>
        <v>SK Rapid Wien</v>
      </c>
      <c r="K331" t="str">
        <f>games1805!K331</f>
        <v>Spartak Moskau</v>
      </c>
      <c r="L331">
        <f>games1805!L331</f>
        <v>2</v>
      </c>
      <c r="M331">
        <f>games1805!M331</f>
        <v>0</v>
      </c>
      <c r="N331" t="str">
        <f>games1805!N331</f>
        <v>S</v>
      </c>
      <c r="O331" t="str">
        <f>games1805!O331</f>
        <v>N</v>
      </c>
      <c r="P331">
        <f>games1805!P331</f>
        <v>2</v>
      </c>
      <c r="Q331">
        <f>games1805!Q331</f>
        <v>1.8333333333333333</v>
      </c>
      <c r="R331">
        <f>games1805!R331</f>
        <v>0.33333333333333331</v>
      </c>
      <c r="S331">
        <f>games1805!S331</f>
        <v>1.5</v>
      </c>
      <c r="T331">
        <f>games1805!T331</f>
        <v>0</v>
      </c>
      <c r="U331">
        <f>games1805!U331</f>
        <v>0</v>
      </c>
      <c r="V331">
        <f>games1805!V331</f>
        <v>0</v>
      </c>
      <c r="W331">
        <f>games1805!W331</f>
        <v>1.6666666666666667</v>
      </c>
      <c r="X331">
        <f>games1805!X331</f>
        <v>0.66666666666666663</v>
      </c>
      <c r="Y331">
        <f>games1805!Y331</f>
        <v>1</v>
      </c>
      <c r="Z331">
        <f>games1805!Z331</f>
        <v>2</v>
      </c>
      <c r="AA331">
        <f>games1805!AA331</f>
        <v>1.1666666666666667</v>
      </c>
      <c r="AB331">
        <f>games1805!AB331</f>
        <v>0.83333333333333326</v>
      </c>
      <c r="AC331">
        <f>games1805!AC331</f>
        <v>0</v>
      </c>
      <c r="AD331">
        <f>games1805!AD331</f>
        <v>0</v>
      </c>
      <c r="AE331">
        <f>games1805!AE331</f>
        <v>0</v>
      </c>
      <c r="AF331">
        <f>games1805!AF331</f>
        <v>0</v>
      </c>
      <c r="AG331">
        <f>games1805!AG331</f>
        <v>0</v>
      </c>
      <c r="AH331">
        <f>games1805!AH331</f>
        <v>0</v>
      </c>
      <c r="AI331">
        <f>games1805!AI331</f>
        <v>3</v>
      </c>
      <c r="AJ331">
        <f>games1805!AJ331</f>
        <v>0</v>
      </c>
      <c r="AK331">
        <f>games1805!AK331</f>
        <v>18</v>
      </c>
      <c r="AL331">
        <f>games1805!AL331</f>
        <v>0</v>
      </c>
      <c r="AM331">
        <f>games1805!AM331</f>
        <v>1.5</v>
      </c>
      <c r="AN331">
        <f>games1805!AN331</f>
        <v>0</v>
      </c>
      <c r="AO331">
        <f>games1805!AO331</f>
        <v>330</v>
      </c>
    </row>
    <row r="332" spans="1:41" x14ac:dyDescent="0.3">
      <c r="A332" t="str">
        <f>games1805!A332</f>
        <v>Bundesliga  Bundesliga</v>
      </c>
      <c r="B332" t="str">
        <f>games1805!B332</f>
        <v>22.09.2018</v>
      </c>
      <c r="C332" t="str">
        <f>games1805!C332</f>
        <v>2018</v>
      </c>
      <c r="D332" t="str">
        <f>games1805!D332</f>
        <v>09</v>
      </c>
      <c r="E332" t="str">
        <f>games1805!E332</f>
        <v>Sa</v>
      </c>
      <c r="F332">
        <f>games1805!F332</f>
        <v>0.70833333333333337</v>
      </c>
      <c r="G332">
        <f>games1805!G332</f>
        <v>6958</v>
      </c>
      <c r="H332">
        <f>games1805!H332</f>
        <v>7</v>
      </c>
      <c r="I332">
        <f>games1805!I332</f>
        <v>0</v>
      </c>
      <c r="J332" t="str">
        <f>games1805!J332</f>
        <v>SK Sturm Graz</v>
      </c>
      <c r="K332" t="str">
        <f>games1805!K332</f>
        <v>SV Mattersburg</v>
      </c>
      <c r="L332">
        <f>games1805!L332</f>
        <v>1</v>
      </c>
      <c r="M332">
        <f>games1805!M332</f>
        <v>2</v>
      </c>
      <c r="N332" t="str">
        <f>games1805!N332</f>
        <v>N</v>
      </c>
      <c r="O332" t="str">
        <f>games1805!O332</f>
        <v>S</v>
      </c>
      <c r="P332">
        <f>games1805!P332</f>
        <v>-1</v>
      </c>
      <c r="Q332">
        <f>games1805!Q332</f>
        <v>1.25</v>
      </c>
      <c r="R332">
        <f>games1805!R332</f>
        <v>0.75</v>
      </c>
      <c r="S332">
        <f>games1805!S332</f>
        <v>0.5</v>
      </c>
      <c r="T332">
        <f>games1805!T332</f>
        <v>1.25</v>
      </c>
      <c r="U332">
        <f>games1805!U332</f>
        <v>2.5</v>
      </c>
      <c r="V332">
        <f>games1805!V332</f>
        <v>-1.25</v>
      </c>
      <c r="W332">
        <f>games1805!W332</f>
        <v>1.2</v>
      </c>
      <c r="X332">
        <f>games1805!X332</f>
        <v>1.8</v>
      </c>
      <c r="Y332">
        <f>games1805!Y332</f>
        <v>-0.60000000000000009</v>
      </c>
      <c r="Z332">
        <f>games1805!Z332</f>
        <v>1.2857142857142858</v>
      </c>
      <c r="AA332">
        <f>games1805!AA332</f>
        <v>2</v>
      </c>
      <c r="AB332">
        <f>games1805!AB332</f>
        <v>-0.71428571428571419</v>
      </c>
      <c r="AC332">
        <f>games1805!AC332</f>
        <v>0.33333333333333331</v>
      </c>
      <c r="AD332">
        <f>games1805!AD332</f>
        <v>3.6666666666666665</v>
      </c>
      <c r="AE332">
        <f>games1805!AE332</f>
        <v>-3.333333333333333</v>
      </c>
      <c r="AF332">
        <f>games1805!AF332</f>
        <v>1.8</v>
      </c>
      <c r="AG332">
        <f>games1805!AG332</f>
        <v>1.8</v>
      </c>
      <c r="AH332">
        <f>games1805!AH332</f>
        <v>0</v>
      </c>
      <c r="AI332">
        <f>games1805!AI332</f>
        <v>0</v>
      </c>
      <c r="AJ332">
        <f>games1805!AJ332</f>
        <v>3</v>
      </c>
      <c r="AK332">
        <f>games1805!AK332</f>
        <v>15</v>
      </c>
      <c r="AL332">
        <f>games1805!AL332</f>
        <v>7</v>
      </c>
      <c r="AM332">
        <f>games1805!AM332</f>
        <v>1.25</v>
      </c>
      <c r="AN332">
        <f>games1805!AN332</f>
        <v>0.875</v>
      </c>
      <c r="AO332">
        <f>games1805!AO332</f>
        <v>331</v>
      </c>
    </row>
    <row r="333" spans="1:41" x14ac:dyDescent="0.3">
      <c r="A333" t="str">
        <f>games1805!A333</f>
        <v>Bundesliga  Bundesliga</v>
      </c>
      <c r="B333" t="str">
        <f>games1805!B333</f>
        <v>22.09.2018</v>
      </c>
      <c r="C333" t="str">
        <f>games1805!C333</f>
        <v>2018</v>
      </c>
      <c r="D333" t="str">
        <f>games1805!D333</f>
        <v>09</v>
      </c>
      <c r="E333" t="str">
        <f>games1805!E333</f>
        <v>Sa</v>
      </c>
      <c r="F333">
        <f>games1805!F333</f>
        <v>0.70833333333333337</v>
      </c>
      <c r="G333">
        <f>games1805!G333</f>
        <v>2565</v>
      </c>
      <c r="H333">
        <f>games1805!H333</f>
        <v>7</v>
      </c>
      <c r="I333">
        <f>games1805!I333</f>
        <v>0</v>
      </c>
      <c r="J333" t="str">
        <f>games1805!J333</f>
        <v>SKN St. Pölten</v>
      </c>
      <c r="K333" t="str">
        <f>games1805!K333</f>
        <v>TSV Hartberg</v>
      </c>
      <c r="L333">
        <f>games1805!L333</f>
        <v>3</v>
      </c>
      <c r="M333">
        <f>games1805!M333</f>
        <v>0</v>
      </c>
      <c r="N333" t="str">
        <f>games1805!N333</f>
        <v>S</v>
      </c>
      <c r="O333" t="str">
        <f>games1805!O333</f>
        <v>N</v>
      </c>
      <c r="P333">
        <f>games1805!P333</f>
        <v>3</v>
      </c>
      <c r="Q333">
        <f>games1805!Q333</f>
        <v>2.125</v>
      </c>
      <c r="R333">
        <f>games1805!R333</f>
        <v>0.75</v>
      </c>
      <c r="S333">
        <f>games1805!S333</f>
        <v>1.375</v>
      </c>
      <c r="T333">
        <f>games1805!T333</f>
        <v>1.25</v>
      </c>
      <c r="U333">
        <f>games1805!U333</f>
        <v>1.625</v>
      </c>
      <c r="V333">
        <f>games1805!V333</f>
        <v>-0.375</v>
      </c>
      <c r="W333">
        <f>games1805!W333</f>
        <v>1.75</v>
      </c>
      <c r="X333">
        <f>games1805!X333</f>
        <v>1.5</v>
      </c>
      <c r="Y333">
        <f>games1805!Y333</f>
        <v>0.25</v>
      </c>
      <c r="Z333">
        <f>games1805!Z333</f>
        <v>2.5</v>
      </c>
      <c r="AA333">
        <f>games1805!AA333</f>
        <v>0.25</v>
      </c>
      <c r="AB333">
        <f>games1805!AB333</f>
        <v>2.25</v>
      </c>
      <c r="AC333">
        <f>games1805!AC333</f>
        <v>1.5</v>
      </c>
      <c r="AD333">
        <f>games1805!AD333</f>
        <v>1.25</v>
      </c>
      <c r="AE333">
        <f>games1805!AE333</f>
        <v>0.25</v>
      </c>
      <c r="AF333">
        <f>games1805!AF333</f>
        <v>1</v>
      </c>
      <c r="AG333">
        <f>games1805!AG333</f>
        <v>2</v>
      </c>
      <c r="AH333">
        <f>games1805!AH333</f>
        <v>-1</v>
      </c>
      <c r="AI333">
        <f>games1805!AI333</f>
        <v>3</v>
      </c>
      <c r="AJ333">
        <f>games1805!AJ333</f>
        <v>0</v>
      </c>
      <c r="AK333">
        <f>games1805!AK333</f>
        <v>17</v>
      </c>
      <c r="AL333">
        <f>games1805!AL333</f>
        <v>7</v>
      </c>
      <c r="AM333">
        <f>games1805!AM333</f>
        <v>2.125</v>
      </c>
      <c r="AN333">
        <f>games1805!AN333</f>
        <v>0.875</v>
      </c>
      <c r="AO333">
        <f>games1805!AO333</f>
        <v>332</v>
      </c>
    </row>
    <row r="334" spans="1:41" x14ac:dyDescent="0.3">
      <c r="A334" t="str">
        <f>games1805!A334</f>
        <v>Bundesliga  Bundesliga</v>
      </c>
      <c r="B334" t="str">
        <f>games1805!B334</f>
        <v>22.09.2018</v>
      </c>
      <c r="C334" t="str">
        <f>games1805!C334</f>
        <v>2018</v>
      </c>
      <c r="D334" t="str">
        <f>games1805!D334</f>
        <v>09</v>
      </c>
      <c r="E334" t="str">
        <f>games1805!E334</f>
        <v>Sa</v>
      </c>
      <c r="F334">
        <f>games1805!F334</f>
        <v>0.70833333333333337</v>
      </c>
      <c r="G334">
        <f>games1805!G334</f>
        <v>3267</v>
      </c>
      <c r="H334">
        <f>games1805!H334</f>
        <v>6</v>
      </c>
      <c r="I334">
        <f>games1805!I334</f>
        <v>0</v>
      </c>
      <c r="J334" t="str">
        <f>games1805!J334</f>
        <v>SC Rheindorf Altach</v>
      </c>
      <c r="K334" t="str">
        <f>games1805!K334</f>
        <v>Wolfsberger AC</v>
      </c>
      <c r="L334">
        <f>games1805!L334</f>
        <v>0</v>
      </c>
      <c r="M334">
        <f>games1805!M334</f>
        <v>1</v>
      </c>
      <c r="N334" t="str">
        <f>games1805!N334</f>
        <v>N</v>
      </c>
      <c r="O334" t="str">
        <f>games1805!O334</f>
        <v>S</v>
      </c>
      <c r="P334">
        <f>games1805!P334</f>
        <v>-1</v>
      </c>
      <c r="Q334">
        <f>games1805!Q334</f>
        <v>1.5</v>
      </c>
      <c r="R334">
        <f>games1805!R334</f>
        <v>1.25</v>
      </c>
      <c r="S334">
        <f>games1805!S334</f>
        <v>0.25</v>
      </c>
      <c r="T334">
        <f>games1805!T334</f>
        <v>2</v>
      </c>
      <c r="U334">
        <f>games1805!U334</f>
        <v>1.125</v>
      </c>
      <c r="V334">
        <f>games1805!V334</f>
        <v>0.875</v>
      </c>
      <c r="W334">
        <f>games1805!W334</f>
        <v>1.5</v>
      </c>
      <c r="X334">
        <f>games1805!X334</f>
        <v>2.5</v>
      </c>
      <c r="Y334">
        <f>games1805!Y334</f>
        <v>-1</v>
      </c>
      <c r="Z334">
        <f>games1805!Z334</f>
        <v>1.5</v>
      </c>
      <c r="AA334">
        <f>games1805!AA334</f>
        <v>1</v>
      </c>
      <c r="AB334">
        <f>games1805!AB334</f>
        <v>0.5</v>
      </c>
      <c r="AC334">
        <f>games1805!AC334</f>
        <v>1.6666666666666667</v>
      </c>
      <c r="AD334">
        <f>games1805!AD334</f>
        <v>0.66666666666666663</v>
      </c>
      <c r="AE334">
        <f>games1805!AE334</f>
        <v>1</v>
      </c>
      <c r="AF334">
        <f>games1805!AF334</f>
        <v>2.2000000000000002</v>
      </c>
      <c r="AG334">
        <f>games1805!AG334</f>
        <v>1.4</v>
      </c>
      <c r="AH334">
        <f>games1805!AH334</f>
        <v>0.80000000000000027</v>
      </c>
      <c r="AI334">
        <f>games1805!AI334</f>
        <v>0</v>
      </c>
      <c r="AJ334">
        <f>games1805!AJ334</f>
        <v>3</v>
      </c>
      <c r="AK334">
        <f>games1805!AK334</f>
        <v>5</v>
      </c>
      <c r="AL334">
        <f>games1805!AL334</f>
        <v>14</v>
      </c>
      <c r="AM334">
        <f>games1805!AM334</f>
        <v>0.625</v>
      </c>
      <c r="AN334">
        <f>games1805!AN334</f>
        <v>1.75</v>
      </c>
      <c r="AO334">
        <f>games1805!AO334</f>
        <v>333</v>
      </c>
    </row>
    <row r="335" spans="1:41" x14ac:dyDescent="0.3">
      <c r="A335" t="str">
        <f>games1805!A335</f>
        <v>Bundesliga  Bundesliga</v>
      </c>
      <c r="B335" t="str">
        <f>games1805!B335</f>
        <v>23.09.2018</v>
      </c>
      <c r="C335" t="str">
        <f>games1805!C335</f>
        <v>2018</v>
      </c>
      <c r="D335" t="str">
        <f>games1805!D335</f>
        <v>09</v>
      </c>
      <c r="E335" t="str">
        <f>games1805!E335</f>
        <v>So</v>
      </c>
      <c r="F335">
        <f>games1805!F335</f>
        <v>0.60416666666666663</v>
      </c>
      <c r="G335">
        <f>games1805!G335</f>
        <v>10076</v>
      </c>
      <c r="H335">
        <f>games1805!H335</f>
        <v>7</v>
      </c>
      <c r="I335">
        <f>games1805!I335</f>
        <v>0</v>
      </c>
      <c r="J335" t="str">
        <f>games1805!J335</f>
        <v>FK Austria Wien</v>
      </c>
      <c r="K335" t="str">
        <f>games1805!K335</f>
        <v>LASK</v>
      </c>
      <c r="L335">
        <f>games1805!L335</f>
        <v>0</v>
      </c>
      <c r="M335">
        <f>games1805!M335</f>
        <v>3</v>
      </c>
      <c r="N335" t="str">
        <f>games1805!N335</f>
        <v>N</v>
      </c>
      <c r="O335" t="str">
        <f>games1805!O335</f>
        <v>S</v>
      </c>
      <c r="P335">
        <f>games1805!P335</f>
        <v>-3</v>
      </c>
      <c r="Q335">
        <f>games1805!Q335</f>
        <v>1.625</v>
      </c>
      <c r="R335">
        <f>games1805!R335</f>
        <v>0.25</v>
      </c>
      <c r="S335">
        <f>games1805!S335</f>
        <v>1.375</v>
      </c>
      <c r="T335">
        <f>games1805!T335</f>
        <v>1.75</v>
      </c>
      <c r="U335">
        <f>games1805!U335</f>
        <v>0.66666666666666663</v>
      </c>
      <c r="V335">
        <f>games1805!V335</f>
        <v>1.0833333333333335</v>
      </c>
      <c r="W335">
        <f>games1805!W335</f>
        <v>2.6666666666666665</v>
      </c>
      <c r="X335">
        <f>games1805!X335</f>
        <v>0.66666666666666663</v>
      </c>
      <c r="Y335">
        <f>games1805!Y335</f>
        <v>2</v>
      </c>
      <c r="Z335">
        <f>games1805!Z335</f>
        <v>1</v>
      </c>
      <c r="AA335">
        <f>games1805!AA335</f>
        <v>0.6</v>
      </c>
      <c r="AB335">
        <f>games1805!AB335</f>
        <v>0.4</v>
      </c>
      <c r="AC335">
        <f>games1805!AC335</f>
        <v>2</v>
      </c>
      <c r="AD335">
        <f>games1805!AD335</f>
        <v>0.4</v>
      </c>
      <c r="AE335">
        <f>games1805!AE335</f>
        <v>1.6</v>
      </c>
      <c r="AF335">
        <f>games1805!AF335</f>
        <v>1.5714285714285714</v>
      </c>
      <c r="AG335">
        <f>games1805!AG335</f>
        <v>0.8571428571428571</v>
      </c>
      <c r="AH335">
        <f>games1805!AH335</f>
        <v>0.7142857142857143</v>
      </c>
      <c r="AI335">
        <f>games1805!AI335</f>
        <v>0</v>
      </c>
      <c r="AJ335">
        <f>games1805!AJ335</f>
        <v>3</v>
      </c>
      <c r="AK335">
        <f>games1805!AK335</f>
        <v>16</v>
      </c>
      <c r="AL335">
        <f>games1805!AL335</f>
        <v>28</v>
      </c>
      <c r="AM335">
        <f>games1805!AM335</f>
        <v>2</v>
      </c>
      <c r="AN335">
        <f>games1805!AN335</f>
        <v>2.3333333333333335</v>
      </c>
      <c r="AO335">
        <f>games1805!AO335</f>
        <v>334</v>
      </c>
    </row>
    <row r="336" spans="1:41" x14ac:dyDescent="0.3">
      <c r="A336" t="str">
        <f>games1805!A336</f>
        <v>Bundesliga  Bundesliga</v>
      </c>
      <c r="B336" t="str">
        <f>games1805!B336</f>
        <v>23.09.2018</v>
      </c>
      <c r="C336" t="str">
        <f>games1805!C336</f>
        <v>2018</v>
      </c>
      <c r="D336" t="str">
        <f>games1805!D336</f>
        <v>09</v>
      </c>
      <c r="E336" t="str">
        <f>games1805!E336</f>
        <v>So</v>
      </c>
      <c r="F336">
        <f>games1805!F336</f>
        <v>0.70833333333333337</v>
      </c>
      <c r="G336">
        <f>games1805!G336</f>
        <v>15973</v>
      </c>
      <c r="H336">
        <f>games1805!H336</f>
        <v>3</v>
      </c>
      <c r="I336">
        <f>games1805!I336</f>
        <v>0</v>
      </c>
      <c r="J336" t="str">
        <f>games1805!J336</f>
        <v>Red Bull Salzburg</v>
      </c>
      <c r="K336" t="str">
        <f>games1805!K336</f>
        <v>SK Rapid Wien</v>
      </c>
      <c r="L336">
        <f>games1805!L336</f>
        <v>2</v>
      </c>
      <c r="M336">
        <f>games1805!M336</f>
        <v>1</v>
      </c>
      <c r="N336" t="str">
        <f>games1805!N336</f>
        <v>S</v>
      </c>
      <c r="O336" t="str">
        <f>games1805!O336</f>
        <v>N</v>
      </c>
      <c r="P336">
        <f>games1805!P336</f>
        <v>1</v>
      </c>
      <c r="Q336">
        <f>games1805!Q336</f>
        <v>2.5384615384615383</v>
      </c>
      <c r="R336">
        <f>games1805!R336</f>
        <v>0.30769230769230771</v>
      </c>
      <c r="S336">
        <f>games1805!S336</f>
        <v>2.2307692307692308</v>
      </c>
      <c r="T336">
        <f>games1805!T336</f>
        <v>1.8461538461538463</v>
      </c>
      <c r="U336">
        <f>games1805!U336</f>
        <v>0.84615384615384615</v>
      </c>
      <c r="V336">
        <f>games1805!V336</f>
        <v>1</v>
      </c>
      <c r="W336">
        <f>games1805!W336</f>
        <v>2.5</v>
      </c>
      <c r="X336">
        <f>games1805!X336</f>
        <v>0.66666666666666663</v>
      </c>
      <c r="Y336">
        <f>games1805!Y336</f>
        <v>1.8333333333333335</v>
      </c>
      <c r="Z336">
        <f>games1805!Z336</f>
        <v>2.5714285714285716</v>
      </c>
      <c r="AA336">
        <f>games1805!AA336</f>
        <v>0.7142857142857143</v>
      </c>
      <c r="AB336">
        <f>games1805!AB336</f>
        <v>1.8571428571428572</v>
      </c>
      <c r="AC336">
        <f>games1805!AC336</f>
        <v>1.7142857142857142</v>
      </c>
      <c r="AD336">
        <f>games1805!AD336</f>
        <v>0.5714285714285714</v>
      </c>
      <c r="AE336">
        <f>games1805!AE336</f>
        <v>1.1428571428571428</v>
      </c>
      <c r="AF336">
        <f>games1805!AF336</f>
        <v>2</v>
      </c>
      <c r="AG336">
        <f>games1805!AG336</f>
        <v>1.1666666666666667</v>
      </c>
      <c r="AH336">
        <f>games1805!AH336</f>
        <v>0.83333333333333326</v>
      </c>
      <c r="AI336">
        <f>games1805!AI336</f>
        <v>3</v>
      </c>
      <c r="AJ336">
        <f>games1805!AJ336</f>
        <v>0</v>
      </c>
      <c r="AK336">
        <f>games1805!AK336</f>
        <v>35</v>
      </c>
      <c r="AL336">
        <f>games1805!AL336</f>
        <v>21</v>
      </c>
      <c r="AM336">
        <f>games1805!AM336</f>
        <v>2.6923076923076925</v>
      </c>
      <c r="AN336">
        <f>games1805!AN336</f>
        <v>1.6153846153846154</v>
      </c>
      <c r="AO336">
        <f>games1805!AO336</f>
        <v>335</v>
      </c>
    </row>
    <row r="337" spans="1:41" x14ac:dyDescent="0.3">
      <c r="A337" t="str">
        <f>games1805!A337</f>
        <v>Bundesliga  Bundesliga</v>
      </c>
      <c r="B337" t="str">
        <f>games1805!B337</f>
        <v>23.09.2018</v>
      </c>
      <c r="C337" t="str">
        <f>games1805!C337</f>
        <v>2018</v>
      </c>
      <c r="D337" t="str">
        <f>games1805!D337</f>
        <v>09</v>
      </c>
      <c r="E337" t="str">
        <f>games1805!E337</f>
        <v>So</v>
      </c>
      <c r="F337">
        <f>games1805!F337</f>
        <v>0.60416666666666663</v>
      </c>
      <c r="G337">
        <f>games1805!G337</f>
        <v>3620</v>
      </c>
      <c r="H337">
        <f>games1805!H337</f>
        <v>8</v>
      </c>
      <c r="I337">
        <f>games1805!I337</f>
        <v>0</v>
      </c>
      <c r="J337" t="str">
        <f>games1805!J337</f>
        <v>FC Wacker Innsbruck</v>
      </c>
      <c r="K337" t="str">
        <f>games1805!K337</f>
        <v>FC Admira Wacker Mödling</v>
      </c>
      <c r="L337">
        <f>games1805!L337</f>
        <v>1</v>
      </c>
      <c r="M337">
        <f>games1805!M337</f>
        <v>3</v>
      </c>
      <c r="N337" t="str">
        <f>games1805!N337</f>
        <v>N</v>
      </c>
      <c r="O337" t="str">
        <f>games1805!O337</f>
        <v>S</v>
      </c>
      <c r="P337">
        <f>games1805!P337</f>
        <v>-2</v>
      </c>
      <c r="Q337">
        <f>games1805!Q337</f>
        <v>1.5</v>
      </c>
      <c r="R337">
        <f>games1805!R337</f>
        <v>0.75</v>
      </c>
      <c r="S337">
        <f>games1805!S337</f>
        <v>0.75</v>
      </c>
      <c r="T337">
        <f>games1805!T337</f>
        <v>0.5</v>
      </c>
      <c r="U337">
        <f>games1805!U337</f>
        <v>2.1</v>
      </c>
      <c r="V337">
        <f>games1805!V337</f>
        <v>-1.6</v>
      </c>
      <c r="W337">
        <f>games1805!W337</f>
        <v>1.3333333333333333</v>
      </c>
      <c r="X337">
        <f>games1805!X337</f>
        <v>2</v>
      </c>
      <c r="Y337">
        <f>games1805!Y337</f>
        <v>-0.66666666666666674</v>
      </c>
      <c r="Z337">
        <f>games1805!Z337</f>
        <v>1.6</v>
      </c>
      <c r="AA337">
        <f>games1805!AA337</f>
        <v>2</v>
      </c>
      <c r="AB337">
        <f>games1805!AB337</f>
        <v>-0.39999999999999991</v>
      </c>
      <c r="AC337">
        <f>games1805!AC337</f>
        <v>0.6</v>
      </c>
      <c r="AD337">
        <f>games1805!AD337</f>
        <v>2</v>
      </c>
      <c r="AE337">
        <f>games1805!AE337</f>
        <v>-1.4</v>
      </c>
      <c r="AF337">
        <f>games1805!AF337</f>
        <v>0.4</v>
      </c>
      <c r="AG337">
        <f>games1805!AG337</f>
        <v>2.2000000000000002</v>
      </c>
      <c r="AH337">
        <f>games1805!AH337</f>
        <v>-1.8000000000000003</v>
      </c>
      <c r="AI337">
        <f>games1805!AI337</f>
        <v>0</v>
      </c>
      <c r="AJ337">
        <f>games1805!AJ337</f>
        <v>3</v>
      </c>
      <c r="AK337">
        <f>games1805!AK337</f>
        <v>9</v>
      </c>
      <c r="AL337">
        <f>games1805!AL337</f>
        <v>4</v>
      </c>
      <c r="AM337">
        <f>games1805!AM337</f>
        <v>1.125</v>
      </c>
      <c r="AN337">
        <f>games1805!AN337</f>
        <v>0.4</v>
      </c>
      <c r="AO337">
        <f>games1805!AO337</f>
        <v>336</v>
      </c>
    </row>
    <row r="338" spans="1:41" x14ac:dyDescent="0.3">
      <c r="A338" t="str">
        <f>games1805!A338</f>
        <v>ÖFB-Cup  ÖFB-Cup</v>
      </c>
      <c r="B338" t="str">
        <f>games1805!B338</f>
        <v>25.09.2018</v>
      </c>
      <c r="C338" t="str">
        <f>games1805!C338</f>
        <v>2018</v>
      </c>
      <c r="D338" t="str">
        <f>games1805!D338</f>
        <v>09</v>
      </c>
      <c r="E338" t="str">
        <f>games1805!E338</f>
        <v>Di</v>
      </c>
      <c r="F338">
        <f>games1805!F338</f>
        <v>0.77083333333333337</v>
      </c>
      <c r="G338">
        <f>games1805!G338</f>
        <v>2312</v>
      </c>
      <c r="H338">
        <f>games1805!H338</f>
        <v>3</v>
      </c>
      <c r="I338">
        <f>games1805!I338</f>
        <v>0</v>
      </c>
      <c r="J338" t="str">
        <f>games1805!J338</f>
        <v>Wolfsberger AC</v>
      </c>
      <c r="K338" t="str">
        <f>games1805!K338</f>
        <v>SK Austria Klagenfurt</v>
      </c>
      <c r="L338">
        <f>games1805!L338</f>
        <v>4</v>
      </c>
      <c r="M338">
        <f>games1805!M338</f>
        <v>0</v>
      </c>
      <c r="N338" t="str">
        <f>games1805!N338</f>
        <v>S</v>
      </c>
      <c r="O338" t="str">
        <f>games1805!O338</f>
        <v>N</v>
      </c>
      <c r="P338">
        <f>games1805!P338</f>
        <v>4</v>
      </c>
      <c r="Q338">
        <f>games1805!Q338</f>
        <v>1.8888888888888888</v>
      </c>
      <c r="R338">
        <f>games1805!R338</f>
        <v>0.22222222222222221</v>
      </c>
      <c r="S338">
        <f>games1805!S338</f>
        <v>1.6666666666666665</v>
      </c>
      <c r="T338">
        <f>games1805!T338</f>
        <v>0</v>
      </c>
      <c r="U338">
        <f>games1805!U338</f>
        <v>0</v>
      </c>
      <c r="V338">
        <f>games1805!V338</f>
        <v>0</v>
      </c>
      <c r="W338">
        <f>games1805!W338</f>
        <v>1.6666666666666667</v>
      </c>
      <c r="X338">
        <f>games1805!X338</f>
        <v>0.66666666666666663</v>
      </c>
      <c r="Y338">
        <f>games1805!Y338</f>
        <v>1</v>
      </c>
      <c r="Z338">
        <f>games1805!Z338</f>
        <v>2</v>
      </c>
      <c r="AA338">
        <f>games1805!AA338</f>
        <v>1.1666666666666667</v>
      </c>
      <c r="AB338">
        <f>games1805!AB338</f>
        <v>0.83333333333333326</v>
      </c>
      <c r="AC338">
        <f>games1805!AC338</f>
        <v>0</v>
      </c>
      <c r="AD338">
        <f>games1805!AD338</f>
        <v>0</v>
      </c>
      <c r="AE338">
        <f>games1805!AE338</f>
        <v>0</v>
      </c>
      <c r="AF338">
        <f>games1805!AF338</f>
        <v>0</v>
      </c>
      <c r="AG338">
        <f>games1805!AG338</f>
        <v>0</v>
      </c>
      <c r="AH338">
        <f>games1805!AH338</f>
        <v>0</v>
      </c>
      <c r="AI338">
        <f>games1805!AI338</f>
        <v>3</v>
      </c>
      <c r="AJ338">
        <f>games1805!AJ338</f>
        <v>0</v>
      </c>
      <c r="AK338">
        <f>games1805!AK338</f>
        <v>17</v>
      </c>
      <c r="AL338">
        <f>games1805!AL338</f>
        <v>0</v>
      </c>
      <c r="AM338">
        <f>games1805!AM338</f>
        <v>1.8888888888888888</v>
      </c>
      <c r="AN338">
        <f>games1805!AN338</f>
        <v>0</v>
      </c>
      <c r="AO338">
        <f>games1805!AO338</f>
        <v>337</v>
      </c>
    </row>
    <row r="339" spans="1:41" x14ac:dyDescent="0.3">
      <c r="A339" t="str">
        <f>games1805!A339</f>
        <v>ÖFB-Cup  ÖFB-Cup</v>
      </c>
      <c r="B339" t="str">
        <f>games1805!B339</f>
        <v>25.09.2018</v>
      </c>
      <c r="C339" t="str">
        <f>games1805!C339</f>
        <v>2018</v>
      </c>
      <c r="D339" t="str">
        <f>games1805!D339</f>
        <v>09</v>
      </c>
      <c r="E339" t="str">
        <f>games1805!E339</f>
        <v>Di</v>
      </c>
      <c r="F339">
        <f>games1805!F339</f>
        <v>0.66666666666666663</v>
      </c>
      <c r="G339">
        <f>games1805!G339</f>
        <v>540</v>
      </c>
      <c r="H339">
        <f>games1805!H339</f>
        <v>3</v>
      </c>
      <c r="I339">
        <f>games1805!I339</f>
        <v>0</v>
      </c>
      <c r="J339" t="str">
        <f>games1805!J339</f>
        <v>SV Leobendorf</v>
      </c>
      <c r="K339" t="str">
        <f>games1805!K339</f>
        <v>SC Rheindorf Altach</v>
      </c>
      <c r="L339">
        <f>games1805!L339</f>
        <v>1</v>
      </c>
      <c r="M339">
        <f>games1805!M339</f>
        <v>2</v>
      </c>
      <c r="N339" t="str">
        <f>games1805!N339</f>
        <v>N</v>
      </c>
      <c r="O339" t="str">
        <f>games1805!O339</f>
        <v>S</v>
      </c>
      <c r="P339">
        <f>games1805!P339</f>
        <v>-1</v>
      </c>
      <c r="Q339">
        <f>games1805!Q339</f>
        <v>0</v>
      </c>
      <c r="R339">
        <f>games1805!R339</f>
        <v>0</v>
      </c>
      <c r="S339">
        <f>games1805!S339</f>
        <v>0</v>
      </c>
      <c r="T339">
        <f>games1805!T339</f>
        <v>1.3333333333333333</v>
      </c>
      <c r="U339">
        <f>games1805!U339</f>
        <v>1.6666666666666667</v>
      </c>
      <c r="V339">
        <f>games1805!V339</f>
        <v>-0.33333333333333348</v>
      </c>
      <c r="W339">
        <f>games1805!W339</f>
        <v>0</v>
      </c>
      <c r="X339">
        <f>games1805!X339</f>
        <v>0</v>
      </c>
      <c r="Y339">
        <f>games1805!Y339</f>
        <v>0</v>
      </c>
      <c r="Z339">
        <f>games1805!Z339</f>
        <v>0</v>
      </c>
      <c r="AA339">
        <f>games1805!AA339</f>
        <v>0</v>
      </c>
      <c r="AB339">
        <f>games1805!AB339</f>
        <v>0</v>
      </c>
      <c r="AC339">
        <f>games1805!AC339</f>
        <v>1.2</v>
      </c>
      <c r="AD339">
        <f>games1805!AD339</f>
        <v>2.2000000000000002</v>
      </c>
      <c r="AE339">
        <f>games1805!AE339</f>
        <v>-1.0000000000000002</v>
      </c>
      <c r="AF339">
        <f>games1805!AF339</f>
        <v>1.5</v>
      </c>
      <c r="AG339">
        <f>games1805!AG339</f>
        <v>1</v>
      </c>
      <c r="AH339">
        <f>games1805!AH339</f>
        <v>0.5</v>
      </c>
      <c r="AI339">
        <f>games1805!AI339</f>
        <v>0</v>
      </c>
      <c r="AJ339">
        <f>games1805!AJ339</f>
        <v>3</v>
      </c>
      <c r="AK339">
        <f>games1805!AK339</f>
        <v>0</v>
      </c>
      <c r="AL339">
        <f>games1805!AL339</f>
        <v>5</v>
      </c>
      <c r="AM339">
        <f>games1805!AM339</f>
        <v>0</v>
      </c>
      <c r="AN339">
        <f>games1805!AN339</f>
        <v>0.55555555555555558</v>
      </c>
      <c r="AO339">
        <f>games1805!AO339</f>
        <v>338</v>
      </c>
    </row>
    <row r="340" spans="1:41" x14ac:dyDescent="0.3">
      <c r="A340" t="str">
        <f>games1805!A340</f>
        <v>ÖFB-Cup  ÖFB-Cup</v>
      </c>
      <c r="B340" t="str">
        <f>games1805!B340</f>
        <v>25.09.2018</v>
      </c>
      <c r="C340" t="str">
        <f>games1805!C340</f>
        <v>2018</v>
      </c>
      <c r="D340" t="str">
        <f>games1805!D340</f>
        <v>09</v>
      </c>
      <c r="E340" t="str">
        <f>games1805!E340</f>
        <v>Di</v>
      </c>
      <c r="F340">
        <f>games1805!F340</f>
        <v>0.79166666666666663</v>
      </c>
      <c r="G340">
        <f>games1805!G340</f>
        <v>875</v>
      </c>
      <c r="H340">
        <f>games1805!H340</f>
        <v>3</v>
      </c>
      <c r="I340">
        <f>games1805!I340</f>
        <v>0</v>
      </c>
      <c r="J340" t="str">
        <f>games1805!J340</f>
        <v>TSV Hartberg</v>
      </c>
      <c r="K340" t="str">
        <f>games1805!K340</f>
        <v>WSG Wattens</v>
      </c>
      <c r="L340">
        <f>games1805!L340</f>
        <v>3</v>
      </c>
      <c r="M340">
        <f>games1805!M340</f>
        <v>0</v>
      </c>
      <c r="N340" t="str">
        <f>games1805!N340</f>
        <v>S</v>
      </c>
      <c r="O340" t="str">
        <f>games1805!O340</f>
        <v>N</v>
      </c>
      <c r="P340">
        <f>games1805!P340</f>
        <v>3</v>
      </c>
      <c r="Q340">
        <f>games1805!Q340</f>
        <v>1.1111111111111112</v>
      </c>
      <c r="R340">
        <f>games1805!R340</f>
        <v>0.55555555555555558</v>
      </c>
      <c r="S340">
        <f>games1805!S340</f>
        <v>0.55555555555555558</v>
      </c>
      <c r="T340">
        <f>games1805!T340</f>
        <v>0</v>
      </c>
      <c r="U340">
        <f>games1805!U340</f>
        <v>0</v>
      </c>
      <c r="V340">
        <f>games1805!V340</f>
        <v>0</v>
      </c>
      <c r="W340">
        <f>games1805!W340</f>
        <v>1.5</v>
      </c>
      <c r="X340">
        <f>games1805!X340</f>
        <v>1.25</v>
      </c>
      <c r="Y340">
        <f>games1805!Y340</f>
        <v>0.25</v>
      </c>
      <c r="Z340">
        <f>games1805!Z340</f>
        <v>0.8</v>
      </c>
      <c r="AA340">
        <f>games1805!AA340</f>
        <v>2.2000000000000002</v>
      </c>
      <c r="AB340">
        <f>games1805!AB340</f>
        <v>-1.4000000000000001</v>
      </c>
      <c r="AC340">
        <f>games1805!AC340</f>
        <v>0</v>
      </c>
      <c r="AD340">
        <f>games1805!AD340</f>
        <v>0</v>
      </c>
      <c r="AE340">
        <f>games1805!AE340</f>
        <v>0</v>
      </c>
      <c r="AF340">
        <f>games1805!AF340</f>
        <v>0</v>
      </c>
      <c r="AG340">
        <f>games1805!AG340</f>
        <v>0</v>
      </c>
      <c r="AH340">
        <f>games1805!AH340</f>
        <v>0</v>
      </c>
      <c r="AI340">
        <f>games1805!AI340</f>
        <v>3</v>
      </c>
      <c r="AJ340">
        <f>games1805!AJ340</f>
        <v>0</v>
      </c>
      <c r="AK340">
        <f>games1805!AK340</f>
        <v>7</v>
      </c>
      <c r="AL340">
        <f>games1805!AL340</f>
        <v>0</v>
      </c>
      <c r="AM340">
        <f>games1805!AM340</f>
        <v>0.77777777777777779</v>
      </c>
      <c r="AN340">
        <f>games1805!AN340</f>
        <v>0</v>
      </c>
      <c r="AO340">
        <f>games1805!AO340</f>
        <v>339</v>
      </c>
    </row>
    <row r="341" spans="1:41" x14ac:dyDescent="0.3">
      <c r="A341" t="str">
        <f>games1805!A341</f>
        <v>ÖFB-Cup  ÖFB-Cup</v>
      </c>
      <c r="B341" t="str">
        <f>games1805!B341</f>
        <v>26.09.2018</v>
      </c>
      <c r="C341" t="str">
        <f>games1805!C341</f>
        <v>2018</v>
      </c>
      <c r="D341" t="str">
        <f>games1805!D341</f>
        <v>09</v>
      </c>
      <c r="E341" t="str">
        <f>games1805!E341</f>
        <v>Mi</v>
      </c>
      <c r="F341">
        <f>games1805!F341</f>
        <v>0.86458333333333337</v>
      </c>
      <c r="G341">
        <f>games1805!G341</f>
        <v>8900</v>
      </c>
      <c r="H341">
        <f>games1805!H341</f>
        <v>3</v>
      </c>
      <c r="I341">
        <f>games1805!I341</f>
        <v>0</v>
      </c>
      <c r="J341" t="str">
        <f>games1805!J341</f>
        <v>FK Austria Wien</v>
      </c>
      <c r="K341" t="str">
        <f>games1805!K341</f>
        <v>SK Sturm Graz</v>
      </c>
      <c r="L341">
        <f>games1805!L341</f>
        <v>2</v>
      </c>
      <c r="M341">
        <f>games1805!M341</f>
        <v>0</v>
      </c>
      <c r="N341" t="str">
        <f>games1805!N341</f>
        <v>S</v>
      </c>
      <c r="O341" t="str">
        <f>games1805!O341</f>
        <v>N</v>
      </c>
      <c r="P341">
        <f>games1805!P341</f>
        <v>2</v>
      </c>
      <c r="Q341">
        <f>games1805!Q341</f>
        <v>1.4444444444444444</v>
      </c>
      <c r="R341">
        <f>games1805!R341</f>
        <v>0.55555555555555558</v>
      </c>
      <c r="S341">
        <f>games1805!S341</f>
        <v>0.88888888888888884</v>
      </c>
      <c r="T341">
        <f>games1805!T341</f>
        <v>1.2307692307692308</v>
      </c>
      <c r="U341">
        <f>games1805!U341</f>
        <v>1.9230769230769231</v>
      </c>
      <c r="V341">
        <f>games1805!V341</f>
        <v>-0.69230769230769229</v>
      </c>
      <c r="W341">
        <f>games1805!W341</f>
        <v>2</v>
      </c>
      <c r="X341">
        <f>games1805!X341</f>
        <v>1.25</v>
      </c>
      <c r="Y341">
        <f>games1805!Y341</f>
        <v>0.75</v>
      </c>
      <c r="Z341">
        <f>games1805!Z341</f>
        <v>1</v>
      </c>
      <c r="AA341">
        <f>games1805!AA341</f>
        <v>0.6</v>
      </c>
      <c r="AB341">
        <f>games1805!AB341</f>
        <v>0.4</v>
      </c>
      <c r="AC341">
        <f>games1805!AC341</f>
        <v>1.1666666666666667</v>
      </c>
      <c r="AD341">
        <f>games1805!AD341</f>
        <v>1.8333333333333333</v>
      </c>
      <c r="AE341">
        <f>games1805!AE341</f>
        <v>-0.66666666666666652</v>
      </c>
      <c r="AF341">
        <f>games1805!AF341</f>
        <v>1.2857142857142858</v>
      </c>
      <c r="AG341">
        <f>games1805!AG341</f>
        <v>2</v>
      </c>
      <c r="AH341">
        <f>games1805!AH341</f>
        <v>-0.71428571428571419</v>
      </c>
      <c r="AI341">
        <f>games1805!AI341</f>
        <v>3</v>
      </c>
      <c r="AJ341">
        <f>games1805!AJ341</f>
        <v>0</v>
      </c>
      <c r="AK341">
        <f>games1805!AK341</f>
        <v>16</v>
      </c>
      <c r="AL341">
        <f>games1805!AL341</f>
        <v>15</v>
      </c>
      <c r="AM341">
        <f>games1805!AM341</f>
        <v>1.7777777777777777</v>
      </c>
      <c r="AN341">
        <f>games1805!AN341</f>
        <v>1.1538461538461537</v>
      </c>
      <c r="AO341">
        <f>games1805!AO341</f>
        <v>340</v>
      </c>
    </row>
    <row r="342" spans="1:41" x14ac:dyDescent="0.3">
      <c r="A342" t="str">
        <f>games1805!A342</f>
        <v>ÖFB-Cup  ÖFB-Cup</v>
      </c>
      <c r="B342" t="str">
        <f>games1805!B342</f>
        <v>26.09.2018</v>
      </c>
      <c r="C342" t="str">
        <f>games1805!C342</f>
        <v>2018</v>
      </c>
      <c r="D342" t="str">
        <f>games1805!D342</f>
        <v>09</v>
      </c>
      <c r="E342" t="str">
        <f>games1805!E342</f>
        <v>Mi</v>
      </c>
      <c r="F342">
        <f>games1805!F342</f>
        <v>0.85416666666666663</v>
      </c>
      <c r="G342">
        <f>games1805!G342</f>
        <v>1300</v>
      </c>
      <c r="H342">
        <f>games1805!H342</f>
        <v>3</v>
      </c>
      <c r="I342">
        <f>games1805!I342</f>
        <v>0</v>
      </c>
      <c r="J342" t="str">
        <f>games1805!J342</f>
        <v>SC Schwaz</v>
      </c>
      <c r="K342" t="str">
        <f>games1805!K342</f>
        <v>Red Bull Salzburg</v>
      </c>
      <c r="L342">
        <f>games1805!L342</f>
        <v>0</v>
      </c>
      <c r="M342">
        <f>games1805!M342</f>
        <v>6</v>
      </c>
      <c r="N342" t="str">
        <f>games1805!N342</f>
        <v>N</v>
      </c>
      <c r="O342" t="str">
        <f>games1805!O342</f>
        <v>S</v>
      </c>
      <c r="P342">
        <f>games1805!P342</f>
        <v>-6</v>
      </c>
      <c r="Q342">
        <f>games1805!Q342</f>
        <v>0</v>
      </c>
      <c r="R342">
        <f>games1805!R342</f>
        <v>0</v>
      </c>
      <c r="S342">
        <f>games1805!S342</f>
        <v>0</v>
      </c>
      <c r="T342">
        <f>games1805!T342</f>
        <v>2.5</v>
      </c>
      <c r="U342">
        <f>games1805!U342</f>
        <v>0.7142857142857143</v>
      </c>
      <c r="V342">
        <f>games1805!V342</f>
        <v>1.7857142857142856</v>
      </c>
      <c r="W342">
        <f>games1805!W342</f>
        <v>0</v>
      </c>
      <c r="X342">
        <f>games1805!X342</f>
        <v>0</v>
      </c>
      <c r="Y342">
        <f>games1805!Y342</f>
        <v>0</v>
      </c>
      <c r="Z342">
        <f>games1805!Z342</f>
        <v>0</v>
      </c>
      <c r="AA342">
        <f>games1805!AA342</f>
        <v>0</v>
      </c>
      <c r="AB342">
        <f>games1805!AB342</f>
        <v>0</v>
      </c>
      <c r="AC342">
        <f>games1805!AC342</f>
        <v>2.4285714285714284</v>
      </c>
      <c r="AD342">
        <f>games1805!AD342</f>
        <v>0.7142857142857143</v>
      </c>
      <c r="AE342">
        <f>games1805!AE342</f>
        <v>1.714285714285714</v>
      </c>
      <c r="AF342">
        <f>games1805!AF342</f>
        <v>2.5714285714285716</v>
      </c>
      <c r="AG342">
        <f>games1805!AG342</f>
        <v>0.7142857142857143</v>
      </c>
      <c r="AH342">
        <f>games1805!AH342</f>
        <v>1.8571428571428572</v>
      </c>
      <c r="AI342">
        <f>games1805!AI342</f>
        <v>0</v>
      </c>
      <c r="AJ342">
        <f>games1805!AJ342</f>
        <v>3</v>
      </c>
      <c r="AK342">
        <f>games1805!AK342</f>
        <v>0</v>
      </c>
      <c r="AL342">
        <f>games1805!AL342</f>
        <v>38</v>
      </c>
      <c r="AM342">
        <f>games1805!AM342</f>
        <v>0</v>
      </c>
      <c r="AN342">
        <f>games1805!AN342</f>
        <v>2.7142857142857144</v>
      </c>
      <c r="AO342">
        <f>games1805!AO342</f>
        <v>341</v>
      </c>
    </row>
    <row r="343" spans="1:41" x14ac:dyDescent="0.3">
      <c r="A343" t="str">
        <f>games1805!A343</f>
        <v>ÖFB-Cup  ÖFB-Cup</v>
      </c>
      <c r="B343" t="str">
        <f>games1805!B343</f>
        <v>26.09.2018</v>
      </c>
      <c r="C343" t="str">
        <f>games1805!C343</f>
        <v>2018</v>
      </c>
      <c r="D343" t="str">
        <f>games1805!D343</f>
        <v>09</v>
      </c>
      <c r="E343" t="str">
        <f>games1805!E343</f>
        <v>Mi</v>
      </c>
      <c r="F343">
        <f>games1805!F343</f>
        <v>0.79166666666666663</v>
      </c>
      <c r="G343">
        <f>games1805!G343</f>
        <v>2000</v>
      </c>
      <c r="H343">
        <f>games1805!H343</f>
        <v>3</v>
      </c>
      <c r="I343">
        <f>games1805!I343</f>
        <v>0</v>
      </c>
      <c r="J343" t="str">
        <f>games1805!J343</f>
        <v>ATSV Stadl-Paura</v>
      </c>
      <c r="K343" t="str">
        <f>games1805!K343</f>
        <v>LASK</v>
      </c>
      <c r="L343">
        <f>games1805!L343</f>
        <v>0</v>
      </c>
      <c r="M343">
        <f>games1805!M343</f>
        <v>8</v>
      </c>
      <c r="N343" t="str">
        <f>games1805!N343</f>
        <v>N</v>
      </c>
      <c r="O343" t="str">
        <f>games1805!O343</f>
        <v>S</v>
      </c>
      <c r="P343">
        <f>games1805!P343</f>
        <v>-8</v>
      </c>
      <c r="Q343">
        <f>games1805!Q343</f>
        <v>0</v>
      </c>
      <c r="R343">
        <f>games1805!R343</f>
        <v>0</v>
      </c>
      <c r="S343">
        <f>games1805!S343</f>
        <v>0</v>
      </c>
      <c r="T343">
        <f>games1805!T343</f>
        <v>1.8461538461538463</v>
      </c>
      <c r="U343">
        <f>games1805!U343</f>
        <v>0.61538461538461542</v>
      </c>
      <c r="V343">
        <f>games1805!V343</f>
        <v>1.2307692307692308</v>
      </c>
      <c r="W343">
        <f>games1805!W343</f>
        <v>0</v>
      </c>
      <c r="X343">
        <f>games1805!X343</f>
        <v>0</v>
      </c>
      <c r="Y343">
        <f>games1805!Y343</f>
        <v>0</v>
      </c>
      <c r="Z343">
        <f>games1805!Z343</f>
        <v>0</v>
      </c>
      <c r="AA343">
        <f>games1805!AA343</f>
        <v>0</v>
      </c>
      <c r="AB343">
        <f>games1805!AB343</f>
        <v>0</v>
      </c>
      <c r="AC343">
        <f>games1805!AC343</f>
        <v>2</v>
      </c>
      <c r="AD343">
        <f>games1805!AD343</f>
        <v>0.4</v>
      </c>
      <c r="AE343">
        <f>games1805!AE343</f>
        <v>1.6</v>
      </c>
      <c r="AF343">
        <f>games1805!AF343</f>
        <v>1.75</v>
      </c>
      <c r="AG343">
        <f>games1805!AG343</f>
        <v>0.75</v>
      </c>
      <c r="AH343">
        <f>games1805!AH343</f>
        <v>1</v>
      </c>
      <c r="AI343">
        <f>games1805!AI343</f>
        <v>0</v>
      </c>
      <c r="AJ343">
        <f>games1805!AJ343</f>
        <v>3</v>
      </c>
      <c r="AK343">
        <f>games1805!AK343</f>
        <v>0</v>
      </c>
      <c r="AL343">
        <f>games1805!AL343</f>
        <v>31</v>
      </c>
      <c r="AM343">
        <f>games1805!AM343</f>
        <v>0</v>
      </c>
      <c r="AN343">
        <f>games1805!AN343</f>
        <v>2.3846153846153846</v>
      </c>
      <c r="AO343">
        <f>games1805!AO343</f>
        <v>342</v>
      </c>
    </row>
    <row r="344" spans="1:41" x14ac:dyDescent="0.3">
      <c r="A344" t="str">
        <f>games1805!A344</f>
        <v>ÖFB-Cup  ÖFB-Cup</v>
      </c>
      <c r="B344" t="str">
        <f>games1805!B344</f>
        <v>26.09.2018</v>
      </c>
      <c r="C344" t="str">
        <f>games1805!C344</f>
        <v>2018</v>
      </c>
      <c r="D344" t="str">
        <f>games1805!D344</f>
        <v>09</v>
      </c>
      <c r="E344" t="str">
        <f>games1805!E344</f>
        <v>Mi</v>
      </c>
      <c r="F344">
        <f>games1805!F344</f>
        <v>0.79166666666666663</v>
      </c>
      <c r="G344">
        <f>games1805!G344</f>
        <v>600</v>
      </c>
      <c r="H344">
        <f>games1805!H344</f>
        <v>4</v>
      </c>
      <c r="I344">
        <f>games1805!I344</f>
        <v>0</v>
      </c>
      <c r="J344" t="str">
        <f>games1805!J344</f>
        <v>FC Pinzgau Saalfelden</v>
      </c>
      <c r="K344" t="str">
        <f>games1805!K344</f>
        <v>SKN St. Pölten</v>
      </c>
      <c r="L344">
        <f>games1805!L344</f>
        <v>0</v>
      </c>
      <c r="M344">
        <f>games1805!M344</f>
        <v>5</v>
      </c>
      <c r="N344" t="str">
        <f>games1805!N344</f>
        <v>N</v>
      </c>
      <c r="O344" t="str">
        <f>games1805!O344</f>
        <v>S</v>
      </c>
      <c r="P344">
        <f>games1805!P344</f>
        <v>-5</v>
      </c>
      <c r="Q344">
        <f>games1805!Q344</f>
        <v>0</v>
      </c>
      <c r="R344">
        <f>games1805!R344</f>
        <v>0</v>
      </c>
      <c r="S344">
        <f>games1805!S344</f>
        <v>0</v>
      </c>
      <c r="T344">
        <f>games1805!T344</f>
        <v>2.2222222222222223</v>
      </c>
      <c r="U344">
        <f>games1805!U344</f>
        <v>0.77777777777777779</v>
      </c>
      <c r="V344">
        <f>games1805!V344</f>
        <v>1.4444444444444446</v>
      </c>
      <c r="W344">
        <f>games1805!W344</f>
        <v>0</v>
      </c>
      <c r="X344">
        <f>games1805!X344</f>
        <v>0</v>
      </c>
      <c r="Y344">
        <f>games1805!Y344</f>
        <v>0</v>
      </c>
      <c r="Z344">
        <f>games1805!Z344</f>
        <v>0</v>
      </c>
      <c r="AA344">
        <f>games1805!AA344</f>
        <v>0</v>
      </c>
      <c r="AB344">
        <f>games1805!AB344</f>
        <v>0</v>
      </c>
      <c r="AC344">
        <f>games1805!AC344</f>
        <v>2</v>
      </c>
      <c r="AD344">
        <f>games1805!AD344</f>
        <v>1.2</v>
      </c>
      <c r="AE344">
        <f>games1805!AE344</f>
        <v>0.8</v>
      </c>
      <c r="AF344">
        <f>games1805!AF344</f>
        <v>2.5</v>
      </c>
      <c r="AG344">
        <f>games1805!AG344</f>
        <v>0.25</v>
      </c>
      <c r="AH344">
        <f>games1805!AH344</f>
        <v>2.25</v>
      </c>
      <c r="AI344">
        <f>games1805!AI344</f>
        <v>0</v>
      </c>
      <c r="AJ344">
        <f>games1805!AJ344</f>
        <v>3</v>
      </c>
      <c r="AK344">
        <f>games1805!AK344</f>
        <v>0</v>
      </c>
      <c r="AL344">
        <f>games1805!AL344</f>
        <v>20</v>
      </c>
      <c r="AM344">
        <f>games1805!AM344</f>
        <v>0</v>
      </c>
      <c r="AN344">
        <f>games1805!AN344</f>
        <v>2.2222222222222223</v>
      </c>
      <c r="AO344">
        <f>games1805!AO344</f>
        <v>343</v>
      </c>
    </row>
    <row r="345" spans="1:41" x14ac:dyDescent="0.3">
      <c r="A345" t="str">
        <f>games1805!A345</f>
        <v>ÖFB-Cup  ÖFB-Cup</v>
      </c>
      <c r="B345" t="str">
        <f>games1805!B345</f>
        <v>26.09.2018</v>
      </c>
      <c r="C345" t="str">
        <f>games1805!C345</f>
        <v>2018</v>
      </c>
      <c r="D345" t="str">
        <f>games1805!D345</f>
        <v>09</v>
      </c>
      <c r="E345" t="str">
        <f>games1805!E345</f>
        <v>Mi</v>
      </c>
      <c r="F345">
        <f>games1805!F345</f>
        <v>0.77083333333333337</v>
      </c>
      <c r="G345">
        <f>games1805!G345</f>
        <v>5300</v>
      </c>
      <c r="H345">
        <f>games1805!H345</f>
        <v>3</v>
      </c>
      <c r="I345">
        <f>games1805!I345</f>
        <v>0</v>
      </c>
      <c r="J345" t="str">
        <f>games1805!J345</f>
        <v>SV Mattersburg</v>
      </c>
      <c r="K345" t="str">
        <f>games1805!K345</f>
        <v>SK Rapid Wien</v>
      </c>
      <c r="L345">
        <f>games1805!L345</f>
        <v>1</v>
      </c>
      <c r="M345">
        <f>games1805!M345</f>
        <v>1</v>
      </c>
      <c r="N345" t="str">
        <f>games1805!N345</f>
        <v>U</v>
      </c>
      <c r="O345" t="str">
        <f>games1805!O345</f>
        <v>U</v>
      </c>
      <c r="P345">
        <f>games1805!P345</f>
        <v>0</v>
      </c>
      <c r="Q345">
        <f>games1805!Q345</f>
        <v>1.3333333333333333</v>
      </c>
      <c r="R345">
        <f>games1805!R345</f>
        <v>1.2222222222222223</v>
      </c>
      <c r="S345">
        <f>games1805!S345</f>
        <v>0.11111111111111094</v>
      </c>
      <c r="T345">
        <f>games1805!T345</f>
        <v>1.7857142857142858</v>
      </c>
      <c r="U345">
        <f>games1805!U345</f>
        <v>0.9285714285714286</v>
      </c>
      <c r="V345">
        <f>games1805!V345</f>
        <v>0.85714285714285721</v>
      </c>
      <c r="W345">
        <f>games1805!W345</f>
        <v>0.33333333333333331</v>
      </c>
      <c r="X345">
        <f>games1805!X345</f>
        <v>3.6666666666666665</v>
      </c>
      <c r="Y345">
        <f>games1805!Y345</f>
        <v>-3.333333333333333</v>
      </c>
      <c r="Z345">
        <f>games1805!Z345</f>
        <v>1.8333333333333333</v>
      </c>
      <c r="AA345">
        <f>games1805!AA345</f>
        <v>1.6666666666666667</v>
      </c>
      <c r="AB345">
        <f>games1805!AB345</f>
        <v>0.16666666666666652</v>
      </c>
      <c r="AC345">
        <f>games1805!AC345</f>
        <v>1.7142857142857142</v>
      </c>
      <c r="AD345">
        <f>games1805!AD345</f>
        <v>0.5714285714285714</v>
      </c>
      <c r="AE345">
        <f>games1805!AE345</f>
        <v>1.1428571428571428</v>
      </c>
      <c r="AF345">
        <f>games1805!AF345</f>
        <v>1.8571428571428572</v>
      </c>
      <c r="AG345">
        <f>games1805!AG345</f>
        <v>1.2857142857142858</v>
      </c>
      <c r="AH345">
        <f>games1805!AH345</f>
        <v>0.5714285714285714</v>
      </c>
      <c r="AI345">
        <f>games1805!AI345</f>
        <v>1</v>
      </c>
      <c r="AJ345">
        <f>games1805!AJ345</f>
        <v>1</v>
      </c>
      <c r="AK345">
        <f>games1805!AK345</f>
        <v>10</v>
      </c>
      <c r="AL345">
        <f>games1805!AL345</f>
        <v>21</v>
      </c>
      <c r="AM345">
        <f>games1805!AM345</f>
        <v>1.1111111111111112</v>
      </c>
      <c r="AN345">
        <f>games1805!AN345</f>
        <v>1.5</v>
      </c>
      <c r="AO345">
        <f>games1805!AO345</f>
        <v>344</v>
      </c>
    </row>
    <row r="346" spans="1:41" x14ac:dyDescent="0.3">
      <c r="A346" t="str">
        <f>games1805!A346</f>
        <v>ÖFB-Cup  ÖFB-Cup</v>
      </c>
      <c r="B346" t="str">
        <f>games1805!B346</f>
        <v>26.09.2018</v>
      </c>
      <c r="C346" t="str">
        <f>games1805!C346</f>
        <v>2018</v>
      </c>
      <c r="D346" t="str">
        <f>games1805!D346</f>
        <v>09</v>
      </c>
      <c r="E346" t="str">
        <f>games1805!E346</f>
        <v>Mi</v>
      </c>
      <c r="F346">
        <f>games1805!F346</f>
        <v>0.79166666666666663</v>
      </c>
      <c r="G346">
        <f>games1805!G346</f>
        <v>600</v>
      </c>
      <c r="H346">
        <f>games1805!H346</f>
        <v>3</v>
      </c>
      <c r="I346">
        <f>games1805!I346</f>
        <v>0</v>
      </c>
      <c r="J346" t="str">
        <f>games1805!J346</f>
        <v>SC Neusiedl/See</v>
      </c>
      <c r="K346" t="str">
        <f>games1805!K346</f>
        <v>FC Wacker Innsbruck</v>
      </c>
      <c r="L346">
        <f>games1805!L346</f>
        <v>1</v>
      </c>
      <c r="M346">
        <f>games1805!M346</f>
        <v>3</v>
      </c>
      <c r="N346" t="str">
        <f>games1805!N346</f>
        <v>N</v>
      </c>
      <c r="O346" t="str">
        <f>games1805!O346</f>
        <v>S</v>
      </c>
      <c r="P346">
        <f>games1805!P346</f>
        <v>-2</v>
      </c>
      <c r="Q346">
        <f>games1805!Q346</f>
        <v>1</v>
      </c>
      <c r="R346">
        <f>games1805!R346</f>
        <v>0</v>
      </c>
      <c r="S346">
        <f>games1805!S346</f>
        <v>1</v>
      </c>
      <c r="T346">
        <f>games1805!T346</f>
        <v>1.4444444444444444</v>
      </c>
      <c r="U346">
        <f>games1805!U346</f>
        <v>2.1111111111111112</v>
      </c>
      <c r="V346">
        <f>games1805!V346</f>
        <v>-0.66666666666666674</v>
      </c>
      <c r="W346">
        <f>games1805!W346</f>
        <v>1</v>
      </c>
      <c r="X346">
        <f>games1805!X346</f>
        <v>0</v>
      </c>
      <c r="Y346">
        <f>games1805!Y346</f>
        <v>1</v>
      </c>
      <c r="Z346">
        <f>games1805!Z346</f>
        <v>0</v>
      </c>
      <c r="AA346">
        <f>games1805!AA346</f>
        <v>0</v>
      </c>
      <c r="AB346">
        <f>games1805!AB346</f>
        <v>0</v>
      </c>
      <c r="AC346">
        <f>games1805!AC346</f>
        <v>1.25</v>
      </c>
      <c r="AD346">
        <f>games1805!AD346</f>
        <v>2.25</v>
      </c>
      <c r="AE346">
        <f>games1805!AE346</f>
        <v>-1</v>
      </c>
      <c r="AF346">
        <f>games1805!AF346</f>
        <v>1.6</v>
      </c>
      <c r="AG346">
        <f>games1805!AG346</f>
        <v>2</v>
      </c>
      <c r="AH346">
        <f>games1805!AH346</f>
        <v>-0.39999999999999991</v>
      </c>
      <c r="AI346">
        <f>games1805!AI346</f>
        <v>0</v>
      </c>
      <c r="AJ346">
        <f>games1805!AJ346</f>
        <v>3</v>
      </c>
      <c r="AK346">
        <f>games1805!AK346</f>
        <v>3</v>
      </c>
      <c r="AL346">
        <f>games1805!AL346</f>
        <v>9</v>
      </c>
      <c r="AM346">
        <f>games1805!AM346</f>
        <v>3</v>
      </c>
      <c r="AN346">
        <f>games1805!AN346</f>
        <v>1</v>
      </c>
      <c r="AO346">
        <f>games1805!AO346</f>
        <v>345</v>
      </c>
    </row>
    <row r="347" spans="1:41" x14ac:dyDescent="0.3">
      <c r="A347" t="str">
        <f>games1805!A347</f>
        <v>Bundesliga  Bundesliga</v>
      </c>
      <c r="B347" t="str">
        <f>games1805!B347</f>
        <v>29.09.2018</v>
      </c>
      <c r="C347" t="str">
        <f>games1805!C347</f>
        <v>2018</v>
      </c>
      <c r="D347" t="str">
        <f>games1805!D347</f>
        <v>09</v>
      </c>
      <c r="E347" t="str">
        <f>games1805!E347</f>
        <v>Sa</v>
      </c>
      <c r="F347">
        <f>games1805!F347</f>
        <v>0.70833333333333337</v>
      </c>
      <c r="G347">
        <f>games1805!G347</f>
        <v>4655</v>
      </c>
      <c r="H347">
        <f>games1805!H347</f>
        <v>3</v>
      </c>
      <c r="I347">
        <f>games1805!I347</f>
        <v>0</v>
      </c>
      <c r="J347" t="str">
        <f>games1805!J347</f>
        <v>Wolfsberger AC</v>
      </c>
      <c r="K347" t="str">
        <f>games1805!K347</f>
        <v>Red Bull Salzburg</v>
      </c>
      <c r="L347">
        <f>games1805!L347</f>
        <v>1</v>
      </c>
      <c r="M347">
        <f>games1805!M347</f>
        <v>4</v>
      </c>
      <c r="N347" t="str">
        <f>games1805!N347</f>
        <v>N</v>
      </c>
      <c r="O347" t="str">
        <f>games1805!O347</f>
        <v>S</v>
      </c>
      <c r="P347">
        <f>games1805!P347</f>
        <v>-3</v>
      </c>
      <c r="Q347">
        <f>games1805!Q347</f>
        <v>2.1</v>
      </c>
      <c r="R347">
        <f>games1805!R347</f>
        <v>0.2</v>
      </c>
      <c r="S347">
        <f>games1805!S347</f>
        <v>1.9000000000000001</v>
      </c>
      <c r="T347">
        <f>games1805!T347</f>
        <v>2.7333333333333334</v>
      </c>
      <c r="U347">
        <f>games1805!U347</f>
        <v>0.66666666666666663</v>
      </c>
      <c r="V347">
        <f>games1805!V347</f>
        <v>2.0666666666666669</v>
      </c>
      <c r="W347">
        <f>games1805!W347</f>
        <v>2.25</v>
      </c>
      <c r="X347">
        <f>games1805!X347</f>
        <v>0.5</v>
      </c>
      <c r="Y347">
        <f>games1805!Y347</f>
        <v>1.75</v>
      </c>
      <c r="Z347">
        <f>games1805!Z347</f>
        <v>2</v>
      </c>
      <c r="AA347">
        <f>games1805!AA347</f>
        <v>1.1666666666666667</v>
      </c>
      <c r="AB347">
        <f>games1805!AB347</f>
        <v>0.83333333333333326</v>
      </c>
      <c r="AC347">
        <f>games1805!AC347</f>
        <v>2.4285714285714284</v>
      </c>
      <c r="AD347">
        <f>games1805!AD347</f>
        <v>0.7142857142857143</v>
      </c>
      <c r="AE347">
        <f>games1805!AE347</f>
        <v>1.714285714285714</v>
      </c>
      <c r="AF347">
        <f>games1805!AF347</f>
        <v>3</v>
      </c>
      <c r="AG347">
        <f>games1805!AG347</f>
        <v>0.625</v>
      </c>
      <c r="AH347">
        <f>games1805!AH347</f>
        <v>2.375</v>
      </c>
      <c r="AI347">
        <f>games1805!AI347</f>
        <v>0</v>
      </c>
      <c r="AJ347">
        <f>games1805!AJ347</f>
        <v>3</v>
      </c>
      <c r="AK347">
        <f>games1805!AK347</f>
        <v>20</v>
      </c>
      <c r="AL347">
        <f>games1805!AL347</f>
        <v>41</v>
      </c>
      <c r="AM347">
        <f>games1805!AM347</f>
        <v>2</v>
      </c>
      <c r="AN347">
        <f>games1805!AN347</f>
        <v>2.7333333333333334</v>
      </c>
      <c r="AO347">
        <f>games1805!AO347</f>
        <v>346</v>
      </c>
    </row>
    <row r="348" spans="1:41" x14ac:dyDescent="0.3">
      <c r="A348" t="str">
        <f>games1805!A348</f>
        <v>Bundesliga  Bundesliga</v>
      </c>
      <c r="B348" t="str">
        <f>games1805!B348</f>
        <v>29.09.2018</v>
      </c>
      <c r="C348" t="str">
        <f>games1805!C348</f>
        <v>2018</v>
      </c>
      <c r="D348" t="str">
        <f>games1805!D348</f>
        <v>09</v>
      </c>
      <c r="E348" t="str">
        <f>games1805!E348</f>
        <v>Sa</v>
      </c>
      <c r="F348">
        <f>games1805!F348</f>
        <v>0.70833333333333337</v>
      </c>
      <c r="G348">
        <f>games1805!G348</f>
        <v>15800</v>
      </c>
      <c r="H348">
        <f>games1805!H348</f>
        <v>3</v>
      </c>
      <c r="I348">
        <f>games1805!I348</f>
        <v>0</v>
      </c>
      <c r="J348" t="str">
        <f>games1805!J348</f>
        <v>SK Rapid Wien</v>
      </c>
      <c r="K348" t="str">
        <f>games1805!K348</f>
        <v>SKN St. Pölten</v>
      </c>
      <c r="L348">
        <f>games1805!L348</f>
        <v>0</v>
      </c>
      <c r="M348">
        <f>games1805!M348</f>
        <v>2</v>
      </c>
      <c r="N348" t="str">
        <f>games1805!N348</f>
        <v>N</v>
      </c>
      <c r="O348" t="str">
        <f>games1805!O348</f>
        <v>S</v>
      </c>
      <c r="P348">
        <f>games1805!P348</f>
        <v>-2</v>
      </c>
      <c r="Q348">
        <f>games1805!Q348</f>
        <v>1.7333333333333334</v>
      </c>
      <c r="R348">
        <f>games1805!R348</f>
        <v>0.26666666666666666</v>
      </c>
      <c r="S348">
        <f>games1805!S348</f>
        <v>1.4666666666666668</v>
      </c>
      <c r="T348">
        <f>games1805!T348</f>
        <v>2.5</v>
      </c>
      <c r="U348">
        <f>games1805!U348</f>
        <v>0.7</v>
      </c>
      <c r="V348">
        <f>games1805!V348</f>
        <v>1.8</v>
      </c>
      <c r="W348">
        <f>games1805!W348</f>
        <v>1.7142857142857142</v>
      </c>
      <c r="X348">
        <f>games1805!X348</f>
        <v>0.5714285714285714</v>
      </c>
      <c r="Y348">
        <f>games1805!Y348</f>
        <v>1.1428571428571428</v>
      </c>
      <c r="Z348">
        <f>games1805!Z348</f>
        <v>1.75</v>
      </c>
      <c r="AA348">
        <f>games1805!AA348</f>
        <v>1.25</v>
      </c>
      <c r="AB348">
        <f>games1805!AB348</f>
        <v>0.5</v>
      </c>
      <c r="AC348">
        <f>games1805!AC348</f>
        <v>2</v>
      </c>
      <c r="AD348">
        <f>games1805!AD348</f>
        <v>1.2</v>
      </c>
      <c r="AE348">
        <f>games1805!AE348</f>
        <v>0.8</v>
      </c>
      <c r="AF348">
        <f>games1805!AF348</f>
        <v>3</v>
      </c>
      <c r="AG348">
        <f>games1805!AG348</f>
        <v>0.2</v>
      </c>
      <c r="AH348">
        <f>games1805!AH348</f>
        <v>2.8</v>
      </c>
      <c r="AI348">
        <f>games1805!AI348</f>
        <v>0</v>
      </c>
      <c r="AJ348">
        <f>games1805!AJ348</f>
        <v>3</v>
      </c>
      <c r="AK348">
        <f>games1805!AK348</f>
        <v>22</v>
      </c>
      <c r="AL348">
        <f>games1805!AL348</f>
        <v>23</v>
      </c>
      <c r="AM348">
        <f>games1805!AM348</f>
        <v>1.4666666666666666</v>
      </c>
      <c r="AN348">
        <f>games1805!AN348</f>
        <v>2.2999999999999998</v>
      </c>
      <c r="AO348">
        <f>games1805!AO348</f>
        <v>347</v>
      </c>
    </row>
    <row r="349" spans="1:41" x14ac:dyDescent="0.3">
      <c r="A349" t="str">
        <f>games1805!A349</f>
        <v>Bundesliga  Bundesliga</v>
      </c>
      <c r="B349" t="str">
        <f>games1805!B349</f>
        <v>29.09.2018</v>
      </c>
      <c r="C349" t="str">
        <f>games1805!C349</f>
        <v>2018</v>
      </c>
      <c r="D349" t="str">
        <f>games1805!D349</f>
        <v>09</v>
      </c>
      <c r="E349" t="str">
        <f>games1805!E349</f>
        <v>Sa</v>
      </c>
      <c r="F349">
        <f>games1805!F349</f>
        <v>0.70833333333333337</v>
      </c>
      <c r="G349">
        <f>games1805!G349</f>
        <v>1600</v>
      </c>
      <c r="H349">
        <f>games1805!H349</f>
        <v>6</v>
      </c>
      <c r="I349">
        <f>games1805!I349</f>
        <v>0</v>
      </c>
      <c r="J349" t="str">
        <f>games1805!J349</f>
        <v>FC Admira Wacker Mödling</v>
      </c>
      <c r="K349" t="str">
        <f>games1805!K349</f>
        <v>SC Rheindorf Altach</v>
      </c>
      <c r="L349">
        <f>games1805!L349</f>
        <v>2</v>
      </c>
      <c r="M349">
        <f>games1805!M349</f>
        <v>4</v>
      </c>
      <c r="N349" t="str">
        <f>games1805!N349</f>
        <v>N</v>
      </c>
      <c r="O349" t="str">
        <f>games1805!O349</f>
        <v>S</v>
      </c>
      <c r="P349">
        <f>games1805!P349</f>
        <v>-2</v>
      </c>
      <c r="Q349">
        <f>games1805!Q349</f>
        <v>0.72727272727272729</v>
      </c>
      <c r="R349">
        <f>games1805!R349</f>
        <v>0.90909090909090906</v>
      </c>
      <c r="S349">
        <f>games1805!S349</f>
        <v>-0.18181818181818177</v>
      </c>
      <c r="T349">
        <f>games1805!T349</f>
        <v>1.4</v>
      </c>
      <c r="U349">
        <f>games1805!U349</f>
        <v>1.6</v>
      </c>
      <c r="V349">
        <f>games1805!V349</f>
        <v>-0.20000000000000018</v>
      </c>
      <c r="W349">
        <f>games1805!W349</f>
        <v>0.6</v>
      </c>
      <c r="X349">
        <f>games1805!X349</f>
        <v>2</v>
      </c>
      <c r="Y349">
        <f>games1805!Y349</f>
        <v>-1.4</v>
      </c>
      <c r="Z349">
        <f>games1805!Z349</f>
        <v>0.83333333333333337</v>
      </c>
      <c r="AA349">
        <f>games1805!AA349</f>
        <v>2</v>
      </c>
      <c r="AB349">
        <f>games1805!AB349</f>
        <v>-1.1666666666666665</v>
      </c>
      <c r="AC349">
        <f>games1805!AC349</f>
        <v>1.2</v>
      </c>
      <c r="AD349">
        <f>games1805!AD349</f>
        <v>2.2000000000000002</v>
      </c>
      <c r="AE349">
        <f>games1805!AE349</f>
        <v>-1.0000000000000002</v>
      </c>
      <c r="AF349">
        <f>games1805!AF349</f>
        <v>1.6</v>
      </c>
      <c r="AG349">
        <f>games1805!AG349</f>
        <v>1</v>
      </c>
      <c r="AH349">
        <f>games1805!AH349</f>
        <v>0.60000000000000009</v>
      </c>
      <c r="AI349">
        <f>games1805!AI349</f>
        <v>0</v>
      </c>
      <c r="AJ349">
        <f>games1805!AJ349</f>
        <v>3</v>
      </c>
      <c r="AK349">
        <f>games1805!AK349</f>
        <v>7</v>
      </c>
      <c r="AL349">
        <f>games1805!AL349</f>
        <v>8</v>
      </c>
      <c r="AM349">
        <f>games1805!AM349</f>
        <v>0.63636363636363635</v>
      </c>
      <c r="AN349">
        <f>games1805!AN349</f>
        <v>0.8</v>
      </c>
      <c r="AO349">
        <f>games1805!AO349</f>
        <v>348</v>
      </c>
    </row>
    <row r="350" spans="1:41" x14ac:dyDescent="0.3">
      <c r="A350" t="str">
        <f>games1805!A350</f>
        <v>Bundesliga  Bundesliga</v>
      </c>
      <c r="B350" t="str">
        <f>games1805!B350</f>
        <v>30.09.2018</v>
      </c>
      <c r="C350" t="str">
        <f>games1805!C350</f>
        <v>2018</v>
      </c>
      <c r="D350" t="str">
        <f>games1805!D350</f>
        <v>09</v>
      </c>
      <c r="E350" t="str">
        <f>games1805!E350</f>
        <v>So</v>
      </c>
      <c r="F350">
        <f>games1805!F350</f>
        <v>0.60416666666666663</v>
      </c>
      <c r="G350">
        <f>games1805!G350</f>
        <v>4058</v>
      </c>
      <c r="H350">
        <f>games1805!H350</f>
        <v>4</v>
      </c>
      <c r="I350">
        <f>games1805!I350</f>
        <v>0</v>
      </c>
      <c r="J350" t="str">
        <f>games1805!J350</f>
        <v>TSV Hartberg</v>
      </c>
      <c r="K350" t="str">
        <f>games1805!K350</f>
        <v>FK Austria Wien</v>
      </c>
      <c r="L350">
        <f>games1805!L350</f>
        <v>0</v>
      </c>
      <c r="M350">
        <f>games1805!M350</f>
        <v>1</v>
      </c>
      <c r="N350" t="str">
        <f>games1805!N350</f>
        <v>N</v>
      </c>
      <c r="O350" t="str">
        <f>games1805!O350</f>
        <v>S</v>
      </c>
      <c r="P350">
        <f>games1805!P350</f>
        <v>-1</v>
      </c>
      <c r="Q350">
        <f>games1805!Q350</f>
        <v>1.3</v>
      </c>
      <c r="R350">
        <f>games1805!R350</f>
        <v>0.5</v>
      </c>
      <c r="S350">
        <f>games1805!S350</f>
        <v>0.8</v>
      </c>
      <c r="T350">
        <f>games1805!T350</f>
        <v>1.5</v>
      </c>
      <c r="U350">
        <f>games1805!U350</f>
        <v>0.8</v>
      </c>
      <c r="V350">
        <f>games1805!V350</f>
        <v>0.7</v>
      </c>
      <c r="W350">
        <f>games1805!W350</f>
        <v>1.8</v>
      </c>
      <c r="X350">
        <f>games1805!X350</f>
        <v>1</v>
      </c>
      <c r="Y350">
        <f>games1805!Y350</f>
        <v>0.8</v>
      </c>
      <c r="Z350">
        <f>games1805!Z350</f>
        <v>0.8</v>
      </c>
      <c r="AA350">
        <f>games1805!AA350</f>
        <v>2.2000000000000002</v>
      </c>
      <c r="AB350">
        <f>games1805!AB350</f>
        <v>-1.4000000000000001</v>
      </c>
      <c r="AC350">
        <f>games1805!AC350</f>
        <v>2</v>
      </c>
      <c r="AD350">
        <f>games1805!AD350</f>
        <v>1</v>
      </c>
      <c r="AE350">
        <f>games1805!AE350</f>
        <v>1</v>
      </c>
      <c r="AF350">
        <f>games1805!AF350</f>
        <v>1</v>
      </c>
      <c r="AG350">
        <f>games1805!AG350</f>
        <v>0.6</v>
      </c>
      <c r="AH350">
        <f>games1805!AH350</f>
        <v>0.4</v>
      </c>
      <c r="AI350">
        <f>games1805!AI350</f>
        <v>0</v>
      </c>
      <c r="AJ350">
        <f>games1805!AJ350</f>
        <v>3</v>
      </c>
      <c r="AK350">
        <f>games1805!AK350</f>
        <v>10</v>
      </c>
      <c r="AL350">
        <f>games1805!AL350</f>
        <v>19</v>
      </c>
      <c r="AM350">
        <f>games1805!AM350</f>
        <v>1</v>
      </c>
      <c r="AN350">
        <f>games1805!AN350</f>
        <v>1.9</v>
      </c>
      <c r="AO350">
        <f>games1805!AO350</f>
        <v>349</v>
      </c>
    </row>
    <row r="351" spans="1:41" x14ac:dyDescent="0.3">
      <c r="A351" t="str">
        <f>games1805!A351</f>
        <v>Bundesliga  Bundesliga</v>
      </c>
      <c r="B351" t="str">
        <f>games1805!B351</f>
        <v>30.09.2018</v>
      </c>
      <c r="C351" t="str">
        <f>games1805!C351</f>
        <v>2018</v>
      </c>
      <c r="D351" t="str">
        <f>games1805!D351</f>
        <v>09</v>
      </c>
      <c r="E351" t="str">
        <f>games1805!E351</f>
        <v>So</v>
      </c>
      <c r="F351">
        <f>games1805!F351</f>
        <v>0.70833333333333337</v>
      </c>
      <c r="G351">
        <f>games1805!G351</f>
        <v>6009</v>
      </c>
      <c r="H351">
        <f>games1805!H351</f>
        <v>4</v>
      </c>
      <c r="I351">
        <f>games1805!I351</f>
        <v>0</v>
      </c>
      <c r="J351" t="str">
        <f>games1805!J351</f>
        <v>LASK</v>
      </c>
      <c r="K351" t="str">
        <f>games1805!K351</f>
        <v>SK Sturm Graz</v>
      </c>
      <c r="L351">
        <f>games1805!L351</f>
        <v>0</v>
      </c>
      <c r="M351">
        <f>games1805!M351</f>
        <v>0</v>
      </c>
      <c r="N351" t="str">
        <f>games1805!N351</f>
        <v>U</v>
      </c>
      <c r="O351" t="str">
        <f>games1805!O351</f>
        <v>U</v>
      </c>
      <c r="P351">
        <f>games1805!P351</f>
        <v>0</v>
      </c>
      <c r="Q351">
        <f>games1805!Q351</f>
        <v>2.2857142857142856</v>
      </c>
      <c r="R351">
        <f>games1805!R351</f>
        <v>0.14285714285714285</v>
      </c>
      <c r="S351">
        <f>games1805!S351</f>
        <v>2.1428571428571428</v>
      </c>
      <c r="T351">
        <f>games1805!T351</f>
        <v>1.1428571428571428</v>
      </c>
      <c r="U351">
        <f>games1805!U351</f>
        <v>1.9285714285714286</v>
      </c>
      <c r="V351">
        <f>games1805!V351</f>
        <v>-0.78571428571428581</v>
      </c>
      <c r="W351">
        <f>games1805!W351</f>
        <v>2</v>
      </c>
      <c r="X351">
        <f>games1805!X351</f>
        <v>0.4</v>
      </c>
      <c r="Y351">
        <f>games1805!Y351</f>
        <v>1.6</v>
      </c>
      <c r="Z351">
        <f>games1805!Z351</f>
        <v>2.4444444444444446</v>
      </c>
      <c r="AA351">
        <f>games1805!AA351</f>
        <v>0.66666666666666663</v>
      </c>
      <c r="AB351">
        <f>games1805!AB351</f>
        <v>1.7777777777777781</v>
      </c>
      <c r="AC351">
        <f>games1805!AC351</f>
        <v>1.1666666666666667</v>
      </c>
      <c r="AD351">
        <f>games1805!AD351</f>
        <v>1.8333333333333333</v>
      </c>
      <c r="AE351">
        <f>games1805!AE351</f>
        <v>-0.66666666666666652</v>
      </c>
      <c r="AF351">
        <f>games1805!AF351</f>
        <v>1.125</v>
      </c>
      <c r="AG351">
        <f>games1805!AG351</f>
        <v>2</v>
      </c>
      <c r="AH351">
        <f>games1805!AH351</f>
        <v>-0.875</v>
      </c>
      <c r="AI351">
        <f>games1805!AI351</f>
        <v>1</v>
      </c>
      <c r="AJ351">
        <f>games1805!AJ351</f>
        <v>1</v>
      </c>
      <c r="AK351">
        <f>games1805!AK351</f>
        <v>34</v>
      </c>
      <c r="AL351">
        <f>games1805!AL351</f>
        <v>15</v>
      </c>
      <c r="AM351">
        <f>games1805!AM351</f>
        <v>2.4285714285714284</v>
      </c>
      <c r="AN351">
        <f>games1805!AN351</f>
        <v>1.0714285714285714</v>
      </c>
      <c r="AO351">
        <f>games1805!AO351</f>
        <v>350</v>
      </c>
    </row>
    <row r="352" spans="1:41" x14ac:dyDescent="0.3">
      <c r="A352" t="str">
        <f>games1805!A352</f>
        <v>Bundesliga  Bundesliga</v>
      </c>
      <c r="B352" t="str">
        <f>games1805!B352</f>
        <v>30.09.2018</v>
      </c>
      <c r="C352" t="str">
        <f>games1805!C352</f>
        <v>2018</v>
      </c>
      <c r="D352" t="str">
        <f>games1805!D352</f>
        <v>09</v>
      </c>
      <c r="E352" t="str">
        <f>games1805!E352</f>
        <v>So</v>
      </c>
      <c r="F352">
        <f>games1805!F352</f>
        <v>0.60416666666666663</v>
      </c>
      <c r="G352">
        <f>games1805!G352</f>
        <v>1900</v>
      </c>
      <c r="H352">
        <f>games1805!H352</f>
        <v>4</v>
      </c>
      <c r="I352">
        <f>games1805!I352</f>
        <v>0</v>
      </c>
      <c r="J352" t="str">
        <f>games1805!J352</f>
        <v>SV Mattersburg</v>
      </c>
      <c r="K352" t="str">
        <f>games1805!K352</f>
        <v>FC Wacker Innsbruck</v>
      </c>
      <c r="L352">
        <f>games1805!L352</f>
        <v>2</v>
      </c>
      <c r="M352">
        <f>games1805!M352</f>
        <v>1</v>
      </c>
      <c r="N352" t="str">
        <f>games1805!N352</f>
        <v>S</v>
      </c>
      <c r="O352" t="str">
        <f>games1805!O352</f>
        <v>N</v>
      </c>
      <c r="P352">
        <f>games1805!P352</f>
        <v>1</v>
      </c>
      <c r="Q352">
        <f>games1805!Q352</f>
        <v>1.3</v>
      </c>
      <c r="R352">
        <f>games1805!R352</f>
        <v>1.2</v>
      </c>
      <c r="S352">
        <f>games1805!S352</f>
        <v>0.10000000000000009</v>
      </c>
      <c r="T352">
        <f>games1805!T352</f>
        <v>1.6</v>
      </c>
      <c r="U352">
        <f>games1805!U352</f>
        <v>2</v>
      </c>
      <c r="V352">
        <f>games1805!V352</f>
        <v>-0.39999999999999991</v>
      </c>
      <c r="W352">
        <f>games1805!W352</f>
        <v>0.5</v>
      </c>
      <c r="X352">
        <f>games1805!X352</f>
        <v>3</v>
      </c>
      <c r="Y352">
        <f>games1805!Y352</f>
        <v>-2.5</v>
      </c>
      <c r="Z352">
        <f>games1805!Z352</f>
        <v>1.8333333333333333</v>
      </c>
      <c r="AA352">
        <f>games1805!AA352</f>
        <v>1.6666666666666667</v>
      </c>
      <c r="AB352">
        <f>games1805!AB352</f>
        <v>0.16666666666666652</v>
      </c>
      <c r="AC352">
        <f>games1805!AC352</f>
        <v>1.25</v>
      </c>
      <c r="AD352">
        <f>games1805!AD352</f>
        <v>2.25</v>
      </c>
      <c r="AE352">
        <f>games1805!AE352</f>
        <v>-1</v>
      </c>
      <c r="AF352">
        <f>games1805!AF352</f>
        <v>1.8333333333333333</v>
      </c>
      <c r="AG352">
        <f>games1805!AG352</f>
        <v>1.8333333333333333</v>
      </c>
      <c r="AH352">
        <f>games1805!AH352</f>
        <v>0</v>
      </c>
      <c r="AI352">
        <f>games1805!AI352</f>
        <v>3</v>
      </c>
      <c r="AJ352">
        <f>games1805!AJ352</f>
        <v>0</v>
      </c>
      <c r="AK352">
        <f>games1805!AK352</f>
        <v>11</v>
      </c>
      <c r="AL352">
        <f>games1805!AL352</f>
        <v>12</v>
      </c>
      <c r="AM352">
        <f>games1805!AM352</f>
        <v>1.1000000000000001</v>
      </c>
      <c r="AN352">
        <f>games1805!AN352</f>
        <v>1.2</v>
      </c>
      <c r="AO352">
        <f>games1805!AO352</f>
        <v>351</v>
      </c>
    </row>
    <row r="353" spans="1:41" x14ac:dyDescent="0.3">
      <c r="A353" t="str">
        <f>games1805!A353</f>
        <v>Europa League  Europa League</v>
      </c>
      <c r="B353" t="str">
        <f>games1805!B353</f>
        <v>04.10.2018</v>
      </c>
      <c r="C353" t="str">
        <f>games1805!C353</f>
        <v>2018</v>
      </c>
      <c r="D353" t="str">
        <f>games1805!D353</f>
        <v>10</v>
      </c>
      <c r="E353" t="str">
        <f>games1805!E353</f>
        <v>Do</v>
      </c>
      <c r="F353">
        <f>games1805!F353</f>
        <v>0.78819444444444453</v>
      </c>
      <c r="G353">
        <f>games1805!G353</f>
        <v>24085</v>
      </c>
      <c r="H353">
        <f>games1805!H353</f>
        <v>5</v>
      </c>
      <c r="I353">
        <f>games1805!I353</f>
        <v>0</v>
      </c>
      <c r="J353" t="str">
        <f>games1805!J353</f>
        <v>Red Bull Salzburg</v>
      </c>
      <c r="K353" t="str">
        <f>games1805!K353</f>
        <v>Celtic Glasgow</v>
      </c>
      <c r="L353">
        <f>games1805!L353</f>
        <v>3</v>
      </c>
      <c r="M353">
        <f>games1805!M353</f>
        <v>1</v>
      </c>
      <c r="N353" t="str">
        <f>games1805!N353</f>
        <v>S</v>
      </c>
      <c r="O353" t="str">
        <f>games1805!O353</f>
        <v>N</v>
      </c>
      <c r="P353">
        <f>games1805!P353</f>
        <v>2</v>
      </c>
      <c r="Q353">
        <f>games1805!Q353</f>
        <v>2.8125</v>
      </c>
      <c r="R353">
        <f>games1805!R353</f>
        <v>0.3125</v>
      </c>
      <c r="S353">
        <f>games1805!S353</f>
        <v>2.5</v>
      </c>
      <c r="T353">
        <f>games1805!T353</f>
        <v>0</v>
      </c>
      <c r="U353">
        <f>games1805!U353</f>
        <v>0</v>
      </c>
      <c r="V353">
        <f>games1805!V353</f>
        <v>0</v>
      </c>
      <c r="W353">
        <f>games1805!W353</f>
        <v>2.4285714285714284</v>
      </c>
      <c r="X353">
        <f>games1805!X353</f>
        <v>0.7142857142857143</v>
      </c>
      <c r="Y353">
        <f>games1805!Y353</f>
        <v>1.714285714285714</v>
      </c>
      <c r="Z353">
        <f>games1805!Z353</f>
        <v>3.1111111111111112</v>
      </c>
      <c r="AA353">
        <f>games1805!AA353</f>
        <v>0.66666666666666663</v>
      </c>
      <c r="AB353">
        <f>games1805!AB353</f>
        <v>2.4444444444444446</v>
      </c>
      <c r="AC353">
        <f>games1805!AC353</f>
        <v>0</v>
      </c>
      <c r="AD353">
        <f>games1805!AD353</f>
        <v>0</v>
      </c>
      <c r="AE353">
        <f>games1805!AE353</f>
        <v>0</v>
      </c>
      <c r="AF353">
        <f>games1805!AF353</f>
        <v>0</v>
      </c>
      <c r="AG353">
        <f>games1805!AG353</f>
        <v>0</v>
      </c>
      <c r="AH353">
        <f>games1805!AH353</f>
        <v>0</v>
      </c>
      <c r="AI353">
        <f>games1805!AI353</f>
        <v>3</v>
      </c>
      <c r="AJ353">
        <f>games1805!AJ353</f>
        <v>0</v>
      </c>
      <c r="AK353">
        <f>games1805!AK353</f>
        <v>44</v>
      </c>
      <c r="AL353">
        <f>games1805!AL353</f>
        <v>0</v>
      </c>
      <c r="AM353">
        <f>games1805!AM353</f>
        <v>2.75</v>
      </c>
      <c r="AN353">
        <f>games1805!AN353</f>
        <v>0</v>
      </c>
      <c r="AO353">
        <f>games1805!AO353</f>
        <v>352</v>
      </c>
    </row>
    <row r="354" spans="1:41" x14ac:dyDescent="0.3">
      <c r="A354" t="str">
        <f>games1805!A354</f>
        <v>Europa League  Europa League</v>
      </c>
      <c r="B354" t="str">
        <f>games1805!B354</f>
        <v>04.10.2018</v>
      </c>
      <c r="C354" t="str">
        <f>games1805!C354</f>
        <v>2018</v>
      </c>
      <c r="D354" t="str">
        <f>games1805!D354</f>
        <v>10</v>
      </c>
      <c r="E354" t="str">
        <f>games1805!E354</f>
        <v>Do</v>
      </c>
      <c r="F354">
        <f>games1805!F354</f>
        <v>0.875</v>
      </c>
      <c r="G354">
        <f>games1805!G354</f>
        <v>47543</v>
      </c>
      <c r="H354">
        <f>games1805!H354</f>
        <v>5</v>
      </c>
      <c r="I354">
        <f>games1805!I354</f>
        <v>0</v>
      </c>
      <c r="J354" t="str">
        <f>games1805!J354</f>
        <v>Glasgow Rangers</v>
      </c>
      <c r="K354" t="str">
        <f>games1805!K354</f>
        <v>SK Rapid Wien</v>
      </c>
      <c r="L354">
        <f>games1805!L354</f>
        <v>3</v>
      </c>
      <c r="M354">
        <f>games1805!M354</f>
        <v>1</v>
      </c>
      <c r="N354" t="str">
        <f>games1805!N354</f>
        <v>S</v>
      </c>
      <c r="O354" t="str">
        <f>games1805!O354</f>
        <v>N</v>
      </c>
      <c r="P354">
        <f>games1805!P354</f>
        <v>2</v>
      </c>
      <c r="Q354">
        <f>games1805!Q354</f>
        <v>0</v>
      </c>
      <c r="R354">
        <f>games1805!R354</f>
        <v>0</v>
      </c>
      <c r="S354">
        <f>games1805!S354</f>
        <v>0</v>
      </c>
      <c r="T354">
        <f>games1805!T354</f>
        <v>1.625</v>
      </c>
      <c r="U354">
        <f>games1805!U354</f>
        <v>1</v>
      </c>
      <c r="V354">
        <f>games1805!V354</f>
        <v>0.625</v>
      </c>
      <c r="W354">
        <f>games1805!W354</f>
        <v>0</v>
      </c>
      <c r="X354">
        <f>games1805!X354</f>
        <v>0</v>
      </c>
      <c r="Y354">
        <f>games1805!Y354</f>
        <v>0</v>
      </c>
      <c r="Z354">
        <f>games1805!Z354</f>
        <v>0</v>
      </c>
      <c r="AA354">
        <f>games1805!AA354</f>
        <v>0</v>
      </c>
      <c r="AB354">
        <f>games1805!AB354</f>
        <v>0</v>
      </c>
      <c r="AC354">
        <f>games1805!AC354</f>
        <v>1.5</v>
      </c>
      <c r="AD354">
        <f>games1805!AD354</f>
        <v>0.75</v>
      </c>
      <c r="AE354">
        <f>games1805!AE354</f>
        <v>0.75</v>
      </c>
      <c r="AF354">
        <f>games1805!AF354</f>
        <v>1.75</v>
      </c>
      <c r="AG354">
        <f>games1805!AG354</f>
        <v>1.25</v>
      </c>
      <c r="AH354">
        <f>games1805!AH354</f>
        <v>0.5</v>
      </c>
      <c r="AI354">
        <f>games1805!AI354</f>
        <v>3</v>
      </c>
      <c r="AJ354">
        <f>games1805!AJ354</f>
        <v>0</v>
      </c>
      <c r="AK354">
        <f>games1805!AK354</f>
        <v>0</v>
      </c>
      <c r="AL354">
        <f>games1805!AL354</f>
        <v>22</v>
      </c>
      <c r="AM354">
        <f>games1805!AM354</f>
        <v>0</v>
      </c>
      <c r="AN354">
        <f>games1805!AN354</f>
        <v>1.375</v>
      </c>
      <c r="AO354">
        <f>games1805!AO354</f>
        <v>353</v>
      </c>
    </row>
    <row r="355" spans="1:41" x14ac:dyDescent="0.3">
      <c r="A355" t="str">
        <f>games1805!A355</f>
        <v>Bundesliga  Bundesliga</v>
      </c>
      <c r="B355" t="str">
        <f>games1805!B355</f>
        <v>06.10.2018</v>
      </c>
      <c r="C355" t="str">
        <f>games1805!C355</f>
        <v>2018</v>
      </c>
      <c r="D355" t="str">
        <f>games1805!D355</f>
        <v>10</v>
      </c>
      <c r="E355" t="str">
        <f>games1805!E355</f>
        <v>Sa</v>
      </c>
      <c r="F355">
        <f>games1805!F355</f>
        <v>0.70833333333333337</v>
      </c>
      <c r="G355">
        <f>games1805!G355</f>
        <v>3712</v>
      </c>
      <c r="H355">
        <f>games1805!H355</f>
        <v>6</v>
      </c>
      <c r="I355">
        <f>games1805!I355</f>
        <v>0</v>
      </c>
      <c r="J355" t="str">
        <f>games1805!J355</f>
        <v>SC Rheindorf Altach</v>
      </c>
      <c r="K355" t="str">
        <f>games1805!K355</f>
        <v>FK Austria Wien</v>
      </c>
      <c r="L355">
        <f>games1805!L355</f>
        <v>2</v>
      </c>
      <c r="M355">
        <f>games1805!M355</f>
        <v>0</v>
      </c>
      <c r="N355" t="str">
        <f>games1805!N355</f>
        <v>S</v>
      </c>
      <c r="O355" t="str">
        <f>games1805!O355</f>
        <v>N</v>
      </c>
      <c r="P355">
        <f>games1805!P355</f>
        <v>2</v>
      </c>
      <c r="Q355">
        <f>games1805!Q355</f>
        <v>1.6363636363636365</v>
      </c>
      <c r="R355">
        <f>games1805!R355</f>
        <v>1</v>
      </c>
      <c r="S355">
        <f>games1805!S355</f>
        <v>0.63636363636363646</v>
      </c>
      <c r="T355">
        <f>games1805!T355</f>
        <v>1.4545454545454546</v>
      </c>
      <c r="U355">
        <f>games1805!U355</f>
        <v>0.72727272727272729</v>
      </c>
      <c r="V355">
        <f>games1805!V355</f>
        <v>0.72727272727272729</v>
      </c>
      <c r="W355">
        <f>games1805!W355</f>
        <v>1.2</v>
      </c>
      <c r="X355">
        <f>games1805!X355</f>
        <v>2.2000000000000002</v>
      </c>
      <c r="Y355">
        <f>games1805!Y355</f>
        <v>-1.0000000000000002</v>
      </c>
      <c r="Z355">
        <f>games1805!Z355</f>
        <v>2</v>
      </c>
      <c r="AA355">
        <f>games1805!AA355</f>
        <v>1.1666666666666667</v>
      </c>
      <c r="AB355">
        <f>games1805!AB355</f>
        <v>0.83333333333333326</v>
      </c>
      <c r="AC355">
        <f>games1805!AC355</f>
        <v>2</v>
      </c>
      <c r="AD355">
        <f>games1805!AD355</f>
        <v>1</v>
      </c>
      <c r="AE355">
        <f>games1805!AE355</f>
        <v>1</v>
      </c>
      <c r="AF355">
        <f>games1805!AF355</f>
        <v>1</v>
      </c>
      <c r="AG355">
        <f>games1805!AG355</f>
        <v>0.5</v>
      </c>
      <c r="AH355">
        <f>games1805!AH355</f>
        <v>0.5</v>
      </c>
      <c r="AI355">
        <f>games1805!AI355</f>
        <v>3</v>
      </c>
      <c r="AJ355">
        <f>games1805!AJ355</f>
        <v>0</v>
      </c>
      <c r="AK355">
        <f>games1805!AK355</f>
        <v>11</v>
      </c>
      <c r="AL355">
        <f>games1805!AL355</f>
        <v>22</v>
      </c>
      <c r="AM355">
        <f>games1805!AM355</f>
        <v>1</v>
      </c>
      <c r="AN355">
        <f>games1805!AN355</f>
        <v>2</v>
      </c>
      <c r="AO355">
        <f>games1805!AO355</f>
        <v>354</v>
      </c>
    </row>
    <row r="356" spans="1:41" x14ac:dyDescent="0.3">
      <c r="A356" t="str">
        <f>games1805!A356</f>
        <v>Bundesliga  Bundesliga</v>
      </c>
      <c r="B356" t="str">
        <f>games1805!B356</f>
        <v>06.10.2018</v>
      </c>
      <c r="C356" t="str">
        <f>games1805!C356</f>
        <v>2018</v>
      </c>
      <c r="D356" t="str">
        <f>games1805!D356</f>
        <v>10</v>
      </c>
      <c r="E356" t="str">
        <f>games1805!E356</f>
        <v>Sa</v>
      </c>
      <c r="F356">
        <f>games1805!F356</f>
        <v>0.70833333333333337</v>
      </c>
      <c r="G356">
        <f>games1805!G356</f>
        <v>3187</v>
      </c>
      <c r="H356">
        <f>games1805!H356</f>
        <v>7</v>
      </c>
      <c r="I356">
        <f>games1805!I356</f>
        <v>0</v>
      </c>
      <c r="J356" t="str">
        <f>games1805!J356</f>
        <v>SKN St. Pölten</v>
      </c>
      <c r="K356" t="str">
        <f>games1805!K356</f>
        <v>FC Admira Wacker Mödling</v>
      </c>
      <c r="L356">
        <f>games1805!L356</f>
        <v>0</v>
      </c>
      <c r="M356">
        <f>games1805!M356</f>
        <v>0</v>
      </c>
      <c r="N356" t="str">
        <f>games1805!N356</f>
        <v>U</v>
      </c>
      <c r="O356" t="str">
        <f>games1805!O356</f>
        <v>U</v>
      </c>
      <c r="P356">
        <f>games1805!P356</f>
        <v>0</v>
      </c>
      <c r="Q356">
        <f>games1805!Q356</f>
        <v>2.4545454545454546</v>
      </c>
      <c r="R356">
        <f>games1805!R356</f>
        <v>0.54545454545454541</v>
      </c>
      <c r="S356">
        <f>games1805!S356</f>
        <v>1.9090909090909092</v>
      </c>
      <c r="T356">
        <f>games1805!T356</f>
        <v>0.83333333333333337</v>
      </c>
      <c r="U356">
        <f>games1805!U356</f>
        <v>2.1666666666666665</v>
      </c>
      <c r="V356">
        <f>games1805!V356</f>
        <v>-1.333333333333333</v>
      </c>
      <c r="W356">
        <f>games1805!W356</f>
        <v>2</v>
      </c>
      <c r="X356">
        <f>games1805!X356</f>
        <v>1.2</v>
      </c>
      <c r="Y356">
        <f>games1805!Y356</f>
        <v>0.8</v>
      </c>
      <c r="Z356">
        <f>games1805!Z356</f>
        <v>2.8333333333333335</v>
      </c>
      <c r="AA356">
        <f>games1805!AA356</f>
        <v>0.16666666666666666</v>
      </c>
      <c r="AB356">
        <f>games1805!AB356</f>
        <v>2.666666666666667</v>
      </c>
      <c r="AC356">
        <f>games1805!AC356</f>
        <v>0.83333333333333337</v>
      </c>
      <c r="AD356">
        <f>games1805!AD356</f>
        <v>2.3333333333333335</v>
      </c>
      <c r="AE356">
        <f>games1805!AE356</f>
        <v>-1.5</v>
      </c>
      <c r="AF356">
        <f>games1805!AF356</f>
        <v>0.83333333333333337</v>
      </c>
      <c r="AG356">
        <f>games1805!AG356</f>
        <v>2</v>
      </c>
      <c r="AH356">
        <f>games1805!AH356</f>
        <v>-1.1666666666666665</v>
      </c>
      <c r="AI356">
        <f>games1805!AI356</f>
        <v>1</v>
      </c>
      <c r="AJ356">
        <f>games1805!AJ356</f>
        <v>1</v>
      </c>
      <c r="AK356">
        <f>games1805!AK356</f>
        <v>26</v>
      </c>
      <c r="AL356">
        <f>games1805!AL356</f>
        <v>7</v>
      </c>
      <c r="AM356">
        <f>games1805!AM356</f>
        <v>2.3636363636363638</v>
      </c>
      <c r="AN356">
        <f>games1805!AN356</f>
        <v>0.58333333333333337</v>
      </c>
      <c r="AO356">
        <f>games1805!AO356</f>
        <v>355</v>
      </c>
    </row>
    <row r="357" spans="1:41" x14ac:dyDescent="0.3">
      <c r="A357" t="str">
        <f>games1805!A357</f>
        <v>Bundesliga  Bundesliga</v>
      </c>
      <c r="B357" t="str">
        <f>games1805!B357</f>
        <v>06.10.2018</v>
      </c>
      <c r="C357" t="str">
        <f>games1805!C357</f>
        <v>2018</v>
      </c>
      <c r="D357" t="str">
        <f>games1805!D357</f>
        <v>10</v>
      </c>
      <c r="E357" t="str">
        <f>games1805!E357</f>
        <v>Sa</v>
      </c>
      <c r="F357">
        <f>games1805!F357</f>
        <v>0.70833333333333337</v>
      </c>
      <c r="G357">
        <f>games1805!G357</f>
        <v>3213</v>
      </c>
      <c r="H357">
        <f>games1805!H357</f>
        <v>7</v>
      </c>
      <c r="I357">
        <f>games1805!I357</f>
        <v>0</v>
      </c>
      <c r="J357" t="str">
        <f>games1805!J357</f>
        <v>Wolfsberger AC</v>
      </c>
      <c r="K357" t="str">
        <f>games1805!K357</f>
        <v>TSV Hartberg</v>
      </c>
      <c r="L357">
        <f>games1805!L357</f>
        <v>3</v>
      </c>
      <c r="M357">
        <f>games1805!M357</f>
        <v>4</v>
      </c>
      <c r="N357" t="str">
        <f>games1805!N357</f>
        <v>N</v>
      </c>
      <c r="O357" t="str">
        <f>games1805!O357</f>
        <v>S</v>
      </c>
      <c r="P357">
        <f>games1805!P357</f>
        <v>-1</v>
      </c>
      <c r="Q357">
        <f>games1805!Q357</f>
        <v>2</v>
      </c>
      <c r="R357">
        <f>games1805!R357</f>
        <v>0.54545454545454541</v>
      </c>
      <c r="S357">
        <f>games1805!S357</f>
        <v>1.4545454545454546</v>
      </c>
      <c r="T357">
        <f>games1805!T357</f>
        <v>1.1818181818181819</v>
      </c>
      <c r="U357">
        <f>games1805!U357</f>
        <v>1.5454545454545454</v>
      </c>
      <c r="V357">
        <f>games1805!V357</f>
        <v>-0.36363636363636354</v>
      </c>
      <c r="W357">
        <f>games1805!W357</f>
        <v>2</v>
      </c>
      <c r="X357">
        <f>games1805!X357</f>
        <v>1.2</v>
      </c>
      <c r="Y357">
        <f>games1805!Y357</f>
        <v>0.8</v>
      </c>
      <c r="Z357">
        <f>games1805!Z357</f>
        <v>2</v>
      </c>
      <c r="AA357">
        <f>games1805!AA357</f>
        <v>1.1666666666666667</v>
      </c>
      <c r="AB357">
        <f>games1805!AB357</f>
        <v>0.83333333333333326</v>
      </c>
      <c r="AC357">
        <f>games1805!AC357</f>
        <v>1.5</v>
      </c>
      <c r="AD357">
        <f>games1805!AD357</f>
        <v>1</v>
      </c>
      <c r="AE357">
        <f>games1805!AE357</f>
        <v>0.5</v>
      </c>
      <c r="AF357">
        <f>games1805!AF357</f>
        <v>0.8</v>
      </c>
      <c r="AG357">
        <f>games1805!AG357</f>
        <v>2.2000000000000002</v>
      </c>
      <c r="AH357">
        <f>games1805!AH357</f>
        <v>-1.4000000000000001</v>
      </c>
      <c r="AI357">
        <f>games1805!AI357</f>
        <v>0</v>
      </c>
      <c r="AJ357">
        <f>games1805!AJ357</f>
        <v>3</v>
      </c>
      <c r="AK357">
        <f>games1805!AK357</f>
        <v>20</v>
      </c>
      <c r="AL357">
        <f>games1805!AL357</f>
        <v>10</v>
      </c>
      <c r="AM357">
        <f>games1805!AM357</f>
        <v>1.8181818181818181</v>
      </c>
      <c r="AN357">
        <f>games1805!AN357</f>
        <v>0.90909090909090906</v>
      </c>
      <c r="AO357">
        <f>games1805!AO357</f>
        <v>356</v>
      </c>
    </row>
    <row r="358" spans="1:41" x14ac:dyDescent="0.3">
      <c r="A358" t="str">
        <f>games1805!A358</f>
        <v>Bundesliga  Bundesliga</v>
      </c>
      <c r="B358" t="str">
        <f>games1805!B358</f>
        <v>07.10.2018</v>
      </c>
      <c r="C358" t="str">
        <f>games1805!C358</f>
        <v>2018</v>
      </c>
      <c r="D358" t="str">
        <f>games1805!D358</f>
        <v>10</v>
      </c>
      <c r="E358" t="str">
        <f>games1805!E358</f>
        <v>So</v>
      </c>
      <c r="F358">
        <f>games1805!F358</f>
        <v>0.70833333333333337</v>
      </c>
      <c r="G358">
        <f>games1805!G358</f>
        <v>11147</v>
      </c>
      <c r="H358">
        <f>games1805!H358</f>
        <v>7</v>
      </c>
      <c r="I358">
        <f>games1805!I358</f>
        <v>0</v>
      </c>
      <c r="J358" t="str">
        <f>games1805!J358</f>
        <v>SK Sturm Graz</v>
      </c>
      <c r="K358" t="str">
        <f>games1805!K358</f>
        <v>Red Bull Salzburg</v>
      </c>
      <c r="L358">
        <f>games1805!L358</f>
        <v>1</v>
      </c>
      <c r="M358">
        <f>games1805!M358</f>
        <v>2</v>
      </c>
      <c r="N358" t="str">
        <f>games1805!N358</f>
        <v>N</v>
      </c>
      <c r="O358" t="str">
        <f>games1805!O358</f>
        <v>S</v>
      </c>
      <c r="P358">
        <f>games1805!P358</f>
        <v>-1</v>
      </c>
      <c r="Q358">
        <f>games1805!Q358</f>
        <v>1.0666666666666667</v>
      </c>
      <c r="R358">
        <f>games1805!R358</f>
        <v>0.73333333333333328</v>
      </c>
      <c r="S358">
        <f>games1805!S358</f>
        <v>0.33333333333333337</v>
      </c>
      <c r="T358">
        <f>games1805!T358</f>
        <v>2.8235294117647061</v>
      </c>
      <c r="U358">
        <f>games1805!U358</f>
        <v>0.70588235294117652</v>
      </c>
      <c r="V358">
        <f>games1805!V358</f>
        <v>2.1176470588235294</v>
      </c>
      <c r="W358">
        <f>games1805!W358</f>
        <v>1.1666666666666667</v>
      </c>
      <c r="X358">
        <f>games1805!X358</f>
        <v>1.8333333333333333</v>
      </c>
      <c r="Y358">
        <f>games1805!Y358</f>
        <v>-0.66666666666666652</v>
      </c>
      <c r="Z358">
        <f>games1805!Z358</f>
        <v>1</v>
      </c>
      <c r="AA358">
        <f>games1805!AA358</f>
        <v>1.7777777777777777</v>
      </c>
      <c r="AB358">
        <f>games1805!AB358</f>
        <v>-0.77777777777777768</v>
      </c>
      <c r="AC358">
        <f>games1805!AC358</f>
        <v>2.5</v>
      </c>
      <c r="AD358">
        <f>games1805!AD358</f>
        <v>0.75</v>
      </c>
      <c r="AE358">
        <f>games1805!AE358</f>
        <v>1.75</v>
      </c>
      <c r="AF358">
        <f>games1805!AF358</f>
        <v>3.1111111111111112</v>
      </c>
      <c r="AG358">
        <f>games1805!AG358</f>
        <v>0.66666666666666663</v>
      </c>
      <c r="AH358">
        <f>games1805!AH358</f>
        <v>2.4444444444444446</v>
      </c>
      <c r="AI358">
        <f>games1805!AI358</f>
        <v>0</v>
      </c>
      <c r="AJ358">
        <f>games1805!AJ358</f>
        <v>3</v>
      </c>
      <c r="AK358">
        <f>games1805!AK358</f>
        <v>16</v>
      </c>
      <c r="AL358">
        <f>games1805!AL358</f>
        <v>47</v>
      </c>
      <c r="AM358">
        <f>games1805!AM358</f>
        <v>1.0666666666666667</v>
      </c>
      <c r="AN358">
        <f>games1805!AN358</f>
        <v>2.7647058823529411</v>
      </c>
      <c r="AO358">
        <f>games1805!AO358</f>
        <v>357</v>
      </c>
    </row>
    <row r="359" spans="1:41" x14ac:dyDescent="0.3">
      <c r="A359" t="str">
        <f>games1805!A359</f>
        <v>Bundesliga  Bundesliga</v>
      </c>
      <c r="B359" t="str">
        <f>games1805!B359</f>
        <v>07.10.2018</v>
      </c>
      <c r="C359" t="str">
        <f>games1805!C359</f>
        <v>2018</v>
      </c>
      <c r="D359" t="str">
        <f>games1805!D359</f>
        <v>10</v>
      </c>
      <c r="E359" t="str">
        <f>games1805!E359</f>
        <v>So</v>
      </c>
      <c r="F359">
        <f>games1805!F359</f>
        <v>0.60416666666666663</v>
      </c>
      <c r="G359">
        <f>games1805!G359</f>
        <v>3873</v>
      </c>
      <c r="H359">
        <f>games1805!H359</f>
        <v>7</v>
      </c>
      <c r="I359">
        <f>games1805!I359</f>
        <v>0</v>
      </c>
      <c r="J359" t="str">
        <f>games1805!J359</f>
        <v>FC Wacker Innsbruck</v>
      </c>
      <c r="K359" t="str">
        <f>games1805!K359</f>
        <v>LASK</v>
      </c>
      <c r="L359">
        <f>games1805!L359</f>
        <v>1</v>
      </c>
      <c r="M359">
        <f>games1805!M359</f>
        <v>0</v>
      </c>
      <c r="N359" t="str">
        <f>games1805!N359</f>
        <v>S</v>
      </c>
      <c r="O359" t="str">
        <f>games1805!O359</f>
        <v>N</v>
      </c>
      <c r="P359">
        <f>games1805!P359</f>
        <v>1</v>
      </c>
      <c r="Q359">
        <f>games1805!Q359</f>
        <v>1.5454545454545454</v>
      </c>
      <c r="R359">
        <f>games1805!R359</f>
        <v>0.81818181818181823</v>
      </c>
      <c r="S359">
        <f>games1805!S359</f>
        <v>0.72727272727272718</v>
      </c>
      <c r="T359">
        <f>games1805!T359</f>
        <v>2.1333333333333333</v>
      </c>
      <c r="U359">
        <f>games1805!U359</f>
        <v>0.53333333333333333</v>
      </c>
      <c r="V359">
        <f>games1805!V359</f>
        <v>1.6</v>
      </c>
      <c r="W359">
        <f>games1805!W359</f>
        <v>1.25</v>
      </c>
      <c r="X359">
        <f>games1805!X359</f>
        <v>2.25</v>
      </c>
      <c r="Y359">
        <f>games1805!Y359</f>
        <v>-1</v>
      </c>
      <c r="Z359">
        <f>games1805!Z359</f>
        <v>1.7142857142857142</v>
      </c>
      <c r="AA359">
        <f>games1805!AA359</f>
        <v>1.8571428571428572</v>
      </c>
      <c r="AB359">
        <f>games1805!AB359</f>
        <v>-0.14285714285714302</v>
      </c>
      <c r="AC359">
        <f>games1805!AC359</f>
        <v>1.6666666666666667</v>
      </c>
      <c r="AD359">
        <f>games1805!AD359</f>
        <v>0.33333333333333331</v>
      </c>
      <c r="AE359">
        <f>games1805!AE359</f>
        <v>1.3333333333333335</v>
      </c>
      <c r="AF359">
        <f>games1805!AF359</f>
        <v>2.4444444444444446</v>
      </c>
      <c r="AG359">
        <f>games1805!AG359</f>
        <v>0.66666666666666663</v>
      </c>
      <c r="AH359">
        <f>games1805!AH359</f>
        <v>1.7777777777777781</v>
      </c>
      <c r="AI359">
        <f>games1805!AI359</f>
        <v>3</v>
      </c>
      <c r="AJ359">
        <f>games1805!AJ359</f>
        <v>0</v>
      </c>
      <c r="AK359">
        <f>games1805!AK359</f>
        <v>12</v>
      </c>
      <c r="AL359">
        <f>games1805!AL359</f>
        <v>35</v>
      </c>
      <c r="AM359">
        <f>games1805!AM359</f>
        <v>1.0909090909090908</v>
      </c>
      <c r="AN359">
        <f>games1805!AN359</f>
        <v>2.3333333333333335</v>
      </c>
      <c r="AO359">
        <f>games1805!AO359</f>
        <v>358</v>
      </c>
    </row>
    <row r="360" spans="1:41" x14ac:dyDescent="0.3">
      <c r="A360" t="str">
        <f>games1805!A360</f>
        <v>Bundesliga  Bundesliga</v>
      </c>
      <c r="B360" t="str">
        <f>games1805!B360</f>
        <v>07.10.2018</v>
      </c>
      <c r="C360" t="str">
        <f>games1805!C360</f>
        <v>2018</v>
      </c>
      <c r="D360" t="str">
        <f>games1805!D360</f>
        <v>10</v>
      </c>
      <c r="E360" t="str">
        <f>games1805!E360</f>
        <v>So</v>
      </c>
      <c r="F360">
        <f>games1805!F360</f>
        <v>0.60416666666666663</v>
      </c>
      <c r="G360">
        <f>games1805!G360</f>
        <v>18200</v>
      </c>
      <c r="H360">
        <f>games1805!H360</f>
        <v>3</v>
      </c>
      <c r="I360">
        <f>games1805!I360</f>
        <v>0</v>
      </c>
      <c r="J360" t="str">
        <f>games1805!J360</f>
        <v>SK Rapid Wien</v>
      </c>
      <c r="K360" t="str">
        <f>games1805!K360</f>
        <v>SV Mattersburg</v>
      </c>
      <c r="L360">
        <f>games1805!L360</f>
        <v>1</v>
      </c>
      <c r="M360">
        <f>games1805!M360</f>
        <v>0</v>
      </c>
      <c r="N360" t="str">
        <f>games1805!N360</f>
        <v>S</v>
      </c>
      <c r="O360" t="str">
        <f>games1805!O360</f>
        <v>N</v>
      </c>
      <c r="P360">
        <f>games1805!P360</f>
        <v>1</v>
      </c>
      <c r="Q360">
        <f>games1805!Q360</f>
        <v>1.588235294117647</v>
      </c>
      <c r="R360">
        <f>games1805!R360</f>
        <v>0.35294117647058826</v>
      </c>
      <c r="S360">
        <f>games1805!S360</f>
        <v>1.2352941176470587</v>
      </c>
      <c r="T360">
        <f>games1805!T360</f>
        <v>1.3636363636363635</v>
      </c>
      <c r="U360">
        <f>games1805!U360</f>
        <v>2.0909090909090908</v>
      </c>
      <c r="V360">
        <f>games1805!V360</f>
        <v>-0.72727272727272729</v>
      </c>
      <c r="W360">
        <f>games1805!W360</f>
        <v>1.5</v>
      </c>
      <c r="X360">
        <f>games1805!X360</f>
        <v>0.75</v>
      </c>
      <c r="Y360">
        <f>games1805!Y360</f>
        <v>0.75</v>
      </c>
      <c r="Z360">
        <f>games1805!Z360</f>
        <v>1.6666666666666667</v>
      </c>
      <c r="AA360">
        <f>games1805!AA360</f>
        <v>1.4444444444444444</v>
      </c>
      <c r="AB360">
        <f>games1805!AB360</f>
        <v>0.22222222222222232</v>
      </c>
      <c r="AC360">
        <f>games1805!AC360</f>
        <v>0.8</v>
      </c>
      <c r="AD360">
        <f>games1805!AD360</f>
        <v>2.6</v>
      </c>
      <c r="AE360">
        <f>games1805!AE360</f>
        <v>-1.8</v>
      </c>
      <c r="AF360">
        <f>games1805!AF360</f>
        <v>1.8333333333333333</v>
      </c>
      <c r="AG360">
        <f>games1805!AG360</f>
        <v>1.6666666666666667</v>
      </c>
      <c r="AH360">
        <f>games1805!AH360</f>
        <v>0.16666666666666652</v>
      </c>
      <c r="AI360">
        <f>games1805!AI360</f>
        <v>3</v>
      </c>
      <c r="AJ360">
        <f>games1805!AJ360</f>
        <v>0</v>
      </c>
      <c r="AK360">
        <f>games1805!AK360</f>
        <v>22</v>
      </c>
      <c r="AL360">
        <f>games1805!AL360</f>
        <v>14</v>
      </c>
      <c r="AM360">
        <f>games1805!AM360</f>
        <v>1.2941176470588236</v>
      </c>
      <c r="AN360">
        <f>games1805!AN360</f>
        <v>1.2727272727272727</v>
      </c>
      <c r="AO360">
        <f>games1805!AO360</f>
        <v>359</v>
      </c>
    </row>
    <row r="361" spans="1:41" x14ac:dyDescent="0.3">
      <c r="A361" t="str">
        <f>games1805!A361</f>
        <v>Bundesliga  Bundesliga</v>
      </c>
      <c r="B361" t="str">
        <f>games1805!B361</f>
        <v>20.10.2018</v>
      </c>
      <c r="C361" t="str">
        <f>games1805!C361</f>
        <v>2018</v>
      </c>
      <c r="D361" t="str">
        <f>games1805!D361</f>
        <v>10</v>
      </c>
      <c r="E361" t="str">
        <f>games1805!E361</f>
        <v>Sa</v>
      </c>
      <c r="F361">
        <f>games1805!F361</f>
        <v>0.70833333333333337</v>
      </c>
      <c r="G361">
        <f>games1805!G361</f>
        <v>11033</v>
      </c>
      <c r="H361">
        <f>games1805!H361</f>
        <v>13</v>
      </c>
      <c r="I361">
        <f>games1805!I361</f>
        <v>0</v>
      </c>
      <c r="J361" t="str">
        <f>games1805!J361</f>
        <v>Red Bull Salzburg</v>
      </c>
      <c r="K361" t="str">
        <f>games1805!K361</f>
        <v>FC Wacker Innsbruck</v>
      </c>
      <c r="L361">
        <f>games1805!L361</f>
        <v>1</v>
      </c>
      <c r="M361">
        <f>games1805!M361</f>
        <v>1</v>
      </c>
      <c r="N361" t="str">
        <f>games1805!N361</f>
        <v>U</v>
      </c>
      <c r="O361" t="str">
        <f>games1805!O361</f>
        <v>U</v>
      </c>
      <c r="P361">
        <f>games1805!P361</f>
        <v>0</v>
      </c>
      <c r="Q361">
        <f>games1805!Q361</f>
        <v>2.7777777777777777</v>
      </c>
      <c r="R361">
        <f>games1805!R361</f>
        <v>0.33333333333333331</v>
      </c>
      <c r="S361">
        <f>games1805!S361</f>
        <v>2.4444444444444442</v>
      </c>
      <c r="T361">
        <f>games1805!T361</f>
        <v>1.5</v>
      </c>
      <c r="U361">
        <f>games1805!U361</f>
        <v>1.8333333333333333</v>
      </c>
      <c r="V361">
        <f>games1805!V361</f>
        <v>-0.33333333333333326</v>
      </c>
      <c r="W361">
        <f>games1805!W361</f>
        <v>2.5</v>
      </c>
      <c r="X361">
        <f>games1805!X361</f>
        <v>0.75</v>
      </c>
      <c r="Y361">
        <f>games1805!Y361</f>
        <v>1.75</v>
      </c>
      <c r="Z361">
        <f>games1805!Z361</f>
        <v>3</v>
      </c>
      <c r="AA361">
        <f>games1805!AA361</f>
        <v>0.7</v>
      </c>
      <c r="AB361">
        <f>games1805!AB361</f>
        <v>2.2999999999999998</v>
      </c>
      <c r="AC361">
        <f>games1805!AC361</f>
        <v>1.2</v>
      </c>
      <c r="AD361">
        <f>games1805!AD361</f>
        <v>1.8</v>
      </c>
      <c r="AE361">
        <f>games1805!AE361</f>
        <v>-0.60000000000000009</v>
      </c>
      <c r="AF361">
        <f>games1805!AF361</f>
        <v>1.7142857142857142</v>
      </c>
      <c r="AG361">
        <f>games1805!AG361</f>
        <v>1.8571428571428572</v>
      </c>
      <c r="AH361">
        <f>games1805!AH361</f>
        <v>-0.14285714285714302</v>
      </c>
      <c r="AI361">
        <f>games1805!AI361</f>
        <v>1</v>
      </c>
      <c r="AJ361">
        <f>games1805!AJ361</f>
        <v>1</v>
      </c>
      <c r="AK361">
        <f>games1805!AK361</f>
        <v>50</v>
      </c>
      <c r="AL361">
        <f>games1805!AL361</f>
        <v>15</v>
      </c>
      <c r="AM361">
        <f>games1805!AM361</f>
        <v>2.7777777777777777</v>
      </c>
      <c r="AN361">
        <f>games1805!AN361</f>
        <v>1.25</v>
      </c>
      <c r="AO361">
        <f>games1805!AO361</f>
        <v>360</v>
      </c>
    </row>
    <row r="362" spans="1:41" x14ac:dyDescent="0.3">
      <c r="A362" t="str">
        <f>games1805!A362</f>
        <v>Bundesliga  Bundesliga</v>
      </c>
      <c r="B362" t="str">
        <f>games1805!B362</f>
        <v>20.10.2018</v>
      </c>
      <c r="C362" t="str">
        <f>games1805!C362</f>
        <v>2018</v>
      </c>
      <c r="D362" t="str">
        <f>games1805!D362</f>
        <v>10</v>
      </c>
      <c r="E362" t="str">
        <f>games1805!E362</f>
        <v>Sa</v>
      </c>
      <c r="F362">
        <f>games1805!F362</f>
        <v>0.70833333333333337</v>
      </c>
      <c r="G362">
        <f>games1805!G362</f>
        <v>5089</v>
      </c>
      <c r="H362">
        <f>games1805!H362</f>
        <v>13</v>
      </c>
      <c r="I362">
        <f>games1805!I362</f>
        <v>0</v>
      </c>
      <c r="J362" t="str">
        <f>games1805!J362</f>
        <v>LASK</v>
      </c>
      <c r="K362" t="str">
        <f>games1805!K362</f>
        <v>SC Rheindorf Altach</v>
      </c>
      <c r="L362">
        <f>games1805!L362</f>
        <v>1</v>
      </c>
      <c r="M362">
        <f>games1805!M362</f>
        <v>1</v>
      </c>
      <c r="N362" t="str">
        <f>games1805!N362</f>
        <v>U</v>
      </c>
      <c r="O362" t="str">
        <f>games1805!O362</f>
        <v>U</v>
      </c>
      <c r="P362">
        <f>games1805!P362</f>
        <v>0</v>
      </c>
      <c r="Q362">
        <f>games1805!Q362</f>
        <v>2</v>
      </c>
      <c r="R362">
        <f>games1805!R362</f>
        <v>0.125</v>
      </c>
      <c r="S362">
        <f>games1805!S362</f>
        <v>1.875</v>
      </c>
      <c r="T362">
        <f>games1805!T362</f>
        <v>1.6666666666666667</v>
      </c>
      <c r="U362">
        <f>games1805!U362</f>
        <v>1.5</v>
      </c>
      <c r="V362">
        <f>games1805!V362</f>
        <v>0.16666666666666674</v>
      </c>
      <c r="W362">
        <f>games1805!W362</f>
        <v>1.6666666666666667</v>
      </c>
      <c r="X362">
        <f>games1805!X362</f>
        <v>0.33333333333333331</v>
      </c>
      <c r="Y362">
        <f>games1805!Y362</f>
        <v>1.3333333333333335</v>
      </c>
      <c r="Z362">
        <f>games1805!Z362</f>
        <v>2.2000000000000002</v>
      </c>
      <c r="AA362">
        <f>games1805!AA362</f>
        <v>0.7</v>
      </c>
      <c r="AB362">
        <f>games1805!AB362</f>
        <v>1.5000000000000002</v>
      </c>
      <c r="AC362">
        <f>games1805!AC362</f>
        <v>1.3333333333333333</v>
      </c>
      <c r="AD362">
        <f>games1805!AD362</f>
        <v>1.8333333333333333</v>
      </c>
      <c r="AE362">
        <f>games1805!AE362</f>
        <v>-0.5</v>
      </c>
      <c r="AF362">
        <f>games1805!AF362</f>
        <v>2</v>
      </c>
      <c r="AG362">
        <f>games1805!AG362</f>
        <v>1.1666666666666667</v>
      </c>
      <c r="AH362">
        <f>games1805!AH362</f>
        <v>0.83333333333333326</v>
      </c>
      <c r="AI362">
        <f>games1805!AI362</f>
        <v>1</v>
      </c>
      <c r="AJ362">
        <f>games1805!AJ362</f>
        <v>1</v>
      </c>
      <c r="AK362">
        <f>games1805!AK362</f>
        <v>35</v>
      </c>
      <c r="AL362">
        <f>games1805!AL362</f>
        <v>14</v>
      </c>
      <c r="AM362">
        <f>games1805!AM362</f>
        <v>2.1875</v>
      </c>
      <c r="AN362">
        <f>games1805!AN362</f>
        <v>1.1666666666666667</v>
      </c>
      <c r="AO362">
        <f>games1805!AO362</f>
        <v>361</v>
      </c>
    </row>
    <row r="363" spans="1:41" x14ac:dyDescent="0.3">
      <c r="A363" t="str">
        <f>games1805!A363</f>
        <v>Bundesliga  Bundesliga</v>
      </c>
      <c r="B363" t="str">
        <f>games1805!B363</f>
        <v>20.10.2018</v>
      </c>
      <c r="C363" t="str">
        <f>games1805!C363</f>
        <v>2018</v>
      </c>
      <c r="D363" t="str">
        <f>games1805!D363</f>
        <v>10</v>
      </c>
      <c r="E363" t="str">
        <f>games1805!E363</f>
        <v>Sa</v>
      </c>
      <c r="F363">
        <f>games1805!F363</f>
        <v>0.70833333333333337</v>
      </c>
      <c r="G363">
        <f>games1805!G363</f>
        <v>5024</v>
      </c>
      <c r="H363">
        <f>games1805!H363</f>
        <v>13</v>
      </c>
      <c r="I363">
        <f>games1805!I363</f>
        <v>0</v>
      </c>
      <c r="J363" t="str">
        <f>games1805!J363</f>
        <v>TSV Hartberg</v>
      </c>
      <c r="K363" t="str">
        <f>games1805!K363</f>
        <v>SK Rapid Wien</v>
      </c>
      <c r="L363">
        <f>games1805!L363</f>
        <v>3</v>
      </c>
      <c r="M363">
        <f>games1805!M363</f>
        <v>0</v>
      </c>
      <c r="N363" t="str">
        <f>games1805!N363</f>
        <v>S</v>
      </c>
      <c r="O363" t="str">
        <f>games1805!O363</f>
        <v>N</v>
      </c>
      <c r="P363">
        <f>games1805!P363</f>
        <v>3</v>
      </c>
      <c r="Q363">
        <f>games1805!Q363</f>
        <v>1.4166666666666667</v>
      </c>
      <c r="R363">
        <f>games1805!R363</f>
        <v>0.5</v>
      </c>
      <c r="S363">
        <f>games1805!S363</f>
        <v>0.91666666666666674</v>
      </c>
      <c r="T363">
        <f>games1805!T363</f>
        <v>1.5555555555555556</v>
      </c>
      <c r="U363">
        <f>games1805!U363</f>
        <v>1.0555555555555556</v>
      </c>
      <c r="V363">
        <f>games1805!V363</f>
        <v>0.5</v>
      </c>
      <c r="W363">
        <f>games1805!W363</f>
        <v>1.5</v>
      </c>
      <c r="X363">
        <f>games1805!X363</f>
        <v>1</v>
      </c>
      <c r="Y363">
        <f>games1805!Y363</f>
        <v>0.5</v>
      </c>
      <c r="Z363">
        <f>games1805!Z363</f>
        <v>1.3333333333333333</v>
      </c>
      <c r="AA363">
        <f>games1805!AA363</f>
        <v>2.3333333333333335</v>
      </c>
      <c r="AB363">
        <f>games1805!AB363</f>
        <v>-1.0000000000000002</v>
      </c>
      <c r="AC363">
        <f>games1805!AC363</f>
        <v>1.4444444444444444</v>
      </c>
      <c r="AD363">
        <f>games1805!AD363</f>
        <v>0.66666666666666663</v>
      </c>
      <c r="AE363">
        <f>games1805!AE363</f>
        <v>0.77777777777777779</v>
      </c>
      <c r="AF363">
        <f>games1805!AF363</f>
        <v>1.6666666666666667</v>
      </c>
      <c r="AG363">
        <f>games1805!AG363</f>
        <v>1.4444444444444444</v>
      </c>
      <c r="AH363">
        <f>games1805!AH363</f>
        <v>0.22222222222222232</v>
      </c>
      <c r="AI363">
        <f>games1805!AI363</f>
        <v>3</v>
      </c>
      <c r="AJ363">
        <f>games1805!AJ363</f>
        <v>0</v>
      </c>
      <c r="AK363">
        <f>games1805!AK363</f>
        <v>13</v>
      </c>
      <c r="AL363">
        <f>games1805!AL363</f>
        <v>25</v>
      </c>
      <c r="AM363">
        <f>games1805!AM363</f>
        <v>1.0833333333333333</v>
      </c>
      <c r="AN363">
        <f>games1805!AN363</f>
        <v>1.3888888888888888</v>
      </c>
      <c r="AO363">
        <f>games1805!AO363</f>
        <v>362</v>
      </c>
    </row>
    <row r="364" spans="1:41" x14ac:dyDescent="0.3">
      <c r="A364" t="str">
        <f>games1805!A364</f>
        <v>Bundesliga  Bundesliga</v>
      </c>
      <c r="B364" t="str">
        <f>games1805!B364</f>
        <v>21.10.2018</v>
      </c>
      <c r="C364" t="str">
        <f>games1805!C364</f>
        <v>2018</v>
      </c>
      <c r="D364" t="str">
        <f>games1805!D364</f>
        <v>10</v>
      </c>
      <c r="E364" t="str">
        <f>games1805!E364</f>
        <v>So</v>
      </c>
      <c r="F364">
        <f>games1805!F364</f>
        <v>0.70833333333333337</v>
      </c>
      <c r="G364">
        <f>games1805!G364</f>
        <v>11265</v>
      </c>
      <c r="H364">
        <f>games1805!H364</f>
        <v>15</v>
      </c>
      <c r="I364">
        <f>games1805!I364</f>
        <v>0</v>
      </c>
      <c r="J364" t="str">
        <f>games1805!J364</f>
        <v>FK Austria Wien</v>
      </c>
      <c r="K364" t="str">
        <f>games1805!K364</f>
        <v>SK Sturm Graz</v>
      </c>
      <c r="L364">
        <f>games1805!L364</f>
        <v>1</v>
      </c>
      <c r="M364">
        <f>games1805!M364</f>
        <v>1</v>
      </c>
      <c r="N364" t="str">
        <f>games1805!N364</f>
        <v>U</v>
      </c>
      <c r="O364" t="str">
        <f>games1805!O364</f>
        <v>U</v>
      </c>
      <c r="P364">
        <f>games1805!P364</f>
        <v>0</v>
      </c>
      <c r="Q364">
        <f>games1805!Q364</f>
        <v>1.3333333333333333</v>
      </c>
      <c r="R364">
        <f>games1805!R364</f>
        <v>0.41666666666666669</v>
      </c>
      <c r="S364">
        <f>games1805!S364</f>
        <v>0.91666666666666652</v>
      </c>
      <c r="T364">
        <f>games1805!T364</f>
        <v>1.0625</v>
      </c>
      <c r="U364">
        <f>games1805!U364</f>
        <v>1.8125</v>
      </c>
      <c r="V364">
        <f>games1805!V364</f>
        <v>-0.75</v>
      </c>
      <c r="W364">
        <f>games1805!W364</f>
        <v>2</v>
      </c>
      <c r="X364">
        <f>games1805!X364</f>
        <v>1</v>
      </c>
      <c r="Y364">
        <f>games1805!Y364</f>
        <v>1</v>
      </c>
      <c r="Z364">
        <f>games1805!Z364</f>
        <v>0.8571428571428571</v>
      </c>
      <c r="AA364">
        <f>games1805!AA364</f>
        <v>0.7142857142857143</v>
      </c>
      <c r="AB364">
        <f>games1805!AB364</f>
        <v>0.14285714285714279</v>
      </c>
      <c r="AC364">
        <f>games1805!AC364</f>
        <v>1.1428571428571428</v>
      </c>
      <c r="AD364">
        <f>games1805!AD364</f>
        <v>1.8571428571428572</v>
      </c>
      <c r="AE364">
        <f>games1805!AE364</f>
        <v>-0.71428571428571441</v>
      </c>
      <c r="AF364">
        <f>games1805!AF364</f>
        <v>1</v>
      </c>
      <c r="AG364">
        <f>games1805!AG364</f>
        <v>1.7777777777777777</v>
      </c>
      <c r="AH364">
        <f>games1805!AH364</f>
        <v>-0.77777777777777768</v>
      </c>
      <c r="AI364">
        <f>games1805!AI364</f>
        <v>1</v>
      </c>
      <c r="AJ364">
        <f>games1805!AJ364</f>
        <v>1</v>
      </c>
      <c r="AK364">
        <f>games1805!AK364</f>
        <v>22</v>
      </c>
      <c r="AL364">
        <f>games1805!AL364</f>
        <v>16</v>
      </c>
      <c r="AM364">
        <f>games1805!AM364</f>
        <v>1.8333333333333333</v>
      </c>
      <c r="AN364">
        <f>games1805!AN364</f>
        <v>1</v>
      </c>
      <c r="AO364">
        <f>games1805!AO364</f>
        <v>363</v>
      </c>
    </row>
    <row r="365" spans="1:41" x14ac:dyDescent="0.3">
      <c r="A365" t="str">
        <f>games1805!A365</f>
        <v>Bundesliga  Bundesliga</v>
      </c>
      <c r="B365" t="str">
        <f>games1805!B365</f>
        <v>21.10.2018</v>
      </c>
      <c r="C365" t="str">
        <f>games1805!C365</f>
        <v>2018</v>
      </c>
      <c r="D365" t="str">
        <f>games1805!D365</f>
        <v>10</v>
      </c>
      <c r="E365" t="str">
        <f>games1805!E365</f>
        <v>So</v>
      </c>
      <c r="F365">
        <f>games1805!F365</f>
        <v>0.60416666666666663</v>
      </c>
      <c r="G365">
        <f>games1805!G365</f>
        <v>1800</v>
      </c>
      <c r="H365">
        <f>games1805!H365</f>
        <v>15</v>
      </c>
      <c r="I365">
        <f>games1805!I365</f>
        <v>0</v>
      </c>
      <c r="J365" t="str">
        <f>games1805!J365</f>
        <v>SV Mattersburg</v>
      </c>
      <c r="K365" t="str">
        <f>games1805!K365</f>
        <v>SKN St. Pölten</v>
      </c>
      <c r="L365">
        <f>games1805!L365</f>
        <v>2</v>
      </c>
      <c r="M365">
        <f>games1805!M365</f>
        <v>0</v>
      </c>
      <c r="N365" t="str">
        <f>games1805!N365</f>
        <v>S</v>
      </c>
      <c r="O365" t="str">
        <f>games1805!O365</f>
        <v>N</v>
      </c>
      <c r="P365">
        <f>games1805!P365</f>
        <v>2</v>
      </c>
      <c r="Q365">
        <f>games1805!Q365</f>
        <v>1.25</v>
      </c>
      <c r="R365">
        <f>games1805!R365</f>
        <v>1.0833333333333333</v>
      </c>
      <c r="S365">
        <f>games1805!S365</f>
        <v>0.16666666666666674</v>
      </c>
      <c r="T365">
        <f>games1805!T365</f>
        <v>2.25</v>
      </c>
      <c r="U365">
        <f>games1805!U365</f>
        <v>0.58333333333333337</v>
      </c>
      <c r="V365">
        <f>games1805!V365</f>
        <v>1.6666666666666665</v>
      </c>
      <c r="W365">
        <f>games1805!W365</f>
        <v>0.8</v>
      </c>
      <c r="X365">
        <f>games1805!X365</f>
        <v>2.6</v>
      </c>
      <c r="Y365">
        <f>games1805!Y365</f>
        <v>-1.8</v>
      </c>
      <c r="Z365">
        <f>games1805!Z365</f>
        <v>1.5714285714285714</v>
      </c>
      <c r="AA365">
        <f>games1805!AA365</f>
        <v>1.5714285714285714</v>
      </c>
      <c r="AB365">
        <f>games1805!AB365</f>
        <v>0</v>
      </c>
      <c r="AC365">
        <f>games1805!AC365</f>
        <v>1.6666666666666667</v>
      </c>
      <c r="AD365">
        <f>games1805!AD365</f>
        <v>1</v>
      </c>
      <c r="AE365">
        <f>games1805!AE365</f>
        <v>0.66666666666666674</v>
      </c>
      <c r="AF365">
        <f>games1805!AF365</f>
        <v>2.8333333333333335</v>
      </c>
      <c r="AG365">
        <f>games1805!AG365</f>
        <v>0.16666666666666666</v>
      </c>
      <c r="AH365">
        <f>games1805!AH365</f>
        <v>2.666666666666667</v>
      </c>
      <c r="AI365">
        <f>games1805!AI365</f>
        <v>3</v>
      </c>
      <c r="AJ365">
        <f>games1805!AJ365</f>
        <v>0</v>
      </c>
      <c r="AK365">
        <f>games1805!AK365</f>
        <v>14</v>
      </c>
      <c r="AL365">
        <f>games1805!AL365</f>
        <v>27</v>
      </c>
      <c r="AM365">
        <f>games1805!AM365</f>
        <v>1.1666666666666667</v>
      </c>
      <c r="AN365">
        <f>games1805!AN365</f>
        <v>2.25</v>
      </c>
      <c r="AO365">
        <f>games1805!AO365</f>
        <v>364</v>
      </c>
    </row>
    <row r="366" spans="1:41" x14ac:dyDescent="0.3">
      <c r="A366" t="str">
        <f>games1805!A366</f>
        <v>Bundesliga  Bundesliga</v>
      </c>
      <c r="B366" t="str">
        <f>games1805!B366</f>
        <v>21.10.2018</v>
      </c>
      <c r="C366" t="str">
        <f>games1805!C366</f>
        <v>2018</v>
      </c>
      <c r="D366" t="str">
        <f>games1805!D366</f>
        <v>10</v>
      </c>
      <c r="E366" t="str">
        <f>games1805!E366</f>
        <v>So</v>
      </c>
      <c r="F366">
        <f>games1805!F366</f>
        <v>0.60416666666666663</v>
      </c>
      <c r="G366">
        <f>games1805!G366</f>
        <v>1700</v>
      </c>
      <c r="H366">
        <f>games1805!H366</f>
        <v>15</v>
      </c>
      <c r="I366">
        <f>games1805!I366</f>
        <v>0</v>
      </c>
      <c r="J366" t="str">
        <f>games1805!J366</f>
        <v>FC Admira Wacker Mödling</v>
      </c>
      <c r="K366" t="str">
        <f>games1805!K366</f>
        <v>Wolfsberger AC</v>
      </c>
      <c r="L366">
        <f>games1805!L366</f>
        <v>0</v>
      </c>
      <c r="M366">
        <f>games1805!M366</f>
        <v>0</v>
      </c>
      <c r="N366" t="str">
        <f>games1805!N366</f>
        <v>U</v>
      </c>
      <c r="O366" t="str">
        <f>games1805!O366</f>
        <v>U</v>
      </c>
      <c r="P366">
        <f>games1805!P366</f>
        <v>0</v>
      </c>
      <c r="Q366">
        <f>games1805!Q366</f>
        <v>0.76923076923076927</v>
      </c>
      <c r="R366">
        <f>games1805!R366</f>
        <v>1.0769230769230769</v>
      </c>
      <c r="S366">
        <f>games1805!S366</f>
        <v>-0.3076923076923076</v>
      </c>
      <c r="T366">
        <f>games1805!T366</f>
        <v>2.0833333333333335</v>
      </c>
      <c r="U366">
        <f>games1805!U366</f>
        <v>1.4166666666666667</v>
      </c>
      <c r="V366">
        <f>games1805!V366</f>
        <v>0.66666666666666674</v>
      </c>
      <c r="W366">
        <f>games1805!W366</f>
        <v>0.83333333333333337</v>
      </c>
      <c r="X366">
        <f>games1805!X366</f>
        <v>2.3333333333333335</v>
      </c>
      <c r="Y366">
        <f>games1805!Y366</f>
        <v>-1.5</v>
      </c>
      <c r="Z366">
        <f>games1805!Z366</f>
        <v>0.7142857142857143</v>
      </c>
      <c r="AA366">
        <f>games1805!AA366</f>
        <v>1.7142857142857142</v>
      </c>
      <c r="AB366">
        <f>games1805!AB366</f>
        <v>-0.99999999999999989</v>
      </c>
      <c r="AC366">
        <f>games1805!AC366</f>
        <v>2.1666666666666665</v>
      </c>
      <c r="AD366">
        <f>games1805!AD366</f>
        <v>1.6666666666666667</v>
      </c>
      <c r="AE366">
        <f>games1805!AE366</f>
        <v>0.49999999999999978</v>
      </c>
      <c r="AF366">
        <f>games1805!AF366</f>
        <v>2</v>
      </c>
      <c r="AG366">
        <f>games1805!AG366</f>
        <v>1.1666666666666667</v>
      </c>
      <c r="AH366">
        <f>games1805!AH366</f>
        <v>0.83333333333333326</v>
      </c>
      <c r="AI366">
        <f>games1805!AI366</f>
        <v>1</v>
      </c>
      <c r="AJ366">
        <f>games1805!AJ366</f>
        <v>1</v>
      </c>
      <c r="AK366">
        <f>games1805!AK366</f>
        <v>8</v>
      </c>
      <c r="AL366">
        <f>games1805!AL366</f>
        <v>20</v>
      </c>
      <c r="AM366">
        <f>games1805!AM366</f>
        <v>0.61538461538461542</v>
      </c>
      <c r="AN366">
        <f>games1805!AN366</f>
        <v>1.6666666666666667</v>
      </c>
      <c r="AO366">
        <f>games1805!AO366</f>
        <v>365</v>
      </c>
    </row>
    <row r="367" spans="1:41" x14ac:dyDescent="0.3">
      <c r="A367" t="str">
        <f>games1805!A367</f>
        <v>Europa League  Europa League</v>
      </c>
      <c r="B367" t="str">
        <f>games1805!B367</f>
        <v>25.10.2018</v>
      </c>
      <c r="C367" t="str">
        <f>games1805!C367</f>
        <v>2018</v>
      </c>
      <c r="D367" t="str">
        <f>games1805!D367</f>
        <v>10</v>
      </c>
      <c r="E367" t="str">
        <f>games1805!E367</f>
        <v>Do</v>
      </c>
      <c r="F367">
        <f>games1805!F367</f>
        <v>0.78819444444444453</v>
      </c>
      <c r="G367">
        <f>games1805!G367</f>
        <v>20639</v>
      </c>
      <c r="H367">
        <f>games1805!H367</f>
        <v>5</v>
      </c>
      <c r="I367">
        <f>games1805!I367</f>
        <v>0</v>
      </c>
      <c r="J367" t="str">
        <f>games1805!J367</f>
        <v>Red Bull Salzburg</v>
      </c>
      <c r="K367" t="str">
        <f>games1805!K367</f>
        <v>Rosenborg BK</v>
      </c>
      <c r="L367">
        <f>games1805!L367</f>
        <v>3</v>
      </c>
      <c r="M367">
        <f>games1805!M367</f>
        <v>0</v>
      </c>
      <c r="N367" t="str">
        <f>games1805!N367</f>
        <v>S</v>
      </c>
      <c r="O367" t="str">
        <f>games1805!O367</f>
        <v>N</v>
      </c>
      <c r="P367">
        <f>games1805!P367</f>
        <v>3</v>
      </c>
      <c r="Q367">
        <f>games1805!Q367</f>
        <v>2.6842105263157894</v>
      </c>
      <c r="R367">
        <f>games1805!R367</f>
        <v>0.36842105263157893</v>
      </c>
      <c r="S367">
        <f>games1805!S367</f>
        <v>2.3157894736842106</v>
      </c>
      <c r="T367">
        <f>games1805!T367</f>
        <v>0</v>
      </c>
      <c r="U367">
        <f>games1805!U367</f>
        <v>0</v>
      </c>
      <c r="V367">
        <f>games1805!V367</f>
        <v>0</v>
      </c>
      <c r="W367">
        <f>games1805!W367</f>
        <v>2.3333333333333335</v>
      </c>
      <c r="X367">
        <f>games1805!X367</f>
        <v>0.77777777777777779</v>
      </c>
      <c r="Y367">
        <f>games1805!Y367</f>
        <v>1.5555555555555558</v>
      </c>
      <c r="Z367">
        <f>games1805!Z367</f>
        <v>3</v>
      </c>
      <c r="AA367">
        <f>games1805!AA367</f>
        <v>0.7</v>
      </c>
      <c r="AB367">
        <f>games1805!AB367</f>
        <v>2.2999999999999998</v>
      </c>
      <c r="AC367">
        <f>games1805!AC367</f>
        <v>0</v>
      </c>
      <c r="AD367">
        <f>games1805!AD367</f>
        <v>0</v>
      </c>
      <c r="AE367">
        <f>games1805!AE367</f>
        <v>0</v>
      </c>
      <c r="AF367">
        <f>games1805!AF367</f>
        <v>0</v>
      </c>
      <c r="AG367">
        <f>games1805!AG367</f>
        <v>0</v>
      </c>
      <c r="AH367">
        <f>games1805!AH367</f>
        <v>0</v>
      </c>
      <c r="AI367">
        <f>games1805!AI367</f>
        <v>3</v>
      </c>
      <c r="AJ367">
        <f>games1805!AJ367</f>
        <v>0</v>
      </c>
      <c r="AK367">
        <f>games1805!AK367</f>
        <v>51</v>
      </c>
      <c r="AL367">
        <f>games1805!AL367</f>
        <v>0</v>
      </c>
      <c r="AM367">
        <f>games1805!AM367</f>
        <v>2.6842105263157894</v>
      </c>
      <c r="AN367">
        <f>games1805!AN367</f>
        <v>0</v>
      </c>
      <c r="AO367">
        <f>games1805!AO367</f>
        <v>366</v>
      </c>
    </row>
    <row r="368" spans="1:41" x14ac:dyDescent="0.3">
      <c r="A368" t="str">
        <f>games1805!A368</f>
        <v>Europa League  Europa League</v>
      </c>
      <c r="B368" t="str">
        <f>games1805!B368</f>
        <v>25.10.2018</v>
      </c>
      <c r="C368" t="str">
        <f>games1805!C368</f>
        <v>2018</v>
      </c>
      <c r="D368" t="str">
        <f>games1805!D368</f>
        <v>10</v>
      </c>
      <c r="E368" t="str">
        <f>games1805!E368</f>
        <v>Do</v>
      </c>
      <c r="F368">
        <f>games1805!F368</f>
        <v>0.875</v>
      </c>
      <c r="G368">
        <f>games1805!G368</f>
        <v>14158</v>
      </c>
      <c r="H368">
        <f>games1805!H368</f>
        <v>5</v>
      </c>
      <c r="I368">
        <f>games1805!I368</f>
        <v>0</v>
      </c>
      <c r="J368" t="str">
        <f>games1805!J368</f>
        <v>FC Villarreal</v>
      </c>
      <c r="K368" t="str">
        <f>games1805!K368</f>
        <v>SK Rapid Wien</v>
      </c>
      <c r="L368">
        <f>games1805!L368</f>
        <v>5</v>
      </c>
      <c r="M368">
        <f>games1805!M368</f>
        <v>0</v>
      </c>
      <c r="N368" t="str">
        <f>games1805!N368</f>
        <v>S</v>
      </c>
      <c r="O368" t="str">
        <f>games1805!O368</f>
        <v>N</v>
      </c>
      <c r="P368">
        <f>games1805!P368</f>
        <v>5</v>
      </c>
      <c r="Q368">
        <f>games1805!Q368</f>
        <v>0</v>
      </c>
      <c r="R368">
        <f>games1805!R368</f>
        <v>0</v>
      </c>
      <c r="S368">
        <f>games1805!S368</f>
        <v>0</v>
      </c>
      <c r="T368">
        <f>games1805!T368</f>
        <v>1.4736842105263157</v>
      </c>
      <c r="U368">
        <f>games1805!U368</f>
        <v>1.1578947368421053</v>
      </c>
      <c r="V368">
        <f>games1805!V368</f>
        <v>0.3157894736842104</v>
      </c>
      <c r="W368">
        <f>games1805!W368</f>
        <v>0</v>
      </c>
      <c r="X368">
        <f>games1805!X368</f>
        <v>0</v>
      </c>
      <c r="Y368">
        <f>games1805!Y368</f>
        <v>0</v>
      </c>
      <c r="Z368">
        <f>games1805!Z368</f>
        <v>0</v>
      </c>
      <c r="AA368">
        <f>games1805!AA368</f>
        <v>0</v>
      </c>
      <c r="AB368">
        <f>games1805!AB368</f>
        <v>0</v>
      </c>
      <c r="AC368">
        <f>games1805!AC368</f>
        <v>1.4444444444444444</v>
      </c>
      <c r="AD368">
        <f>games1805!AD368</f>
        <v>0.66666666666666663</v>
      </c>
      <c r="AE368">
        <f>games1805!AE368</f>
        <v>0.77777777777777779</v>
      </c>
      <c r="AF368">
        <f>games1805!AF368</f>
        <v>1.5</v>
      </c>
      <c r="AG368">
        <f>games1805!AG368</f>
        <v>1.6</v>
      </c>
      <c r="AH368">
        <f>games1805!AH368</f>
        <v>-0.10000000000000009</v>
      </c>
      <c r="AI368">
        <f>games1805!AI368</f>
        <v>3</v>
      </c>
      <c r="AJ368">
        <f>games1805!AJ368</f>
        <v>0</v>
      </c>
      <c r="AK368">
        <f>games1805!AK368</f>
        <v>0</v>
      </c>
      <c r="AL368">
        <f>games1805!AL368</f>
        <v>25</v>
      </c>
      <c r="AM368">
        <f>games1805!AM368</f>
        <v>0</v>
      </c>
      <c r="AN368">
        <f>games1805!AN368</f>
        <v>1.3157894736842106</v>
      </c>
      <c r="AO368">
        <f>games1805!AO368</f>
        <v>367</v>
      </c>
    </row>
    <row r="369" spans="1:41" x14ac:dyDescent="0.3">
      <c r="A369" t="str">
        <f>games1805!A369</f>
        <v>Bundesliga  Bundesliga</v>
      </c>
      <c r="B369" t="str">
        <f>games1805!B369</f>
        <v>27.10.2018</v>
      </c>
      <c r="C369" t="str">
        <f>games1805!C369</f>
        <v>2018</v>
      </c>
      <c r="D369" t="str">
        <f>games1805!D369</f>
        <v>10</v>
      </c>
      <c r="E369" t="str">
        <f>games1805!E369</f>
        <v>Sa</v>
      </c>
      <c r="F369">
        <f>games1805!F369</f>
        <v>0.70833333333333337</v>
      </c>
      <c r="G369">
        <f>games1805!G369</f>
        <v>5532</v>
      </c>
      <c r="H369">
        <f>games1805!H369</f>
        <v>6</v>
      </c>
      <c r="I369">
        <f>games1805!I369</f>
        <v>0</v>
      </c>
      <c r="J369" t="str">
        <f>games1805!J369</f>
        <v>FC Wacker Innsbruck</v>
      </c>
      <c r="K369" t="str">
        <f>games1805!K369</f>
        <v>FK Austria Wien</v>
      </c>
      <c r="L369">
        <f>games1805!L369</f>
        <v>0</v>
      </c>
      <c r="M369">
        <f>games1805!M369</f>
        <v>0</v>
      </c>
      <c r="N369" t="str">
        <f>games1805!N369</f>
        <v>U</v>
      </c>
      <c r="O369" t="str">
        <f>games1805!O369</f>
        <v>U</v>
      </c>
      <c r="P369">
        <f>games1805!P369</f>
        <v>0</v>
      </c>
      <c r="Q369">
        <f>games1805!Q369</f>
        <v>1.4615384615384615</v>
      </c>
      <c r="R369">
        <f>games1805!R369</f>
        <v>0.69230769230769229</v>
      </c>
      <c r="S369">
        <f>games1805!S369</f>
        <v>0.76923076923076916</v>
      </c>
      <c r="T369">
        <f>games1805!T369</f>
        <v>1.3076923076923077</v>
      </c>
      <c r="U369">
        <f>games1805!U369</f>
        <v>0.84615384615384615</v>
      </c>
      <c r="V369">
        <f>games1805!V369</f>
        <v>0.46153846153846156</v>
      </c>
      <c r="W369">
        <f>games1805!W369</f>
        <v>1.2</v>
      </c>
      <c r="X369">
        <f>games1805!X369</f>
        <v>1.8</v>
      </c>
      <c r="Y369">
        <f>games1805!Y369</f>
        <v>-0.60000000000000009</v>
      </c>
      <c r="Z369">
        <f>games1805!Z369</f>
        <v>1.625</v>
      </c>
      <c r="AA369">
        <f>games1805!AA369</f>
        <v>1.75</v>
      </c>
      <c r="AB369">
        <f>games1805!AB369</f>
        <v>-0.125</v>
      </c>
      <c r="AC369">
        <f>games1805!AC369</f>
        <v>1.8333333333333333</v>
      </c>
      <c r="AD369">
        <f>games1805!AD369</f>
        <v>1</v>
      </c>
      <c r="AE369">
        <f>games1805!AE369</f>
        <v>0.83333333333333326</v>
      </c>
      <c r="AF369">
        <f>games1805!AF369</f>
        <v>0.8571428571428571</v>
      </c>
      <c r="AG369">
        <f>games1805!AG369</f>
        <v>0.7142857142857143</v>
      </c>
      <c r="AH369">
        <f>games1805!AH369</f>
        <v>0.14285714285714279</v>
      </c>
      <c r="AI369">
        <f>games1805!AI369</f>
        <v>1</v>
      </c>
      <c r="AJ369">
        <f>games1805!AJ369</f>
        <v>1</v>
      </c>
      <c r="AK369">
        <f>games1805!AK369</f>
        <v>16</v>
      </c>
      <c r="AL369">
        <f>games1805!AL369</f>
        <v>23</v>
      </c>
      <c r="AM369">
        <f>games1805!AM369</f>
        <v>1.2307692307692308</v>
      </c>
      <c r="AN369">
        <f>games1805!AN369</f>
        <v>1.7692307692307692</v>
      </c>
      <c r="AO369">
        <f>games1805!AO369</f>
        <v>368</v>
      </c>
    </row>
    <row r="370" spans="1:41" x14ac:dyDescent="0.3">
      <c r="A370" t="str">
        <f>games1805!A370</f>
        <v>Bundesliga  Bundesliga</v>
      </c>
      <c r="B370" t="str">
        <f>games1805!B370</f>
        <v>27.10.2018</v>
      </c>
      <c r="C370" t="str">
        <f>games1805!C370</f>
        <v>2018</v>
      </c>
      <c r="D370" t="str">
        <f>games1805!D370</f>
        <v>10</v>
      </c>
      <c r="E370" t="str">
        <f>games1805!E370</f>
        <v>Sa</v>
      </c>
      <c r="F370">
        <f>games1805!F370</f>
        <v>0.70833333333333337</v>
      </c>
      <c r="G370">
        <f>games1805!G370</f>
        <v>5024</v>
      </c>
      <c r="H370">
        <f>games1805!H370</f>
        <v>6</v>
      </c>
      <c r="I370">
        <f>games1805!I370</f>
        <v>0</v>
      </c>
      <c r="J370" t="str">
        <f>games1805!J370</f>
        <v>TSV Hartberg</v>
      </c>
      <c r="K370" t="str">
        <f>games1805!K370</f>
        <v>SK Sturm Graz</v>
      </c>
      <c r="L370">
        <f>games1805!L370</f>
        <v>2</v>
      </c>
      <c r="M370">
        <f>games1805!M370</f>
        <v>0</v>
      </c>
      <c r="N370" t="str">
        <f>games1805!N370</f>
        <v>S</v>
      </c>
      <c r="O370" t="str">
        <f>games1805!O370</f>
        <v>N</v>
      </c>
      <c r="P370">
        <f>games1805!P370</f>
        <v>2</v>
      </c>
      <c r="Q370">
        <f>games1805!Q370</f>
        <v>1.5384615384615385</v>
      </c>
      <c r="R370">
        <f>games1805!R370</f>
        <v>0.46153846153846156</v>
      </c>
      <c r="S370">
        <f>games1805!S370</f>
        <v>1.0769230769230771</v>
      </c>
      <c r="T370">
        <f>games1805!T370</f>
        <v>1.0588235294117647</v>
      </c>
      <c r="U370">
        <f>games1805!U370</f>
        <v>1.7647058823529411</v>
      </c>
      <c r="V370">
        <f>games1805!V370</f>
        <v>-0.70588235294117641</v>
      </c>
      <c r="W370">
        <f>games1805!W370</f>
        <v>1.7142857142857142</v>
      </c>
      <c r="X370">
        <f>games1805!X370</f>
        <v>0.8571428571428571</v>
      </c>
      <c r="Y370">
        <f>games1805!Y370</f>
        <v>0.8571428571428571</v>
      </c>
      <c r="Z370">
        <f>games1805!Z370</f>
        <v>1.3333333333333333</v>
      </c>
      <c r="AA370">
        <f>games1805!AA370</f>
        <v>2.3333333333333335</v>
      </c>
      <c r="AB370">
        <f>games1805!AB370</f>
        <v>-1.0000000000000002</v>
      </c>
      <c r="AC370">
        <f>games1805!AC370</f>
        <v>1.1428571428571428</v>
      </c>
      <c r="AD370">
        <f>games1805!AD370</f>
        <v>1.8571428571428572</v>
      </c>
      <c r="AE370">
        <f>games1805!AE370</f>
        <v>-0.71428571428571441</v>
      </c>
      <c r="AF370">
        <f>games1805!AF370</f>
        <v>1</v>
      </c>
      <c r="AG370">
        <f>games1805!AG370</f>
        <v>1.7</v>
      </c>
      <c r="AH370">
        <f>games1805!AH370</f>
        <v>-0.7</v>
      </c>
      <c r="AI370">
        <f>games1805!AI370</f>
        <v>3</v>
      </c>
      <c r="AJ370">
        <f>games1805!AJ370</f>
        <v>0</v>
      </c>
      <c r="AK370">
        <f>games1805!AK370</f>
        <v>16</v>
      </c>
      <c r="AL370">
        <f>games1805!AL370</f>
        <v>17</v>
      </c>
      <c r="AM370">
        <f>games1805!AM370</f>
        <v>1.2307692307692308</v>
      </c>
      <c r="AN370">
        <f>games1805!AN370</f>
        <v>1</v>
      </c>
      <c r="AO370">
        <f>games1805!AO370</f>
        <v>369</v>
      </c>
    </row>
    <row r="371" spans="1:41" x14ac:dyDescent="0.3">
      <c r="A371" t="str">
        <f>games1805!A371</f>
        <v>Bundesliga  Bundesliga</v>
      </c>
      <c r="B371" t="str">
        <f>games1805!B371</f>
        <v>27.10.2018</v>
      </c>
      <c r="C371" t="str">
        <f>games1805!C371</f>
        <v>2018</v>
      </c>
      <c r="D371" t="str">
        <f>games1805!D371</f>
        <v>10</v>
      </c>
      <c r="E371" t="str">
        <f>games1805!E371</f>
        <v>Sa</v>
      </c>
      <c r="F371">
        <f>games1805!F371</f>
        <v>0.70833333333333337</v>
      </c>
      <c r="G371">
        <f>games1805!G371</f>
        <v>1600</v>
      </c>
      <c r="H371">
        <f>games1805!H371</f>
        <v>6</v>
      </c>
      <c r="I371">
        <f>games1805!I371</f>
        <v>0</v>
      </c>
      <c r="J371" t="str">
        <f>games1805!J371</f>
        <v>SV Mattersburg</v>
      </c>
      <c r="K371" t="str">
        <f>games1805!K371</f>
        <v>SC Rheindorf Altach</v>
      </c>
      <c r="L371">
        <f>games1805!L371</f>
        <v>1</v>
      </c>
      <c r="M371">
        <f>games1805!M371</f>
        <v>1</v>
      </c>
      <c r="N371" t="str">
        <f>games1805!N371</f>
        <v>U</v>
      </c>
      <c r="O371" t="str">
        <f>games1805!O371</f>
        <v>U</v>
      </c>
      <c r="P371">
        <f>games1805!P371</f>
        <v>0</v>
      </c>
      <c r="Q371">
        <f>games1805!Q371</f>
        <v>1.3076923076923077</v>
      </c>
      <c r="R371">
        <f>games1805!R371</f>
        <v>1</v>
      </c>
      <c r="S371">
        <f>games1805!S371</f>
        <v>0.30769230769230771</v>
      </c>
      <c r="T371">
        <f>games1805!T371</f>
        <v>1.6153846153846154</v>
      </c>
      <c r="U371">
        <f>games1805!U371</f>
        <v>1.4615384615384615</v>
      </c>
      <c r="V371">
        <f>games1805!V371</f>
        <v>0.15384615384615397</v>
      </c>
      <c r="W371">
        <f>games1805!W371</f>
        <v>1</v>
      </c>
      <c r="X371">
        <f>games1805!X371</f>
        <v>2.1666666666666665</v>
      </c>
      <c r="Y371">
        <f>games1805!Y371</f>
        <v>-1.1666666666666665</v>
      </c>
      <c r="Z371">
        <f>games1805!Z371</f>
        <v>1.5714285714285714</v>
      </c>
      <c r="AA371">
        <f>games1805!AA371</f>
        <v>1.5714285714285714</v>
      </c>
      <c r="AB371">
        <f>games1805!AB371</f>
        <v>0</v>
      </c>
      <c r="AC371">
        <f>games1805!AC371</f>
        <v>1.3333333333333333</v>
      </c>
      <c r="AD371">
        <f>games1805!AD371</f>
        <v>1.8333333333333333</v>
      </c>
      <c r="AE371">
        <f>games1805!AE371</f>
        <v>-0.5</v>
      </c>
      <c r="AF371">
        <f>games1805!AF371</f>
        <v>1.8571428571428572</v>
      </c>
      <c r="AG371">
        <f>games1805!AG371</f>
        <v>1.1428571428571428</v>
      </c>
      <c r="AH371">
        <f>games1805!AH371</f>
        <v>0.71428571428571441</v>
      </c>
      <c r="AI371">
        <f>games1805!AI371</f>
        <v>1</v>
      </c>
      <c r="AJ371">
        <f>games1805!AJ371</f>
        <v>1</v>
      </c>
      <c r="AK371">
        <f>games1805!AK371</f>
        <v>17</v>
      </c>
      <c r="AL371">
        <f>games1805!AL371</f>
        <v>15</v>
      </c>
      <c r="AM371">
        <f>games1805!AM371</f>
        <v>1.3076923076923077</v>
      </c>
      <c r="AN371">
        <f>games1805!AN371</f>
        <v>1.1538461538461537</v>
      </c>
      <c r="AO371">
        <f>games1805!AO371</f>
        <v>370</v>
      </c>
    </row>
    <row r="372" spans="1:41" x14ac:dyDescent="0.3">
      <c r="A372" t="str">
        <f>games1805!A372</f>
        <v>Bundesliga  Bundesliga</v>
      </c>
      <c r="B372" t="str">
        <f>games1805!B372</f>
        <v>28.10.2018</v>
      </c>
      <c r="C372" t="str">
        <f>games1805!C372</f>
        <v>2018</v>
      </c>
      <c r="D372" t="str">
        <f>games1805!D372</f>
        <v>10</v>
      </c>
      <c r="E372" t="str">
        <f>games1805!E372</f>
        <v>So</v>
      </c>
      <c r="F372">
        <f>games1805!F372</f>
        <v>0.70833333333333337</v>
      </c>
      <c r="G372">
        <f>games1805!G372</f>
        <v>6009</v>
      </c>
      <c r="H372">
        <f>games1805!H372</f>
        <v>3</v>
      </c>
      <c r="I372">
        <f>games1805!I372</f>
        <v>0</v>
      </c>
      <c r="J372" t="str">
        <f>games1805!J372</f>
        <v>LASK</v>
      </c>
      <c r="K372" t="str">
        <f>games1805!K372</f>
        <v>Red Bull Salzburg</v>
      </c>
      <c r="L372">
        <f>games1805!L372</f>
        <v>3</v>
      </c>
      <c r="M372">
        <f>games1805!M372</f>
        <v>3</v>
      </c>
      <c r="N372" t="str">
        <f>games1805!N372</f>
        <v>U</v>
      </c>
      <c r="O372" t="str">
        <f>games1805!O372</f>
        <v>U</v>
      </c>
      <c r="P372">
        <f>games1805!P372</f>
        <v>0</v>
      </c>
      <c r="Q372">
        <f>games1805!Q372</f>
        <v>1.9411764705882353</v>
      </c>
      <c r="R372">
        <f>games1805!R372</f>
        <v>0.17647058823529413</v>
      </c>
      <c r="S372">
        <f>games1805!S372</f>
        <v>1.7647058823529411</v>
      </c>
      <c r="T372">
        <f>games1805!T372</f>
        <v>2.7</v>
      </c>
      <c r="U372">
        <f>games1805!U372</f>
        <v>0.7</v>
      </c>
      <c r="V372">
        <f>games1805!V372</f>
        <v>2</v>
      </c>
      <c r="W372">
        <f>games1805!W372</f>
        <v>1.5714285714285714</v>
      </c>
      <c r="X372">
        <f>games1805!X372</f>
        <v>0.42857142857142855</v>
      </c>
      <c r="Y372">
        <f>games1805!Y372</f>
        <v>1.1428571428571428</v>
      </c>
      <c r="Z372">
        <f>games1805!Z372</f>
        <v>2.2000000000000002</v>
      </c>
      <c r="AA372">
        <f>games1805!AA372</f>
        <v>0.7</v>
      </c>
      <c r="AB372">
        <f>games1805!AB372</f>
        <v>1.5000000000000002</v>
      </c>
      <c r="AC372">
        <f>games1805!AC372</f>
        <v>2.4</v>
      </c>
      <c r="AD372">
        <f>games1805!AD372</f>
        <v>0.7</v>
      </c>
      <c r="AE372">
        <f>games1805!AE372</f>
        <v>1.7</v>
      </c>
      <c r="AF372">
        <f>games1805!AF372</f>
        <v>3</v>
      </c>
      <c r="AG372">
        <f>games1805!AG372</f>
        <v>0.7</v>
      </c>
      <c r="AH372">
        <f>games1805!AH372</f>
        <v>2.2999999999999998</v>
      </c>
      <c r="AI372">
        <f>games1805!AI372</f>
        <v>1</v>
      </c>
      <c r="AJ372">
        <f>games1805!AJ372</f>
        <v>1</v>
      </c>
      <c r="AK372">
        <f>games1805!AK372</f>
        <v>36</v>
      </c>
      <c r="AL372">
        <f>games1805!AL372</f>
        <v>54</v>
      </c>
      <c r="AM372">
        <f>games1805!AM372</f>
        <v>2.1176470588235294</v>
      </c>
      <c r="AN372">
        <f>games1805!AN372</f>
        <v>2.7</v>
      </c>
      <c r="AO372">
        <f>games1805!AO372</f>
        <v>371</v>
      </c>
    </row>
    <row r="373" spans="1:41" x14ac:dyDescent="0.3">
      <c r="A373" t="str">
        <f>games1805!A373</f>
        <v>Bundesliga  Bundesliga</v>
      </c>
      <c r="B373" t="str">
        <f>games1805!B373</f>
        <v>28.10.2018</v>
      </c>
      <c r="C373" t="str">
        <f>games1805!C373</f>
        <v>2018</v>
      </c>
      <c r="D373" t="str">
        <f>games1805!D373</f>
        <v>10</v>
      </c>
      <c r="E373" t="str">
        <f>games1805!E373</f>
        <v>So</v>
      </c>
      <c r="F373">
        <f>games1805!F373</f>
        <v>0.60416666666666663</v>
      </c>
      <c r="G373">
        <f>games1805!G373</f>
        <v>2586</v>
      </c>
      <c r="H373">
        <f>games1805!H373</f>
        <v>7</v>
      </c>
      <c r="I373">
        <f>games1805!I373</f>
        <v>0</v>
      </c>
      <c r="J373" t="str">
        <f>games1805!J373</f>
        <v>Wolfsberger AC</v>
      </c>
      <c r="K373" t="str">
        <f>games1805!K373</f>
        <v>SKN St. Pölten</v>
      </c>
      <c r="L373">
        <f>games1805!L373</f>
        <v>1</v>
      </c>
      <c r="M373">
        <f>games1805!M373</f>
        <v>0</v>
      </c>
      <c r="N373" t="str">
        <f>games1805!N373</f>
        <v>S</v>
      </c>
      <c r="O373" t="str">
        <f>games1805!O373</f>
        <v>N</v>
      </c>
      <c r="P373">
        <f>games1805!P373</f>
        <v>1</v>
      </c>
      <c r="Q373">
        <f>games1805!Q373</f>
        <v>1.9230769230769231</v>
      </c>
      <c r="R373">
        <f>games1805!R373</f>
        <v>0.76923076923076927</v>
      </c>
      <c r="S373">
        <f>games1805!S373</f>
        <v>1.1538461538461537</v>
      </c>
      <c r="T373">
        <f>games1805!T373</f>
        <v>2.0769230769230771</v>
      </c>
      <c r="U373">
        <f>games1805!U373</f>
        <v>0.69230769230769229</v>
      </c>
      <c r="V373">
        <f>games1805!V373</f>
        <v>1.3846153846153848</v>
      </c>
      <c r="W373">
        <f>games1805!W373</f>
        <v>2.1666666666666665</v>
      </c>
      <c r="X373">
        <f>games1805!X373</f>
        <v>1.6666666666666667</v>
      </c>
      <c r="Y373">
        <f>games1805!Y373</f>
        <v>0.49999999999999978</v>
      </c>
      <c r="Z373">
        <f>games1805!Z373</f>
        <v>1.7142857142857142</v>
      </c>
      <c r="AA373">
        <f>games1805!AA373</f>
        <v>1</v>
      </c>
      <c r="AB373">
        <f>games1805!AB373</f>
        <v>0.71428571428571419</v>
      </c>
      <c r="AC373">
        <f>games1805!AC373</f>
        <v>1.6666666666666667</v>
      </c>
      <c r="AD373">
        <f>games1805!AD373</f>
        <v>1</v>
      </c>
      <c r="AE373">
        <f>games1805!AE373</f>
        <v>0.66666666666666674</v>
      </c>
      <c r="AF373">
        <f>games1805!AF373</f>
        <v>2.4285714285714284</v>
      </c>
      <c r="AG373">
        <f>games1805!AG373</f>
        <v>0.42857142857142855</v>
      </c>
      <c r="AH373">
        <f>games1805!AH373</f>
        <v>1.9999999999999998</v>
      </c>
      <c r="AI373">
        <f>games1805!AI373</f>
        <v>3</v>
      </c>
      <c r="AJ373">
        <f>games1805!AJ373</f>
        <v>0</v>
      </c>
      <c r="AK373">
        <f>games1805!AK373</f>
        <v>21</v>
      </c>
      <c r="AL373">
        <f>games1805!AL373</f>
        <v>27</v>
      </c>
      <c r="AM373">
        <f>games1805!AM373</f>
        <v>1.6153846153846154</v>
      </c>
      <c r="AN373">
        <f>games1805!AN373</f>
        <v>2.0769230769230771</v>
      </c>
      <c r="AO373">
        <f>games1805!AO373</f>
        <v>372</v>
      </c>
    </row>
    <row r="374" spans="1:41" x14ac:dyDescent="0.3">
      <c r="A374" t="str">
        <f>games1805!A374</f>
        <v>Bundesliga  Bundesliga</v>
      </c>
      <c r="B374" t="str">
        <f>games1805!B374</f>
        <v>28.10.2018</v>
      </c>
      <c r="C374" t="str">
        <f>games1805!C374</f>
        <v>2018</v>
      </c>
      <c r="D374" t="str">
        <f>games1805!D374</f>
        <v>10</v>
      </c>
      <c r="E374" t="str">
        <f>games1805!E374</f>
        <v>So</v>
      </c>
      <c r="F374">
        <f>games1805!F374</f>
        <v>0.60416666666666663</v>
      </c>
      <c r="G374">
        <f>games1805!G374</f>
        <v>14600</v>
      </c>
      <c r="H374">
        <f>games1805!H374</f>
        <v>3</v>
      </c>
      <c r="I374">
        <f>games1805!I374</f>
        <v>0</v>
      </c>
      <c r="J374" t="str">
        <f>games1805!J374</f>
        <v>SK Rapid Wien</v>
      </c>
      <c r="K374" t="str">
        <f>games1805!K374</f>
        <v>FC Admira Wacker Mödling</v>
      </c>
      <c r="L374">
        <f>games1805!L374</f>
        <v>2</v>
      </c>
      <c r="M374">
        <f>games1805!M374</f>
        <v>0</v>
      </c>
      <c r="N374" t="str">
        <f>games1805!N374</f>
        <v>S</v>
      </c>
      <c r="O374" t="str">
        <f>games1805!O374</f>
        <v>N</v>
      </c>
      <c r="P374">
        <f>games1805!P374</f>
        <v>2</v>
      </c>
      <c r="Q374">
        <f>games1805!Q374</f>
        <v>1.4</v>
      </c>
      <c r="R374">
        <f>games1805!R374</f>
        <v>0.3</v>
      </c>
      <c r="S374">
        <f>games1805!S374</f>
        <v>1.0999999999999999</v>
      </c>
      <c r="T374">
        <f>games1805!T374</f>
        <v>0.7142857142857143</v>
      </c>
      <c r="U374">
        <f>games1805!U374</f>
        <v>1.8571428571428572</v>
      </c>
      <c r="V374">
        <f>games1805!V374</f>
        <v>-1.1428571428571428</v>
      </c>
      <c r="W374">
        <f>games1805!W374</f>
        <v>1.4444444444444444</v>
      </c>
      <c r="X374">
        <f>games1805!X374</f>
        <v>0.66666666666666663</v>
      </c>
      <c r="Y374">
        <f>games1805!Y374</f>
        <v>0.77777777777777779</v>
      </c>
      <c r="Z374">
        <f>games1805!Z374</f>
        <v>1.3636363636363635</v>
      </c>
      <c r="AA374">
        <f>games1805!AA374</f>
        <v>1.9090909090909092</v>
      </c>
      <c r="AB374">
        <f>games1805!AB374</f>
        <v>-0.54545454545454564</v>
      </c>
      <c r="AC374">
        <f>games1805!AC374</f>
        <v>0.7142857142857143</v>
      </c>
      <c r="AD374">
        <f>games1805!AD374</f>
        <v>2</v>
      </c>
      <c r="AE374">
        <f>games1805!AE374</f>
        <v>-1.2857142857142856</v>
      </c>
      <c r="AF374">
        <f>games1805!AF374</f>
        <v>0.7142857142857143</v>
      </c>
      <c r="AG374">
        <f>games1805!AG374</f>
        <v>1.7142857142857142</v>
      </c>
      <c r="AH374">
        <f>games1805!AH374</f>
        <v>-0.99999999999999989</v>
      </c>
      <c r="AI374">
        <f>games1805!AI374</f>
        <v>3</v>
      </c>
      <c r="AJ374">
        <f>games1805!AJ374</f>
        <v>0</v>
      </c>
      <c r="AK374">
        <f>games1805!AK374</f>
        <v>25</v>
      </c>
      <c r="AL374">
        <f>games1805!AL374</f>
        <v>9</v>
      </c>
      <c r="AM374">
        <f>games1805!AM374</f>
        <v>1.25</v>
      </c>
      <c r="AN374">
        <f>games1805!AN374</f>
        <v>0.6428571428571429</v>
      </c>
      <c r="AO374">
        <f>games1805!AO374</f>
        <v>373</v>
      </c>
    </row>
    <row r="375" spans="1:41" x14ac:dyDescent="0.3">
      <c r="A375" t="str">
        <f>games1805!A375</f>
        <v>ÖFB-Cup  ÖFB-Cup</v>
      </c>
      <c r="B375" t="str">
        <f>games1805!B375</f>
        <v>30.10.2018</v>
      </c>
      <c r="C375" t="str">
        <f>games1805!C375</f>
        <v>2018</v>
      </c>
      <c r="D375" t="str">
        <f>games1805!D375</f>
        <v>10</v>
      </c>
      <c r="E375" t="str">
        <f>games1805!E375</f>
        <v>Di</v>
      </c>
      <c r="F375">
        <f>games1805!F375</f>
        <v>0.84722222222222221</v>
      </c>
      <c r="G375">
        <f>games1805!G375</f>
        <v>7212</v>
      </c>
      <c r="H375">
        <f>games1805!H375</f>
        <v>3</v>
      </c>
      <c r="I375">
        <f>games1805!I375</f>
        <v>0</v>
      </c>
      <c r="J375" t="str">
        <f>games1805!J375</f>
        <v>FK Austria Wien</v>
      </c>
      <c r="K375" t="str">
        <f>games1805!K375</f>
        <v>Floridsdorfer AC</v>
      </c>
      <c r="L375">
        <f>games1805!L375</f>
        <v>3</v>
      </c>
      <c r="M375">
        <f>games1805!M375</f>
        <v>1</v>
      </c>
      <c r="N375" t="str">
        <f>games1805!N375</f>
        <v>S</v>
      </c>
      <c r="O375" t="str">
        <f>games1805!O375</f>
        <v>N</v>
      </c>
      <c r="P375">
        <f>games1805!P375</f>
        <v>2</v>
      </c>
      <c r="Q375">
        <f>games1805!Q375</f>
        <v>1.2142857142857142</v>
      </c>
      <c r="R375">
        <f>games1805!R375</f>
        <v>0.42857142857142855</v>
      </c>
      <c r="S375">
        <f>games1805!S375</f>
        <v>0.78571428571428559</v>
      </c>
      <c r="T375">
        <f>games1805!T375</f>
        <v>0</v>
      </c>
      <c r="U375">
        <f>games1805!U375</f>
        <v>0</v>
      </c>
      <c r="V375">
        <f>games1805!V375</f>
        <v>0</v>
      </c>
      <c r="W375">
        <f>games1805!W375</f>
        <v>1.8333333333333333</v>
      </c>
      <c r="X375">
        <f>games1805!X375</f>
        <v>1</v>
      </c>
      <c r="Y375">
        <f>games1805!Y375</f>
        <v>0.83333333333333326</v>
      </c>
      <c r="Z375">
        <f>games1805!Z375</f>
        <v>0.75</v>
      </c>
      <c r="AA375">
        <f>games1805!AA375</f>
        <v>0.625</v>
      </c>
      <c r="AB375">
        <f>games1805!AB375</f>
        <v>0.125</v>
      </c>
      <c r="AC375">
        <f>games1805!AC375</f>
        <v>0</v>
      </c>
      <c r="AD375">
        <f>games1805!AD375</f>
        <v>0</v>
      </c>
      <c r="AE375">
        <f>games1805!AE375</f>
        <v>0</v>
      </c>
      <c r="AF375">
        <f>games1805!AF375</f>
        <v>0</v>
      </c>
      <c r="AG375">
        <f>games1805!AG375</f>
        <v>0</v>
      </c>
      <c r="AH375">
        <f>games1805!AH375</f>
        <v>0</v>
      </c>
      <c r="AI375">
        <f>games1805!AI375</f>
        <v>3</v>
      </c>
      <c r="AJ375">
        <f>games1805!AJ375</f>
        <v>0</v>
      </c>
      <c r="AK375">
        <f>games1805!AK375</f>
        <v>24</v>
      </c>
      <c r="AL375">
        <f>games1805!AL375</f>
        <v>0</v>
      </c>
      <c r="AM375">
        <f>games1805!AM375</f>
        <v>1.7142857142857142</v>
      </c>
      <c r="AN375">
        <f>games1805!AN375</f>
        <v>0</v>
      </c>
      <c r="AO375">
        <f>games1805!AO375</f>
        <v>374</v>
      </c>
    </row>
    <row r="376" spans="1:41" x14ac:dyDescent="0.3">
      <c r="A376" t="str">
        <f>games1805!A376</f>
        <v>ÖFB-Cup  ÖFB-Cup</v>
      </c>
      <c r="B376" t="str">
        <f>games1805!B376</f>
        <v>30.10.2018</v>
      </c>
      <c r="C376" t="str">
        <f>games1805!C376</f>
        <v>2018</v>
      </c>
      <c r="D376" t="str">
        <f>games1805!D376</f>
        <v>10</v>
      </c>
      <c r="E376" t="str">
        <f>games1805!E376</f>
        <v>Di</v>
      </c>
      <c r="F376">
        <f>games1805!F376</f>
        <v>0.75</v>
      </c>
      <c r="G376">
        <f>games1805!G376</f>
        <v>1467</v>
      </c>
      <c r="H376">
        <f>games1805!H376</f>
        <v>3</v>
      </c>
      <c r="I376">
        <f>games1805!I376</f>
        <v>0</v>
      </c>
      <c r="J376" t="str">
        <f>games1805!J376</f>
        <v>TSV Hartberg</v>
      </c>
      <c r="K376" t="str">
        <f>games1805!K376</f>
        <v>FC Wacker Innsbruck</v>
      </c>
      <c r="L376">
        <f>games1805!L376</f>
        <v>4</v>
      </c>
      <c r="M376">
        <f>games1805!M376</f>
        <v>3</v>
      </c>
      <c r="N376" t="str">
        <f>games1805!N376</f>
        <v>S</v>
      </c>
      <c r="O376" t="str">
        <f>games1805!O376</f>
        <v>N</v>
      </c>
      <c r="P376">
        <f>games1805!P376</f>
        <v>1</v>
      </c>
      <c r="Q376">
        <f>games1805!Q376</f>
        <v>1.5714285714285714</v>
      </c>
      <c r="R376">
        <f>games1805!R376</f>
        <v>0.42857142857142855</v>
      </c>
      <c r="S376">
        <f>games1805!S376</f>
        <v>1.1428571428571428</v>
      </c>
      <c r="T376">
        <f>games1805!T376</f>
        <v>1.3571428571428572</v>
      </c>
      <c r="U376">
        <f>games1805!U376</f>
        <v>1.6428571428571428</v>
      </c>
      <c r="V376">
        <f>games1805!V376</f>
        <v>-0.28571428571428559</v>
      </c>
      <c r="W376">
        <f>games1805!W376</f>
        <v>1.75</v>
      </c>
      <c r="X376">
        <f>games1805!X376</f>
        <v>0.75</v>
      </c>
      <c r="Y376">
        <f>games1805!Y376</f>
        <v>1</v>
      </c>
      <c r="Z376">
        <f>games1805!Z376</f>
        <v>1.3333333333333333</v>
      </c>
      <c r="AA376">
        <f>games1805!AA376</f>
        <v>2.3333333333333335</v>
      </c>
      <c r="AB376">
        <f>games1805!AB376</f>
        <v>-1.0000000000000002</v>
      </c>
      <c r="AC376">
        <f>games1805!AC376</f>
        <v>1</v>
      </c>
      <c r="AD376">
        <f>games1805!AD376</f>
        <v>1.5</v>
      </c>
      <c r="AE376">
        <f>games1805!AE376</f>
        <v>-0.5</v>
      </c>
      <c r="AF376">
        <f>games1805!AF376</f>
        <v>1.625</v>
      </c>
      <c r="AG376">
        <f>games1805!AG376</f>
        <v>1.75</v>
      </c>
      <c r="AH376">
        <f>games1805!AH376</f>
        <v>-0.125</v>
      </c>
      <c r="AI376">
        <f>games1805!AI376</f>
        <v>3</v>
      </c>
      <c r="AJ376">
        <f>games1805!AJ376</f>
        <v>0</v>
      </c>
      <c r="AK376">
        <f>games1805!AK376</f>
        <v>19</v>
      </c>
      <c r="AL376">
        <f>games1805!AL376</f>
        <v>17</v>
      </c>
      <c r="AM376">
        <f>games1805!AM376</f>
        <v>1.3571428571428572</v>
      </c>
      <c r="AN376">
        <f>games1805!AN376</f>
        <v>1.2142857142857142</v>
      </c>
      <c r="AO376">
        <f>games1805!AO376</f>
        <v>375</v>
      </c>
    </row>
    <row r="377" spans="1:41" x14ac:dyDescent="0.3">
      <c r="A377" t="str">
        <f>games1805!A377</f>
        <v>ÖFB-Cup  ÖFB-Cup</v>
      </c>
      <c r="B377" t="str">
        <f>games1805!B377</f>
        <v>31.10.2018</v>
      </c>
      <c r="C377" t="str">
        <f>games1805!C377</f>
        <v>2018</v>
      </c>
      <c r="D377" t="str">
        <f>games1805!D377</f>
        <v>10</v>
      </c>
      <c r="E377" t="str">
        <f>games1805!E377</f>
        <v>Mi</v>
      </c>
      <c r="F377">
        <f>games1805!F377</f>
        <v>0.77083333333333337</v>
      </c>
      <c r="G377">
        <f>games1805!G377</f>
        <v>3500</v>
      </c>
      <c r="H377">
        <f>games1805!H377</f>
        <v>3</v>
      </c>
      <c r="I377">
        <f>games1805!I377</f>
        <v>0</v>
      </c>
      <c r="J377" t="str">
        <f>games1805!J377</f>
        <v>SC Austria Lustenau</v>
      </c>
      <c r="K377" t="str">
        <f>games1805!K377</f>
        <v>Red Bull Salzburg</v>
      </c>
      <c r="L377">
        <f>games1805!L377</f>
        <v>0</v>
      </c>
      <c r="M377">
        <f>games1805!M377</f>
        <v>1</v>
      </c>
      <c r="N377" t="str">
        <f>games1805!N377</f>
        <v>N</v>
      </c>
      <c r="O377" t="str">
        <f>games1805!O377</f>
        <v>S</v>
      </c>
      <c r="P377">
        <f>games1805!P377</f>
        <v>-1</v>
      </c>
      <c r="Q377">
        <f>games1805!Q377</f>
        <v>0</v>
      </c>
      <c r="R377">
        <f>games1805!R377</f>
        <v>0</v>
      </c>
      <c r="S377">
        <f>games1805!S377</f>
        <v>0</v>
      </c>
      <c r="T377">
        <f>games1805!T377</f>
        <v>2.7142857142857144</v>
      </c>
      <c r="U377">
        <f>games1805!U377</f>
        <v>0.80952380952380953</v>
      </c>
      <c r="V377">
        <f>games1805!V377</f>
        <v>1.9047619047619049</v>
      </c>
      <c r="W377">
        <f>games1805!W377</f>
        <v>0</v>
      </c>
      <c r="X377">
        <f>games1805!X377</f>
        <v>0</v>
      </c>
      <c r="Y377">
        <f>games1805!Y377</f>
        <v>0</v>
      </c>
      <c r="Z377">
        <f>games1805!Z377</f>
        <v>0</v>
      </c>
      <c r="AA377">
        <f>games1805!AA377</f>
        <v>0</v>
      </c>
      <c r="AB377">
        <f>games1805!AB377</f>
        <v>0</v>
      </c>
      <c r="AC377">
        <f>games1805!AC377</f>
        <v>2.4</v>
      </c>
      <c r="AD377">
        <f>games1805!AD377</f>
        <v>0.7</v>
      </c>
      <c r="AE377">
        <f>games1805!AE377</f>
        <v>1.7</v>
      </c>
      <c r="AF377">
        <f>games1805!AF377</f>
        <v>3</v>
      </c>
      <c r="AG377">
        <f>games1805!AG377</f>
        <v>0.90909090909090906</v>
      </c>
      <c r="AH377">
        <f>games1805!AH377</f>
        <v>2.0909090909090908</v>
      </c>
      <c r="AI377">
        <f>games1805!AI377</f>
        <v>0</v>
      </c>
      <c r="AJ377">
        <f>games1805!AJ377</f>
        <v>3</v>
      </c>
      <c r="AK377">
        <f>games1805!AK377</f>
        <v>0</v>
      </c>
      <c r="AL377">
        <f>games1805!AL377</f>
        <v>55</v>
      </c>
      <c r="AM377">
        <f>games1805!AM377</f>
        <v>0</v>
      </c>
      <c r="AN377">
        <f>games1805!AN377</f>
        <v>2.6190476190476191</v>
      </c>
      <c r="AO377">
        <f>games1805!AO377</f>
        <v>376</v>
      </c>
    </row>
    <row r="378" spans="1:41" x14ac:dyDescent="0.3">
      <c r="A378" t="str">
        <f>games1805!A378</f>
        <v>ÖFB-Cup  ÖFB-Cup</v>
      </c>
      <c r="B378" t="str">
        <f>games1805!B378</f>
        <v>31.10.2018</v>
      </c>
      <c r="C378" t="str">
        <f>games1805!C378</f>
        <v>2018</v>
      </c>
      <c r="D378" t="str">
        <f>games1805!D378</f>
        <v>10</v>
      </c>
      <c r="E378" t="str">
        <f>games1805!E378</f>
        <v>Mi</v>
      </c>
      <c r="F378">
        <f>games1805!F378</f>
        <v>0.77083333333333337</v>
      </c>
      <c r="G378">
        <f>games1805!G378</f>
        <v>2243</v>
      </c>
      <c r="H378">
        <f>games1805!H378</f>
        <v>3</v>
      </c>
      <c r="I378">
        <f>games1805!I378</f>
        <v>0</v>
      </c>
      <c r="J378" t="str">
        <f>games1805!J378</f>
        <v>SC Rheindorf Altach</v>
      </c>
      <c r="K378" t="str">
        <f>games1805!K378</f>
        <v>LASK</v>
      </c>
      <c r="L378">
        <f>games1805!L378</f>
        <v>0</v>
      </c>
      <c r="M378">
        <f>games1805!M378</f>
        <v>3</v>
      </c>
      <c r="N378" t="str">
        <f>games1805!N378</f>
        <v>N</v>
      </c>
      <c r="O378" t="str">
        <f>games1805!O378</f>
        <v>S</v>
      </c>
      <c r="P378">
        <f>games1805!P378</f>
        <v>-3</v>
      </c>
      <c r="Q378">
        <f>games1805!Q378</f>
        <v>1.5714285714285714</v>
      </c>
      <c r="R378">
        <f>games1805!R378</f>
        <v>0.7857142857142857</v>
      </c>
      <c r="S378">
        <f>games1805!S378</f>
        <v>0.7857142857142857</v>
      </c>
      <c r="T378">
        <f>games1805!T378</f>
        <v>2</v>
      </c>
      <c r="U378">
        <f>games1805!U378</f>
        <v>0.72222222222222221</v>
      </c>
      <c r="V378">
        <f>games1805!V378</f>
        <v>1.2777777777777777</v>
      </c>
      <c r="W378">
        <f>games1805!W378</f>
        <v>1.3333333333333333</v>
      </c>
      <c r="X378">
        <f>games1805!X378</f>
        <v>1.8333333333333333</v>
      </c>
      <c r="Y378">
        <f>games1805!Y378</f>
        <v>-0.5</v>
      </c>
      <c r="Z378">
        <f>games1805!Z378</f>
        <v>1.75</v>
      </c>
      <c r="AA378">
        <f>games1805!AA378</f>
        <v>1.125</v>
      </c>
      <c r="AB378">
        <f>games1805!AB378</f>
        <v>0.625</v>
      </c>
      <c r="AC378">
        <f>games1805!AC378</f>
        <v>1.75</v>
      </c>
      <c r="AD378">
        <f>games1805!AD378</f>
        <v>0.75</v>
      </c>
      <c r="AE378">
        <f>games1805!AE378</f>
        <v>1</v>
      </c>
      <c r="AF378">
        <f>games1805!AF378</f>
        <v>2.2000000000000002</v>
      </c>
      <c r="AG378">
        <f>games1805!AG378</f>
        <v>0.7</v>
      </c>
      <c r="AH378">
        <f>games1805!AH378</f>
        <v>1.5000000000000002</v>
      </c>
      <c r="AI378">
        <f>games1805!AI378</f>
        <v>0</v>
      </c>
      <c r="AJ378">
        <f>games1805!AJ378</f>
        <v>3</v>
      </c>
      <c r="AK378">
        <f>games1805!AK378</f>
        <v>16</v>
      </c>
      <c r="AL378">
        <f>games1805!AL378</f>
        <v>37</v>
      </c>
      <c r="AM378">
        <f>games1805!AM378</f>
        <v>1.1428571428571428</v>
      </c>
      <c r="AN378">
        <f>games1805!AN378</f>
        <v>2.0555555555555554</v>
      </c>
      <c r="AO378">
        <f>games1805!AO378</f>
        <v>377</v>
      </c>
    </row>
    <row r="379" spans="1:41" x14ac:dyDescent="0.3">
      <c r="A379" t="str">
        <f>games1805!A379</f>
        <v>ÖFB-Cup  ÖFB-Cup</v>
      </c>
      <c r="B379" t="str">
        <f>games1805!B379</f>
        <v>31.10.2018</v>
      </c>
      <c r="C379" t="str">
        <f>games1805!C379</f>
        <v>2018</v>
      </c>
      <c r="D379" t="str">
        <f>games1805!D379</f>
        <v>10</v>
      </c>
      <c r="E379" t="str">
        <f>games1805!E379</f>
        <v>Mi</v>
      </c>
      <c r="F379">
        <f>games1805!F379</f>
        <v>0.79166666666666663</v>
      </c>
      <c r="G379">
        <f>games1805!G379</f>
        <v>720</v>
      </c>
      <c r="H379">
        <f>games1805!H379</f>
        <v>3</v>
      </c>
      <c r="I379">
        <f>games1805!I379</f>
        <v>0</v>
      </c>
      <c r="J379" t="str">
        <f>games1805!J379</f>
        <v>SV Lafnitz</v>
      </c>
      <c r="K379" t="str">
        <f>games1805!K379</f>
        <v>SKN St. Pölten</v>
      </c>
      <c r="L379">
        <f>games1805!L379</f>
        <v>2</v>
      </c>
      <c r="M379">
        <f>games1805!M379</f>
        <v>3</v>
      </c>
      <c r="N379" t="str">
        <f>games1805!N379</f>
        <v>N</v>
      </c>
      <c r="O379" t="str">
        <f>games1805!O379</f>
        <v>S</v>
      </c>
      <c r="P379">
        <f>games1805!P379</f>
        <v>-1</v>
      </c>
      <c r="Q379">
        <f>games1805!Q379</f>
        <v>0</v>
      </c>
      <c r="R379">
        <f>games1805!R379</f>
        <v>0</v>
      </c>
      <c r="S379">
        <f>games1805!S379</f>
        <v>0</v>
      </c>
      <c r="T379">
        <f>games1805!T379</f>
        <v>1.9285714285714286</v>
      </c>
      <c r="U379">
        <f>games1805!U379</f>
        <v>0.7142857142857143</v>
      </c>
      <c r="V379">
        <f>games1805!V379</f>
        <v>1.2142857142857144</v>
      </c>
      <c r="W379">
        <f>games1805!W379</f>
        <v>0</v>
      </c>
      <c r="X379">
        <f>games1805!X379</f>
        <v>0</v>
      </c>
      <c r="Y379">
        <f>games1805!Y379</f>
        <v>0</v>
      </c>
      <c r="Z379">
        <f>games1805!Z379</f>
        <v>0</v>
      </c>
      <c r="AA379">
        <f>games1805!AA379</f>
        <v>0</v>
      </c>
      <c r="AB379">
        <f>games1805!AB379</f>
        <v>0</v>
      </c>
      <c r="AC379">
        <f>games1805!AC379</f>
        <v>1.6666666666666667</v>
      </c>
      <c r="AD379">
        <f>games1805!AD379</f>
        <v>1</v>
      </c>
      <c r="AE379">
        <f>games1805!AE379</f>
        <v>0.66666666666666674</v>
      </c>
      <c r="AF379">
        <f>games1805!AF379</f>
        <v>2.125</v>
      </c>
      <c r="AG379">
        <f>games1805!AG379</f>
        <v>0.5</v>
      </c>
      <c r="AH379">
        <f>games1805!AH379</f>
        <v>1.625</v>
      </c>
      <c r="AI379">
        <f>games1805!AI379</f>
        <v>0</v>
      </c>
      <c r="AJ379">
        <f>games1805!AJ379</f>
        <v>3</v>
      </c>
      <c r="AK379">
        <f>games1805!AK379</f>
        <v>0</v>
      </c>
      <c r="AL379">
        <f>games1805!AL379</f>
        <v>27</v>
      </c>
      <c r="AM379">
        <f>games1805!AM379</f>
        <v>0</v>
      </c>
      <c r="AN379">
        <f>games1805!AN379</f>
        <v>1.9285714285714286</v>
      </c>
      <c r="AO379">
        <f>games1805!AO379</f>
        <v>378</v>
      </c>
    </row>
    <row r="380" spans="1:41" x14ac:dyDescent="0.3">
      <c r="A380" t="str">
        <f>games1805!A380</f>
        <v>ÖFB-Cup  ÖFB-Cup</v>
      </c>
      <c r="B380" t="str">
        <f>games1805!B380</f>
        <v>31.10.2018</v>
      </c>
      <c r="C380" t="str">
        <f>games1805!C380</f>
        <v>2018</v>
      </c>
      <c r="D380" t="str">
        <f>games1805!D380</f>
        <v>10</v>
      </c>
      <c r="E380" t="str">
        <f>games1805!E380</f>
        <v>Mi</v>
      </c>
      <c r="F380">
        <f>games1805!F380</f>
        <v>0.75</v>
      </c>
      <c r="G380">
        <f>games1805!G380</f>
        <v>3755</v>
      </c>
      <c r="H380">
        <f>games1805!H380</f>
        <v>3</v>
      </c>
      <c r="I380">
        <f>games1805!I380</f>
        <v>0</v>
      </c>
      <c r="J380" t="str">
        <f>games1805!J380</f>
        <v>Wolfsberger AC</v>
      </c>
      <c r="K380" t="str">
        <f>games1805!K380</f>
        <v>SK Rapid Wien</v>
      </c>
      <c r="L380">
        <f>games1805!L380</f>
        <v>0</v>
      </c>
      <c r="M380">
        <f>games1805!M380</f>
        <v>3</v>
      </c>
      <c r="N380" t="str">
        <f>games1805!N380</f>
        <v>N</v>
      </c>
      <c r="O380" t="str">
        <f>games1805!O380</f>
        <v>S</v>
      </c>
      <c r="P380">
        <f>games1805!P380</f>
        <v>-3</v>
      </c>
      <c r="Q380">
        <f>games1805!Q380</f>
        <v>1.8571428571428572</v>
      </c>
      <c r="R380">
        <f>games1805!R380</f>
        <v>0.7142857142857143</v>
      </c>
      <c r="S380">
        <f>games1805!S380</f>
        <v>1.1428571428571428</v>
      </c>
      <c r="T380">
        <f>games1805!T380</f>
        <v>1.4285714285714286</v>
      </c>
      <c r="U380">
        <f>games1805!U380</f>
        <v>1.2857142857142858</v>
      </c>
      <c r="V380">
        <f>games1805!V380</f>
        <v>0.14285714285714279</v>
      </c>
      <c r="W380">
        <f>games1805!W380</f>
        <v>2</v>
      </c>
      <c r="X380">
        <f>games1805!X380</f>
        <v>1.4285714285714286</v>
      </c>
      <c r="Y380">
        <f>games1805!Y380</f>
        <v>0.5714285714285714</v>
      </c>
      <c r="Z380">
        <f>games1805!Z380</f>
        <v>1.7142857142857142</v>
      </c>
      <c r="AA380">
        <f>games1805!AA380</f>
        <v>1</v>
      </c>
      <c r="AB380">
        <f>games1805!AB380</f>
        <v>0.71428571428571419</v>
      </c>
      <c r="AC380">
        <f>games1805!AC380</f>
        <v>1.5</v>
      </c>
      <c r="AD380">
        <f>games1805!AD380</f>
        <v>0.6</v>
      </c>
      <c r="AE380">
        <f>games1805!AE380</f>
        <v>0.9</v>
      </c>
      <c r="AF380">
        <f>games1805!AF380</f>
        <v>1.3636363636363635</v>
      </c>
      <c r="AG380">
        <f>games1805!AG380</f>
        <v>1.9090909090909092</v>
      </c>
      <c r="AH380">
        <f>games1805!AH380</f>
        <v>-0.54545454545454564</v>
      </c>
      <c r="AI380">
        <f>games1805!AI380</f>
        <v>0</v>
      </c>
      <c r="AJ380">
        <f>games1805!AJ380</f>
        <v>3</v>
      </c>
      <c r="AK380">
        <f>games1805!AK380</f>
        <v>24</v>
      </c>
      <c r="AL380">
        <f>games1805!AL380</f>
        <v>28</v>
      </c>
      <c r="AM380">
        <f>games1805!AM380</f>
        <v>1.7142857142857142</v>
      </c>
      <c r="AN380">
        <f>games1805!AN380</f>
        <v>1.3333333333333333</v>
      </c>
      <c r="AO380">
        <f>games1805!AO380</f>
        <v>379</v>
      </c>
    </row>
    <row r="381" spans="1:41" x14ac:dyDescent="0.3">
      <c r="A381" t="str">
        <f>games1805!A381</f>
        <v>Bundesliga  Bundesliga</v>
      </c>
      <c r="B381" t="str">
        <f>games1805!B381</f>
        <v>03.11.2018</v>
      </c>
      <c r="C381" t="str">
        <f>games1805!C381</f>
        <v>2018</v>
      </c>
      <c r="D381" t="str">
        <f>games1805!D381</f>
        <v>11</v>
      </c>
      <c r="E381" t="str">
        <f>games1805!E381</f>
        <v>Sa</v>
      </c>
      <c r="F381">
        <f>games1805!F381</f>
        <v>0.70833333333333337</v>
      </c>
      <c r="G381">
        <f>games1805!G381</f>
        <v>7867</v>
      </c>
      <c r="H381">
        <f>games1805!H381</f>
        <v>7</v>
      </c>
      <c r="I381">
        <f>games1805!I381</f>
        <v>0</v>
      </c>
      <c r="J381" t="str">
        <f>games1805!J381</f>
        <v>SK Sturm Graz</v>
      </c>
      <c r="K381" t="str">
        <f>games1805!K381</f>
        <v>FC Wacker Innsbruck</v>
      </c>
      <c r="L381">
        <f>games1805!L381</f>
        <v>1</v>
      </c>
      <c r="M381">
        <f>games1805!M381</f>
        <v>1</v>
      </c>
      <c r="N381" t="str">
        <f>games1805!N381</f>
        <v>U</v>
      </c>
      <c r="O381" t="str">
        <f>games1805!O381</f>
        <v>U</v>
      </c>
      <c r="P381">
        <f>games1805!P381</f>
        <v>0</v>
      </c>
      <c r="Q381">
        <f>games1805!Q381</f>
        <v>1</v>
      </c>
      <c r="R381">
        <f>games1805!R381</f>
        <v>0.72222222222222221</v>
      </c>
      <c r="S381">
        <f>games1805!S381</f>
        <v>0.27777777777777779</v>
      </c>
      <c r="T381">
        <f>games1805!T381</f>
        <v>1.4666666666666666</v>
      </c>
      <c r="U381">
        <f>games1805!U381</f>
        <v>1.8</v>
      </c>
      <c r="V381">
        <f>games1805!V381</f>
        <v>-0.33333333333333348</v>
      </c>
      <c r="W381">
        <f>games1805!W381</f>
        <v>1.1428571428571428</v>
      </c>
      <c r="X381">
        <f>games1805!X381</f>
        <v>1.8571428571428572</v>
      </c>
      <c r="Y381">
        <f>games1805!Y381</f>
        <v>-0.71428571428571441</v>
      </c>
      <c r="Z381">
        <f>games1805!Z381</f>
        <v>0.90909090909090906</v>
      </c>
      <c r="AA381">
        <f>games1805!AA381</f>
        <v>1.7272727272727273</v>
      </c>
      <c r="AB381">
        <f>games1805!AB381</f>
        <v>-0.81818181818181823</v>
      </c>
      <c r="AC381">
        <f>games1805!AC381</f>
        <v>1</v>
      </c>
      <c r="AD381">
        <f>games1805!AD381</f>
        <v>1.5</v>
      </c>
      <c r="AE381">
        <f>games1805!AE381</f>
        <v>-0.5</v>
      </c>
      <c r="AF381">
        <f>games1805!AF381</f>
        <v>1.7777777777777777</v>
      </c>
      <c r="AG381">
        <f>games1805!AG381</f>
        <v>2</v>
      </c>
      <c r="AH381">
        <f>games1805!AH381</f>
        <v>-0.22222222222222232</v>
      </c>
      <c r="AI381">
        <f>games1805!AI381</f>
        <v>1</v>
      </c>
      <c r="AJ381">
        <f>games1805!AJ381</f>
        <v>1</v>
      </c>
      <c r="AK381">
        <f>games1805!AK381</f>
        <v>17</v>
      </c>
      <c r="AL381">
        <f>games1805!AL381</f>
        <v>17</v>
      </c>
      <c r="AM381">
        <f>games1805!AM381</f>
        <v>0.94444444444444442</v>
      </c>
      <c r="AN381">
        <f>games1805!AN381</f>
        <v>1.1333333333333333</v>
      </c>
      <c r="AO381">
        <f>games1805!AO381</f>
        <v>380</v>
      </c>
    </row>
    <row r="382" spans="1:41" x14ac:dyDescent="0.3">
      <c r="A382" t="str">
        <f>games1805!A382</f>
        <v>Bundesliga  Bundesliga</v>
      </c>
      <c r="B382" t="str">
        <f>games1805!B382</f>
        <v>03.11.2018</v>
      </c>
      <c r="C382" t="str">
        <f>games1805!C382</f>
        <v>2018</v>
      </c>
      <c r="D382" t="str">
        <f>games1805!D382</f>
        <v>11</v>
      </c>
      <c r="E382" t="str">
        <f>games1805!E382</f>
        <v>Sa</v>
      </c>
      <c r="F382">
        <f>games1805!F382</f>
        <v>0.70833333333333337</v>
      </c>
      <c r="G382">
        <f>games1805!G382</f>
        <v>4070.9999999999995</v>
      </c>
      <c r="H382">
        <f>games1805!H382</f>
        <v>3</v>
      </c>
      <c r="I382">
        <f>games1805!I382</f>
        <v>0</v>
      </c>
      <c r="J382" t="str">
        <f>games1805!J382</f>
        <v>SKN St. Pölten</v>
      </c>
      <c r="K382" t="str">
        <f>games1805!K382</f>
        <v>LASK</v>
      </c>
      <c r="L382">
        <f>games1805!L382</f>
        <v>2</v>
      </c>
      <c r="M382">
        <f>games1805!M382</f>
        <v>2</v>
      </c>
      <c r="N382" t="str">
        <f>games1805!N382</f>
        <v>U</v>
      </c>
      <c r="O382" t="str">
        <f>games1805!O382</f>
        <v>U</v>
      </c>
      <c r="P382">
        <f>games1805!P382</f>
        <v>0</v>
      </c>
      <c r="Q382">
        <f>games1805!Q382</f>
        <v>2</v>
      </c>
      <c r="R382">
        <f>games1805!R382</f>
        <v>0.4</v>
      </c>
      <c r="S382">
        <f>games1805!S382</f>
        <v>1.6</v>
      </c>
      <c r="T382">
        <f>games1805!T382</f>
        <v>2.0526315789473686</v>
      </c>
      <c r="U382">
        <f>games1805!U382</f>
        <v>0.68421052631578949</v>
      </c>
      <c r="V382">
        <f>games1805!V382</f>
        <v>1.3684210526315792</v>
      </c>
      <c r="W382">
        <f>games1805!W382</f>
        <v>1.6666666666666667</v>
      </c>
      <c r="X382">
        <f>games1805!X382</f>
        <v>1</v>
      </c>
      <c r="Y382">
        <f>games1805!Y382</f>
        <v>0.66666666666666674</v>
      </c>
      <c r="Z382">
        <f>games1805!Z382</f>
        <v>2.2222222222222223</v>
      </c>
      <c r="AA382">
        <f>games1805!AA382</f>
        <v>0.66666666666666663</v>
      </c>
      <c r="AB382">
        <f>games1805!AB382</f>
        <v>1.5555555555555558</v>
      </c>
      <c r="AC382">
        <f>games1805!AC382</f>
        <v>1.75</v>
      </c>
      <c r="AD382">
        <f>games1805!AD382</f>
        <v>0.75</v>
      </c>
      <c r="AE382">
        <f>games1805!AE382</f>
        <v>1</v>
      </c>
      <c r="AF382">
        <f>games1805!AF382</f>
        <v>2.2727272727272729</v>
      </c>
      <c r="AG382">
        <f>games1805!AG382</f>
        <v>0.63636363636363635</v>
      </c>
      <c r="AH382">
        <f>games1805!AH382</f>
        <v>1.6363636363636367</v>
      </c>
      <c r="AI382">
        <f>games1805!AI382</f>
        <v>1</v>
      </c>
      <c r="AJ382">
        <f>games1805!AJ382</f>
        <v>1</v>
      </c>
      <c r="AK382">
        <f>games1805!AK382</f>
        <v>30</v>
      </c>
      <c r="AL382">
        <f>games1805!AL382</f>
        <v>40</v>
      </c>
      <c r="AM382">
        <f>games1805!AM382</f>
        <v>2</v>
      </c>
      <c r="AN382">
        <f>games1805!AN382</f>
        <v>2.1052631578947367</v>
      </c>
      <c r="AO382">
        <f>games1805!AO382</f>
        <v>381</v>
      </c>
    </row>
    <row r="383" spans="1:41" x14ac:dyDescent="0.3">
      <c r="A383" t="str">
        <f>games1805!A383</f>
        <v>Bundesliga  Bundesliga</v>
      </c>
      <c r="B383" t="str">
        <f>games1805!B383</f>
        <v>03.11.2018</v>
      </c>
      <c r="C383" t="str">
        <f>games1805!C383</f>
        <v>2018</v>
      </c>
      <c r="D383" t="str">
        <f>games1805!D383</f>
        <v>11</v>
      </c>
      <c r="E383" t="str">
        <f>games1805!E383</f>
        <v>Sa</v>
      </c>
      <c r="F383">
        <f>games1805!F383</f>
        <v>0.70833333333333337</v>
      </c>
      <c r="G383">
        <f>games1805!G383</f>
        <v>1900</v>
      </c>
      <c r="H383">
        <f>games1805!H383</f>
        <v>6</v>
      </c>
      <c r="I383">
        <f>games1805!I383</f>
        <v>0</v>
      </c>
      <c r="J383" t="str">
        <f>games1805!J383</f>
        <v>FC Admira Wacker Mödling</v>
      </c>
      <c r="K383" t="str">
        <f>games1805!K383</f>
        <v>TSV Hartberg</v>
      </c>
      <c r="L383">
        <f>games1805!L383</f>
        <v>2</v>
      </c>
      <c r="M383">
        <f>games1805!M383</f>
        <v>3</v>
      </c>
      <c r="N383" t="str">
        <f>games1805!N383</f>
        <v>N</v>
      </c>
      <c r="O383" t="str">
        <f>games1805!O383</f>
        <v>S</v>
      </c>
      <c r="P383">
        <f>games1805!P383</f>
        <v>-1</v>
      </c>
      <c r="Q383">
        <f>games1805!Q383</f>
        <v>0.66666666666666663</v>
      </c>
      <c r="R383">
        <f>games1805!R383</f>
        <v>0.93333333333333335</v>
      </c>
      <c r="S383">
        <f>games1805!S383</f>
        <v>-0.26666666666666672</v>
      </c>
      <c r="T383">
        <f>games1805!T383</f>
        <v>1.7333333333333334</v>
      </c>
      <c r="U383">
        <f>games1805!U383</f>
        <v>1.5333333333333334</v>
      </c>
      <c r="V383">
        <f>games1805!V383</f>
        <v>0.19999999999999996</v>
      </c>
      <c r="W383">
        <f>games1805!W383</f>
        <v>0.7142857142857143</v>
      </c>
      <c r="X383">
        <f>games1805!X383</f>
        <v>2</v>
      </c>
      <c r="Y383">
        <f>games1805!Y383</f>
        <v>-1.2857142857142856</v>
      </c>
      <c r="Z383">
        <f>games1805!Z383</f>
        <v>0.625</v>
      </c>
      <c r="AA383">
        <f>games1805!AA383</f>
        <v>1.75</v>
      </c>
      <c r="AB383">
        <f>games1805!AB383</f>
        <v>-1.125</v>
      </c>
      <c r="AC383">
        <f>games1805!AC383</f>
        <v>2</v>
      </c>
      <c r="AD383">
        <f>games1805!AD383</f>
        <v>1</v>
      </c>
      <c r="AE383">
        <f>games1805!AE383</f>
        <v>1</v>
      </c>
      <c r="AF383">
        <f>games1805!AF383</f>
        <v>1.3333333333333333</v>
      </c>
      <c r="AG383">
        <f>games1805!AG383</f>
        <v>2.3333333333333335</v>
      </c>
      <c r="AH383">
        <f>games1805!AH383</f>
        <v>-1.0000000000000002</v>
      </c>
      <c r="AI383">
        <f>games1805!AI383</f>
        <v>0</v>
      </c>
      <c r="AJ383">
        <f>games1805!AJ383</f>
        <v>3</v>
      </c>
      <c r="AK383">
        <f>games1805!AK383</f>
        <v>9</v>
      </c>
      <c r="AL383">
        <f>games1805!AL383</f>
        <v>22</v>
      </c>
      <c r="AM383">
        <f>games1805!AM383</f>
        <v>0.6</v>
      </c>
      <c r="AN383">
        <f>games1805!AN383</f>
        <v>1.4666666666666666</v>
      </c>
      <c r="AO383">
        <f>games1805!AO383</f>
        <v>382</v>
      </c>
    </row>
    <row r="384" spans="1:41" x14ac:dyDescent="0.3">
      <c r="A384" t="str">
        <f>games1805!A384</f>
        <v>Bundesliga  Bundesliga</v>
      </c>
      <c r="B384" t="str">
        <f>games1805!B384</f>
        <v>04.11.2018</v>
      </c>
      <c r="C384" t="str">
        <f>games1805!C384</f>
        <v>2018</v>
      </c>
      <c r="D384" t="str">
        <f>games1805!D384</f>
        <v>11</v>
      </c>
      <c r="E384" t="str">
        <f>games1805!E384</f>
        <v>So</v>
      </c>
      <c r="F384">
        <f>games1805!F384</f>
        <v>0.60416666666666663</v>
      </c>
      <c r="G384">
        <f>games1805!G384</f>
        <v>8540</v>
      </c>
      <c r="H384">
        <f>games1805!H384</f>
        <v>5</v>
      </c>
      <c r="I384">
        <f>games1805!I384</f>
        <v>0</v>
      </c>
      <c r="J384" t="str">
        <f>games1805!J384</f>
        <v>FK Austria Wien</v>
      </c>
      <c r="K384" t="str">
        <f>games1805!K384</f>
        <v>Wolfsberger AC</v>
      </c>
      <c r="L384">
        <f>games1805!L384</f>
        <v>2</v>
      </c>
      <c r="M384">
        <f>games1805!M384</f>
        <v>3</v>
      </c>
      <c r="N384" t="str">
        <f>games1805!N384</f>
        <v>N</v>
      </c>
      <c r="O384" t="str">
        <f>games1805!O384</f>
        <v>S</v>
      </c>
      <c r="P384">
        <f>games1805!P384</f>
        <v>-1</v>
      </c>
      <c r="Q384">
        <f>games1805!Q384</f>
        <v>1.3333333333333333</v>
      </c>
      <c r="R384">
        <f>games1805!R384</f>
        <v>0.46666666666666667</v>
      </c>
      <c r="S384">
        <f>games1805!S384</f>
        <v>0.86666666666666659</v>
      </c>
      <c r="T384">
        <f>games1805!T384</f>
        <v>1.7333333333333334</v>
      </c>
      <c r="U384">
        <f>games1805!U384</f>
        <v>1.3333333333333333</v>
      </c>
      <c r="V384">
        <f>games1805!V384</f>
        <v>0.40000000000000013</v>
      </c>
      <c r="W384">
        <f>games1805!W384</f>
        <v>2</v>
      </c>
      <c r="X384">
        <f>games1805!X384</f>
        <v>1</v>
      </c>
      <c r="Y384">
        <f>games1805!Y384</f>
        <v>1</v>
      </c>
      <c r="Z384">
        <f>games1805!Z384</f>
        <v>0.75</v>
      </c>
      <c r="AA384">
        <f>games1805!AA384</f>
        <v>0.625</v>
      </c>
      <c r="AB384">
        <f>games1805!AB384</f>
        <v>0.125</v>
      </c>
      <c r="AC384">
        <f>games1805!AC384</f>
        <v>1.75</v>
      </c>
      <c r="AD384">
        <f>games1805!AD384</f>
        <v>1.625</v>
      </c>
      <c r="AE384">
        <f>games1805!AE384</f>
        <v>0.125</v>
      </c>
      <c r="AF384">
        <f>games1805!AF384</f>
        <v>1.7142857142857142</v>
      </c>
      <c r="AG384">
        <f>games1805!AG384</f>
        <v>1</v>
      </c>
      <c r="AH384">
        <f>games1805!AH384</f>
        <v>0.71428571428571419</v>
      </c>
      <c r="AI384">
        <f>games1805!AI384</f>
        <v>0</v>
      </c>
      <c r="AJ384">
        <f>games1805!AJ384</f>
        <v>3</v>
      </c>
      <c r="AK384">
        <f>games1805!AK384</f>
        <v>27</v>
      </c>
      <c r="AL384">
        <f>games1805!AL384</f>
        <v>24</v>
      </c>
      <c r="AM384">
        <f>games1805!AM384</f>
        <v>1.8</v>
      </c>
      <c r="AN384">
        <f>games1805!AN384</f>
        <v>1.6</v>
      </c>
      <c r="AO384">
        <f>games1805!AO384</f>
        <v>383</v>
      </c>
    </row>
    <row r="385" spans="1:41" x14ac:dyDescent="0.3">
      <c r="A385" t="str">
        <f>games1805!A385</f>
        <v>Bundesliga  Bundesliga</v>
      </c>
      <c r="B385" t="str">
        <f>games1805!B385</f>
        <v>04.11.2018</v>
      </c>
      <c r="C385" t="str">
        <f>games1805!C385</f>
        <v>2018</v>
      </c>
      <c r="D385" t="str">
        <f>games1805!D385</f>
        <v>11</v>
      </c>
      <c r="E385" t="str">
        <f>games1805!E385</f>
        <v>So</v>
      </c>
      <c r="F385">
        <f>games1805!F385</f>
        <v>0.60416666666666663</v>
      </c>
      <c r="G385">
        <f>games1805!G385</f>
        <v>8652</v>
      </c>
      <c r="H385">
        <f>games1805!H385</f>
        <v>4</v>
      </c>
      <c r="I385">
        <f>games1805!I385</f>
        <v>0</v>
      </c>
      <c r="J385" t="str">
        <f>games1805!J385</f>
        <v>Red Bull Salzburg</v>
      </c>
      <c r="K385" t="str">
        <f>games1805!K385</f>
        <v>SV Mattersburg</v>
      </c>
      <c r="L385">
        <f>games1805!L385</f>
        <v>2</v>
      </c>
      <c r="M385">
        <f>games1805!M385</f>
        <v>1</v>
      </c>
      <c r="N385" t="str">
        <f>games1805!N385</f>
        <v>S</v>
      </c>
      <c r="O385" t="str">
        <f>games1805!O385</f>
        <v>N</v>
      </c>
      <c r="P385">
        <f>games1805!P385</f>
        <v>1</v>
      </c>
      <c r="Q385">
        <f>games1805!Q385</f>
        <v>2.6363636363636362</v>
      </c>
      <c r="R385">
        <f>games1805!R385</f>
        <v>0.31818181818181818</v>
      </c>
      <c r="S385">
        <f>games1805!S385</f>
        <v>2.3181818181818179</v>
      </c>
      <c r="T385">
        <f>games1805!T385</f>
        <v>1.2857142857142858</v>
      </c>
      <c r="U385">
        <f>games1805!U385</f>
        <v>1.7857142857142858</v>
      </c>
      <c r="V385">
        <f>games1805!V385</f>
        <v>-0.5</v>
      </c>
      <c r="W385">
        <f>games1805!W385</f>
        <v>2.4</v>
      </c>
      <c r="X385">
        <f>games1805!X385</f>
        <v>0.7</v>
      </c>
      <c r="Y385">
        <f>games1805!Y385</f>
        <v>1.7</v>
      </c>
      <c r="Z385">
        <f>games1805!Z385</f>
        <v>2.8333333333333335</v>
      </c>
      <c r="AA385">
        <f>games1805!AA385</f>
        <v>0.83333333333333337</v>
      </c>
      <c r="AB385">
        <f>games1805!AB385</f>
        <v>2</v>
      </c>
      <c r="AC385">
        <f>games1805!AC385</f>
        <v>1</v>
      </c>
      <c r="AD385">
        <f>games1805!AD385</f>
        <v>2</v>
      </c>
      <c r="AE385">
        <f>games1805!AE385</f>
        <v>-1</v>
      </c>
      <c r="AF385">
        <f>games1805!AF385</f>
        <v>1.5714285714285714</v>
      </c>
      <c r="AG385">
        <f>games1805!AG385</f>
        <v>1.5714285714285714</v>
      </c>
      <c r="AH385">
        <f>games1805!AH385</f>
        <v>0</v>
      </c>
      <c r="AI385">
        <f>games1805!AI385</f>
        <v>3</v>
      </c>
      <c r="AJ385">
        <f>games1805!AJ385</f>
        <v>0</v>
      </c>
      <c r="AK385">
        <f>games1805!AK385</f>
        <v>58</v>
      </c>
      <c r="AL385">
        <f>games1805!AL385</f>
        <v>18</v>
      </c>
      <c r="AM385">
        <f>games1805!AM385</f>
        <v>2.6363636363636362</v>
      </c>
      <c r="AN385">
        <f>games1805!AN385</f>
        <v>1.2857142857142858</v>
      </c>
      <c r="AO385">
        <f>games1805!AO385</f>
        <v>384</v>
      </c>
    </row>
    <row r="386" spans="1:41" x14ac:dyDescent="0.3">
      <c r="A386" t="str">
        <f>games1805!A386</f>
        <v>Bundesliga  Bundesliga</v>
      </c>
      <c r="B386" t="str">
        <f>games1805!B386</f>
        <v>04.11.2018</v>
      </c>
      <c r="C386" t="str">
        <f>games1805!C386</f>
        <v>2018</v>
      </c>
      <c r="D386" t="str">
        <f>games1805!D386</f>
        <v>11</v>
      </c>
      <c r="E386" t="str">
        <f>games1805!E386</f>
        <v>So</v>
      </c>
      <c r="F386">
        <f>games1805!F386</f>
        <v>0.70833333333333337</v>
      </c>
      <c r="G386">
        <f>games1805!G386</f>
        <v>5038</v>
      </c>
      <c r="H386">
        <f>games1805!H386</f>
        <v>4</v>
      </c>
      <c r="I386">
        <f>games1805!I386</f>
        <v>0</v>
      </c>
      <c r="J386" t="str">
        <f>games1805!J386</f>
        <v>SC Rheindorf Altach</v>
      </c>
      <c r="K386" t="str">
        <f>games1805!K386</f>
        <v>SK Rapid Wien</v>
      </c>
      <c r="L386">
        <f>games1805!L386</f>
        <v>2</v>
      </c>
      <c r="M386">
        <f>games1805!M386</f>
        <v>2</v>
      </c>
      <c r="N386" t="str">
        <f>games1805!N386</f>
        <v>U</v>
      </c>
      <c r="O386" t="str">
        <f>games1805!O386</f>
        <v>U</v>
      </c>
      <c r="P386">
        <f>games1805!P386</f>
        <v>0</v>
      </c>
      <c r="Q386">
        <f>games1805!Q386</f>
        <v>1.4666666666666666</v>
      </c>
      <c r="R386">
        <f>games1805!R386</f>
        <v>0.93333333333333335</v>
      </c>
      <c r="S386">
        <f>games1805!S386</f>
        <v>0.53333333333333321</v>
      </c>
      <c r="T386">
        <f>games1805!T386</f>
        <v>1.5</v>
      </c>
      <c r="U386">
        <f>games1805!U386</f>
        <v>1.2272727272727273</v>
      </c>
      <c r="V386">
        <f>games1805!V386</f>
        <v>0.27272727272727271</v>
      </c>
      <c r="W386">
        <f>games1805!W386</f>
        <v>1.1428571428571428</v>
      </c>
      <c r="X386">
        <f>games1805!X386</f>
        <v>2</v>
      </c>
      <c r="Y386">
        <f>games1805!Y386</f>
        <v>-0.85714285714285721</v>
      </c>
      <c r="Z386">
        <f>games1805!Z386</f>
        <v>1.75</v>
      </c>
      <c r="AA386">
        <f>games1805!AA386</f>
        <v>1.125</v>
      </c>
      <c r="AB386">
        <f>games1805!AB386</f>
        <v>0.625</v>
      </c>
      <c r="AC386">
        <f>games1805!AC386</f>
        <v>1.5</v>
      </c>
      <c r="AD386">
        <f>games1805!AD386</f>
        <v>0.6</v>
      </c>
      <c r="AE386">
        <f>games1805!AE386</f>
        <v>0.9</v>
      </c>
      <c r="AF386">
        <f>games1805!AF386</f>
        <v>1.5</v>
      </c>
      <c r="AG386">
        <f>games1805!AG386</f>
        <v>1.75</v>
      </c>
      <c r="AH386">
        <f>games1805!AH386</f>
        <v>-0.25</v>
      </c>
      <c r="AI386">
        <f>games1805!AI386</f>
        <v>1</v>
      </c>
      <c r="AJ386">
        <f>games1805!AJ386</f>
        <v>1</v>
      </c>
      <c r="AK386">
        <f>games1805!AK386</f>
        <v>16</v>
      </c>
      <c r="AL386">
        <f>games1805!AL386</f>
        <v>31</v>
      </c>
      <c r="AM386">
        <f>games1805!AM386</f>
        <v>1.0666666666666667</v>
      </c>
      <c r="AN386">
        <f>games1805!AN386</f>
        <v>1.4090909090909092</v>
      </c>
      <c r="AO386">
        <f>games1805!AO386</f>
        <v>385</v>
      </c>
    </row>
    <row r="387" spans="1:41" x14ac:dyDescent="0.3">
      <c r="A387" t="str">
        <f>games1805!A387</f>
        <v>Europa League  Europa League</v>
      </c>
      <c r="B387" t="str">
        <f>games1805!B387</f>
        <v>08.11.2018</v>
      </c>
      <c r="C387" t="str">
        <f>games1805!C387</f>
        <v>2018</v>
      </c>
      <c r="D387" t="str">
        <f>games1805!D387</f>
        <v>11</v>
      </c>
      <c r="E387" t="str">
        <f>games1805!E387</f>
        <v>Do</v>
      </c>
      <c r="F387">
        <f>games1805!F387</f>
        <v>0.875</v>
      </c>
      <c r="G387">
        <f>games1805!G387</f>
        <v>12386</v>
      </c>
      <c r="H387">
        <f>games1805!H387</f>
        <v>4</v>
      </c>
      <c r="I387">
        <f>games1805!I387</f>
        <v>0</v>
      </c>
      <c r="J387" t="str">
        <f>games1805!J387</f>
        <v>Rosenborg BK</v>
      </c>
      <c r="K387" t="str">
        <f>games1805!K387</f>
        <v>Red Bull Salzburg</v>
      </c>
      <c r="L387">
        <f>games1805!L387</f>
        <v>2</v>
      </c>
      <c r="M387">
        <f>games1805!M387</f>
        <v>5</v>
      </c>
      <c r="N387" t="str">
        <f>games1805!N387</f>
        <v>N</v>
      </c>
      <c r="O387" t="str">
        <f>games1805!O387</f>
        <v>S</v>
      </c>
      <c r="P387">
        <f>games1805!P387</f>
        <v>-3</v>
      </c>
      <c r="Q387">
        <f>games1805!Q387</f>
        <v>0</v>
      </c>
      <c r="R387">
        <f>games1805!R387</f>
        <v>0</v>
      </c>
      <c r="S387">
        <f>games1805!S387</f>
        <v>0</v>
      </c>
      <c r="T387">
        <f>games1805!T387</f>
        <v>2.6086956521739131</v>
      </c>
      <c r="U387">
        <f>games1805!U387</f>
        <v>0.78260869565217395</v>
      </c>
      <c r="V387">
        <f>games1805!V387</f>
        <v>1.8260869565217392</v>
      </c>
      <c r="W387">
        <f>games1805!W387</f>
        <v>0</v>
      </c>
      <c r="X387">
        <f>games1805!X387</f>
        <v>0</v>
      </c>
      <c r="Y387">
        <f>games1805!Y387</f>
        <v>0</v>
      </c>
      <c r="Z387">
        <f>games1805!Z387</f>
        <v>0</v>
      </c>
      <c r="AA387">
        <f>games1805!AA387</f>
        <v>3</v>
      </c>
      <c r="AB387">
        <f>games1805!AB387</f>
        <v>-3</v>
      </c>
      <c r="AC387">
        <f>games1805!AC387</f>
        <v>2.3636363636363638</v>
      </c>
      <c r="AD387">
        <f>games1805!AD387</f>
        <v>0.72727272727272729</v>
      </c>
      <c r="AE387">
        <f>games1805!AE387</f>
        <v>1.6363636363636365</v>
      </c>
      <c r="AF387">
        <f>games1805!AF387</f>
        <v>2.8333333333333335</v>
      </c>
      <c r="AG387">
        <f>games1805!AG387</f>
        <v>0.83333333333333337</v>
      </c>
      <c r="AH387">
        <f>games1805!AH387</f>
        <v>2</v>
      </c>
      <c r="AI387">
        <f>games1805!AI387</f>
        <v>0</v>
      </c>
      <c r="AJ387">
        <f>games1805!AJ387</f>
        <v>3</v>
      </c>
      <c r="AK387">
        <f>games1805!AK387</f>
        <v>0</v>
      </c>
      <c r="AL387">
        <f>games1805!AL387</f>
        <v>61</v>
      </c>
      <c r="AM387">
        <f>games1805!AM387</f>
        <v>0</v>
      </c>
      <c r="AN387">
        <f>games1805!AN387</f>
        <v>2.652173913043478</v>
      </c>
      <c r="AO387">
        <f>games1805!AO387</f>
        <v>386</v>
      </c>
    </row>
    <row r="388" spans="1:41" x14ac:dyDescent="0.3">
      <c r="A388" t="str">
        <f>games1805!A388</f>
        <v>Europa League  Europa League</v>
      </c>
      <c r="B388" t="str">
        <f>games1805!B388</f>
        <v>08.11.2018</v>
      </c>
      <c r="C388" t="str">
        <f>games1805!C388</f>
        <v>2018</v>
      </c>
      <c r="D388" t="str">
        <f>games1805!D388</f>
        <v>11</v>
      </c>
      <c r="E388" t="str">
        <f>games1805!E388</f>
        <v>Do</v>
      </c>
      <c r="F388">
        <f>games1805!F388</f>
        <v>0.78819444444444453</v>
      </c>
      <c r="G388">
        <f>games1805!G388</f>
        <v>22100</v>
      </c>
      <c r="H388">
        <f>games1805!H388</f>
        <v>4</v>
      </c>
      <c r="I388">
        <f>games1805!I388</f>
        <v>0</v>
      </c>
      <c r="J388" t="str">
        <f>games1805!J388</f>
        <v>SK Rapid Wien</v>
      </c>
      <c r="K388" t="str">
        <f>games1805!K388</f>
        <v>FC Villarreal</v>
      </c>
      <c r="L388">
        <f>games1805!L388</f>
        <v>0</v>
      </c>
      <c r="M388">
        <f>games1805!M388</f>
        <v>0</v>
      </c>
      <c r="N388" t="str">
        <f>games1805!N388</f>
        <v>U</v>
      </c>
      <c r="O388" t="str">
        <f>games1805!O388</f>
        <v>U</v>
      </c>
      <c r="P388">
        <f>games1805!P388</f>
        <v>0</v>
      </c>
      <c r="Q388">
        <f>games1805!Q388</f>
        <v>1.5217391304347827</v>
      </c>
      <c r="R388">
        <f>games1805!R388</f>
        <v>0.2608695652173913</v>
      </c>
      <c r="S388">
        <f>games1805!S388</f>
        <v>1.2608695652173914</v>
      </c>
      <c r="T388">
        <f>games1805!T388</f>
        <v>5</v>
      </c>
      <c r="U388">
        <f>games1805!U388</f>
        <v>0</v>
      </c>
      <c r="V388">
        <f>games1805!V388</f>
        <v>5</v>
      </c>
      <c r="W388">
        <f>games1805!W388</f>
        <v>1.5</v>
      </c>
      <c r="X388">
        <f>games1805!X388</f>
        <v>0.6</v>
      </c>
      <c r="Y388">
        <f>games1805!Y388</f>
        <v>0.9</v>
      </c>
      <c r="Z388">
        <f>games1805!Z388</f>
        <v>1.5384615384615385</v>
      </c>
      <c r="AA388">
        <f>games1805!AA388</f>
        <v>1.7692307692307692</v>
      </c>
      <c r="AB388">
        <f>games1805!AB388</f>
        <v>-0.23076923076923062</v>
      </c>
      <c r="AC388">
        <f>games1805!AC388</f>
        <v>5</v>
      </c>
      <c r="AD388">
        <f>games1805!AD388</f>
        <v>0</v>
      </c>
      <c r="AE388">
        <f>games1805!AE388</f>
        <v>5</v>
      </c>
      <c r="AF388">
        <f>games1805!AF388</f>
        <v>0</v>
      </c>
      <c r="AG388">
        <f>games1805!AG388</f>
        <v>0</v>
      </c>
      <c r="AH388">
        <f>games1805!AH388</f>
        <v>0</v>
      </c>
      <c r="AI388">
        <f>games1805!AI388</f>
        <v>1</v>
      </c>
      <c r="AJ388">
        <f>games1805!AJ388</f>
        <v>1</v>
      </c>
      <c r="AK388">
        <f>games1805!AK388</f>
        <v>32</v>
      </c>
      <c r="AL388">
        <f>games1805!AL388</f>
        <v>3</v>
      </c>
      <c r="AM388">
        <f>games1805!AM388</f>
        <v>1.3913043478260869</v>
      </c>
      <c r="AN388">
        <f>games1805!AN388</f>
        <v>3</v>
      </c>
      <c r="AO388">
        <f>games1805!AO388</f>
        <v>387</v>
      </c>
    </row>
    <row r="389" spans="1:41" x14ac:dyDescent="0.3">
      <c r="A389" t="str">
        <f>games1805!A389</f>
        <v>Bundesliga  Bundesliga</v>
      </c>
      <c r="B389" t="str">
        <f>games1805!B389</f>
        <v>10.11.2018</v>
      </c>
      <c r="C389" t="str">
        <f>games1805!C389</f>
        <v>2018</v>
      </c>
      <c r="D389" t="str">
        <f>games1805!D389</f>
        <v>11</v>
      </c>
      <c r="E389" t="str">
        <f>games1805!E389</f>
        <v>Sa</v>
      </c>
      <c r="F389">
        <f>games1805!F389</f>
        <v>0.70833333333333337</v>
      </c>
      <c r="G389">
        <f>games1805!G389</f>
        <v>9218</v>
      </c>
      <c r="H389">
        <f>games1805!H389</f>
        <v>7</v>
      </c>
      <c r="I389">
        <f>games1805!I389</f>
        <v>0</v>
      </c>
      <c r="J389" t="str">
        <f>games1805!J389</f>
        <v>SK Sturm Graz</v>
      </c>
      <c r="K389" t="str">
        <f>games1805!K389</f>
        <v>SKN St. Pölten</v>
      </c>
      <c r="L389">
        <f>games1805!L389</f>
        <v>0</v>
      </c>
      <c r="M389">
        <f>games1805!M389</f>
        <v>0</v>
      </c>
      <c r="N389" t="str">
        <f>games1805!N389</f>
        <v>U</v>
      </c>
      <c r="O389" t="str">
        <f>games1805!O389</f>
        <v>U</v>
      </c>
      <c r="P389">
        <f>games1805!P389</f>
        <v>0</v>
      </c>
      <c r="Q389">
        <f>games1805!Q389</f>
        <v>1</v>
      </c>
      <c r="R389">
        <f>games1805!R389</f>
        <v>0.73684210526315785</v>
      </c>
      <c r="S389">
        <f>games1805!S389</f>
        <v>0.26315789473684215</v>
      </c>
      <c r="T389">
        <f>games1805!T389</f>
        <v>2</v>
      </c>
      <c r="U389">
        <f>games1805!U389</f>
        <v>0.875</v>
      </c>
      <c r="V389">
        <f>games1805!V389</f>
        <v>1.125</v>
      </c>
      <c r="W389">
        <f>games1805!W389</f>
        <v>1.125</v>
      </c>
      <c r="X389">
        <f>games1805!X389</f>
        <v>1.75</v>
      </c>
      <c r="Y389">
        <f>games1805!Y389</f>
        <v>-0.625</v>
      </c>
      <c r="Z389">
        <f>games1805!Z389</f>
        <v>0.90909090909090906</v>
      </c>
      <c r="AA389">
        <f>games1805!AA389</f>
        <v>1.7272727272727273</v>
      </c>
      <c r="AB389">
        <f>games1805!AB389</f>
        <v>-0.81818181818181823</v>
      </c>
      <c r="AC389">
        <f>games1805!AC389</f>
        <v>1.7142857142857142</v>
      </c>
      <c r="AD389">
        <f>games1805!AD389</f>
        <v>1.1428571428571428</v>
      </c>
      <c r="AE389">
        <f>games1805!AE389</f>
        <v>0.5714285714285714</v>
      </c>
      <c r="AF389">
        <f>games1805!AF389</f>
        <v>2.2222222222222223</v>
      </c>
      <c r="AG389">
        <f>games1805!AG389</f>
        <v>0.66666666666666663</v>
      </c>
      <c r="AH389">
        <f>games1805!AH389</f>
        <v>1.5555555555555558</v>
      </c>
      <c r="AI389">
        <f>games1805!AI389</f>
        <v>1</v>
      </c>
      <c r="AJ389">
        <f>games1805!AJ389</f>
        <v>1</v>
      </c>
      <c r="AK389">
        <f>games1805!AK389</f>
        <v>18</v>
      </c>
      <c r="AL389">
        <f>games1805!AL389</f>
        <v>31</v>
      </c>
      <c r="AM389">
        <f>games1805!AM389</f>
        <v>0.94736842105263153</v>
      </c>
      <c r="AN389">
        <f>games1805!AN389</f>
        <v>1.9375</v>
      </c>
      <c r="AO389">
        <f>games1805!AO389</f>
        <v>388</v>
      </c>
    </row>
    <row r="390" spans="1:41" x14ac:dyDescent="0.3">
      <c r="A390" t="str">
        <f>games1805!A390</f>
        <v>Bundesliga  Bundesliga</v>
      </c>
      <c r="B390" t="str">
        <f>games1805!B390</f>
        <v>10.11.2018</v>
      </c>
      <c r="C390" t="str">
        <f>games1805!C390</f>
        <v>2018</v>
      </c>
      <c r="D390" t="str">
        <f>games1805!D390</f>
        <v>11</v>
      </c>
      <c r="E390" t="str">
        <f>games1805!E390</f>
        <v>Sa</v>
      </c>
      <c r="F390">
        <f>games1805!F390</f>
        <v>0.70833333333333337</v>
      </c>
      <c r="G390">
        <f>games1805!G390</f>
        <v>4873</v>
      </c>
      <c r="H390">
        <f>games1805!H390</f>
        <v>7</v>
      </c>
      <c r="I390">
        <f>games1805!I390</f>
        <v>0</v>
      </c>
      <c r="J390" t="str">
        <f>games1805!J390</f>
        <v>LASK</v>
      </c>
      <c r="K390" t="str">
        <f>games1805!K390</f>
        <v>FC Admira Wacker Mödling</v>
      </c>
      <c r="L390">
        <f>games1805!L390</f>
        <v>5</v>
      </c>
      <c r="M390">
        <f>games1805!M390</f>
        <v>1</v>
      </c>
      <c r="N390" t="str">
        <f>games1805!N390</f>
        <v>S</v>
      </c>
      <c r="O390" t="str">
        <f>games1805!O390</f>
        <v>N</v>
      </c>
      <c r="P390">
        <f>games1805!P390</f>
        <v>4</v>
      </c>
      <c r="Q390">
        <f>games1805!Q390</f>
        <v>2.0499999999999998</v>
      </c>
      <c r="R390">
        <f>games1805!R390</f>
        <v>0.3</v>
      </c>
      <c r="S390">
        <f>games1805!S390</f>
        <v>1.7499999999999998</v>
      </c>
      <c r="T390">
        <f>games1805!T390</f>
        <v>0.75</v>
      </c>
      <c r="U390">
        <f>games1805!U390</f>
        <v>1.9375</v>
      </c>
      <c r="V390">
        <f>games1805!V390</f>
        <v>-1.1875</v>
      </c>
      <c r="W390">
        <f>games1805!W390</f>
        <v>1.75</v>
      </c>
      <c r="X390">
        <f>games1805!X390</f>
        <v>0.75</v>
      </c>
      <c r="Y390">
        <f>games1805!Y390</f>
        <v>1</v>
      </c>
      <c r="Z390">
        <f>games1805!Z390</f>
        <v>2.25</v>
      </c>
      <c r="AA390">
        <f>games1805!AA390</f>
        <v>0.75</v>
      </c>
      <c r="AB390">
        <f>games1805!AB390</f>
        <v>1.5</v>
      </c>
      <c r="AC390">
        <f>games1805!AC390</f>
        <v>0.875</v>
      </c>
      <c r="AD390">
        <f>games1805!AD390</f>
        <v>2.125</v>
      </c>
      <c r="AE390">
        <f>games1805!AE390</f>
        <v>-1.25</v>
      </c>
      <c r="AF390">
        <f>games1805!AF390</f>
        <v>0.625</v>
      </c>
      <c r="AG390">
        <f>games1805!AG390</f>
        <v>1.75</v>
      </c>
      <c r="AH390">
        <f>games1805!AH390</f>
        <v>-1.125</v>
      </c>
      <c r="AI390">
        <f>games1805!AI390</f>
        <v>3</v>
      </c>
      <c r="AJ390">
        <f>games1805!AJ390</f>
        <v>0</v>
      </c>
      <c r="AK390">
        <f>games1805!AK390</f>
        <v>41</v>
      </c>
      <c r="AL390">
        <f>games1805!AL390</f>
        <v>9</v>
      </c>
      <c r="AM390">
        <f>games1805!AM390</f>
        <v>2.0499999999999998</v>
      </c>
      <c r="AN390">
        <f>games1805!AN390</f>
        <v>0.5625</v>
      </c>
      <c r="AO390">
        <f>games1805!AO390</f>
        <v>389</v>
      </c>
    </row>
    <row r="391" spans="1:41" x14ac:dyDescent="0.3">
      <c r="A391" t="str">
        <f>games1805!A391</f>
        <v>Bundesliga  Bundesliga</v>
      </c>
      <c r="B391" t="str">
        <f>games1805!B391</f>
        <v>10.11.2018</v>
      </c>
      <c r="C391" t="str">
        <f>games1805!C391</f>
        <v>2018</v>
      </c>
      <c r="D391" t="str">
        <f>games1805!D391</f>
        <v>11</v>
      </c>
      <c r="E391" t="str">
        <f>games1805!E391</f>
        <v>Sa</v>
      </c>
      <c r="F391">
        <f>games1805!F391</f>
        <v>0.70833333333333337</v>
      </c>
      <c r="G391">
        <f>games1805!G391</f>
        <v>5343</v>
      </c>
      <c r="H391">
        <f>games1805!H391</f>
        <v>7</v>
      </c>
      <c r="I391">
        <f>games1805!I391</f>
        <v>0</v>
      </c>
      <c r="J391" t="str">
        <f>games1805!J391</f>
        <v>FC Wacker Innsbruck</v>
      </c>
      <c r="K391" t="str">
        <f>games1805!K391</f>
        <v>SC Rheindorf Altach</v>
      </c>
      <c r="L391">
        <f>games1805!L391</f>
        <v>1</v>
      </c>
      <c r="M391">
        <f>games1805!M391</f>
        <v>0</v>
      </c>
      <c r="N391" t="str">
        <f>games1805!N391</f>
        <v>S</v>
      </c>
      <c r="O391" t="str">
        <f>games1805!O391</f>
        <v>N</v>
      </c>
      <c r="P391">
        <f>games1805!P391</f>
        <v>1</v>
      </c>
      <c r="Q391">
        <f>games1805!Q391</f>
        <v>1.4375</v>
      </c>
      <c r="R391">
        <f>games1805!R391</f>
        <v>0.5625</v>
      </c>
      <c r="S391">
        <f>games1805!S391</f>
        <v>0.875</v>
      </c>
      <c r="T391">
        <f>games1805!T391</f>
        <v>1.5</v>
      </c>
      <c r="U391">
        <f>games1805!U391</f>
        <v>1.5625</v>
      </c>
      <c r="V391">
        <f>games1805!V391</f>
        <v>-6.25E-2</v>
      </c>
      <c r="W391">
        <f>games1805!W391</f>
        <v>1</v>
      </c>
      <c r="X391">
        <f>games1805!X391</f>
        <v>1.5</v>
      </c>
      <c r="Y391">
        <f>games1805!Y391</f>
        <v>-0.5</v>
      </c>
      <c r="Z391">
        <f>games1805!Z391</f>
        <v>1.7</v>
      </c>
      <c r="AA391">
        <f>games1805!AA391</f>
        <v>1.9</v>
      </c>
      <c r="AB391">
        <f>games1805!AB391</f>
        <v>-0.19999999999999996</v>
      </c>
      <c r="AC391">
        <f>games1805!AC391</f>
        <v>1.25</v>
      </c>
      <c r="AD391">
        <f>games1805!AD391</f>
        <v>2</v>
      </c>
      <c r="AE391">
        <f>games1805!AE391</f>
        <v>-0.75</v>
      </c>
      <c r="AF391">
        <f>games1805!AF391</f>
        <v>1.75</v>
      </c>
      <c r="AG391">
        <f>games1805!AG391</f>
        <v>1.125</v>
      </c>
      <c r="AH391">
        <f>games1805!AH391</f>
        <v>0.625</v>
      </c>
      <c r="AI391">
        <f>games1805!AI391</f>
        <v>3</v>
      </c>
      <c r="AJ391">
        <f>games1805!AJ391</f>
        <v>0</v>
      </c>
      <c r="AK391">
        <f>games1805!AK391</f>
        <v>18</v>
      </c>
      <c r="AL391">
        <f>games1805!AL391</f>
        <v>17</v>
      </c>
      <c r="AM391">
        <f>games1805!AM391</f>
        <v>1.125</v>
      </c>
      <c r="AN391">
        <f>games1805!AN391</f>
        <v>1.0625</v>
      </c>
      <c r="AO391">
        <f>games1805!AO391</f>
        <v>390</v>
      </c>
    </row>
    <row r="392" spans="1:41" x14ac:dyDescent="0.3">
      <c r="A392" t="str">
        <f>games1805!A392</f>
        <v>Bundesliga  Bundesliga</v>
      </c>
      <c r="B392" t="str">
        <f>games1805!B392</f>
        <v>11.11.2018</v>
      </c>
      <c r="C392" t="str">
        <f>games1805!C392</f>
        <v>2018</v>
      </c>
      <c r="D392" t="str">
        <f>games1805!D392</f>
        <v>11</v>
      </c>
      <c r="E392" t="str">
        <f>games1805!E392</f>
        <v>So</v>
      </c>
      <c r="F392">
        <f>games1805!F392</f>
        <v>0.70833333333333337</v>
      </c>
      <c r="G392">
        <f>games1805!G392</f>
        <v>10507</v>
      </c>
      <c r="H392">
        <f>games1805!H392</f>
        <v>7</v>
      </c>
      <c r="I392">
        <f>games1805!I392</f>
        <v>0</v>
      </c>
      <c r="J392" t="str">
        <f>games1805!J392</f>
        <v>FK Austria Wien</v>
      </c>
      <c r="K392" t="str">
        <f>games1805!K392</f>
        <v>Red Bull Salzburg</v>
      </c>
      <c r="L392">
        <f>games1805!L392</f>
        <v>0</v>
      </c>
      <c r="M392">
        <f>games1805!M392</f>
        <v>2</v>
      </c>
      <c r="N392" t="str">
        <f>games1805!N392</f>
        <v>N</v>
      </c>
      <c r="O392" t="str">
        <f>games1805!O392</f>
        <v>S</v>
      </c>
      <c r="P392">
        <f>games1805!P392</f>
        <v>-2</v>
      </c>
      <c r="Q392">
        <f>games1805!Q392</f>
        <v>1.375</v>
      </c>
      <c r="R392">
        <f>games1805!R392</f>
        <v>0.625</v>
      </c>
      <c r="S392">
        <f>games1805!S392</f>
        <v>0.75</v>
      </c>
      <c r="T392">
        <f>games1805!T392</f>
        <v>2.7083333333333335</v>
      </c>
      <c r="U392">
        <f>games1805!U392</f>
        <v>0.83333333333333337</v>
      </c>
      <c r="V392">
        <f>games1805!V392</f>
        <v>1.875</v>
      </c>
      <c r="W392">
        <f>games1805!W392</f>
        <v>2</v>
      </c>
      <c r="X392">
        <f>games1805!X392</f>
        <v>1.25</v>
      </c>
      <c r="Y392">
        <f>games1805!Y392</f>
        <v>0.75</v>
      </c>
      <c r="Z392">
        <f>games1805!Z392</f>
        <v>0.75</v>
      </c>
      <c r="AA392">
        <f>games1805!AA392</f>
        <v>0.625</v>
      </c>
      <c r="AB392">
        <f>games1805!AB392</f>
        <v>0.125</v>
      </c>
      <c r="AC392">
        <f>games1805!AC392</f>
        <v>2.3636363636363638</v>
      </c>
      <c r="AD392">
        <f>games1805!AD392</f>
        <v>0.72727272727272729</v>
      </c>
      <c r="AE392">
        <f>games1805!AE392</f>
        <v>1.6363636363636365</v>
      </c>
      <c r="AF392">
        <f>games1805!AF392</f>
        <v>3</v>
      </c>
      <c r="AG392">
        <f>games1805!AG392</f>
        <v>0.92307692307692313</v>
      </c>
      <c r="AH392">
        <f>games1805!AH392</f>
        <v>2.0769230769230766</v>
      </c>
      <c r="AI392">
        <f>games1805!AI392</f>
        <v>0</v>
      </c>
      <c r="AJ392">
        <f>games1805!AJ392</f>
        <v>3</v>
      </c>
      <c r="AK392">
        <f>games1805!AK392</f>
        <v>27</v>
      </c>
      <c r="AL392">
        <f>games1805!AL392</f>
        <v>64</v>
      </c>
      <c r="AM392">
        <f>games1805!AM392</f>
        <v>1.6875</v>
      </c>
      <c r="AN392">
        <f>games1805!AN392</f>
        <v>2.6666666666666665</v>
      </c>
      <c r="AO392">
        <f>games1805!AO392</f>
        <v>391</v>
      </c>
    </row>
    <row r="393" spans="1:41" x14ac:dyDescent="0.3">
      <c r="A393" t="str">
        <f>games1805!A393</f>
        <v>Bundesliga  Bundesliga</v>
      </c>
      <c r="B393" t="str">
        <f>games1805!B393</f>
        <v>11.11.2018</v>
      </c>
      <c r="C393" t="str">
        <f>games1805!C393</f>
        <v>2018</v>
      </c>
      <c r="D393" t="str">
        <f>games1805!D393</f>
        <v>11</v>
      </c>
      <c r="E393" t="str">
        <f>games1805!E393</f>
        <v>So</v>
      </c>
      <c r="F393">
        <f>games1805!F393</f>
        <v>0.60416666666666663</v>
      </c>
      <c r="G393">
        <f>games1805!G393</f>
        <v>5444</v>
      </c>
      <c r="H393">
        <f>games1805!H393</f>
        <v>7</v>
      </c>
      <c r="I393">
        <f>games1805!I393</f>
        <v>0</v>
      </c>
      <c r="J393" t="str">
        <f>games1805!J393</f>
        <v>Wolfsberger AC</v>
      </c>
      <c r="K393" t="str">
        <f>games1805!K393</f>
        <v>SK Rapid Wien</v>
      </c>
      <c r="L393">
        <f>games1805!L393</f>
        <v>3</v>
      </c>
      <c r="M393">
        <f>games1805!M393</f>
        <v>1</v>
      </c>
      <c r="N393" t="str">
        <f>games1805!N393</f>
        <v>S</v>
      </c>
      <c r="O393" t="str">
        <f>games1805!O393</f>
        <v>N</v>
      </c>
      <c r="P393">
        <f>games1805!P393</f>
        <v>2</v>
      </c>
      <c r="Q393">
        <f>games1805!Q393</f>
        <v>1.8125</v>
      </c>
      <c r="R393">
        <f>games1805!R393</f>
        <v>0.8125</v>
      </c>
      <c r="S393">
        <f>games1805!S393</f>
        <v>1</v>
      </c>
      <c r="T393">
        <f>games1805!T393</f>
        <v>1.4583333333333333</v>
      </c>
      <c r="U393">
        <f>games1805!U393</f>
        <v>1.2083333333333333</v>
      </c>
      <c r="V393">
        <f>games1805!V393</f>
        <v>0.25</v>
      </c>
      <c r="W393">
        <f>games1805!W393</f>
        <v>1.75</v>
      </c>
      <c r="X393">
        <f>games1805!X393</f>
        <v>1.625</v>
      </c>
      <c r="Y393">
        <f>games1805!Y393</f>
        <v>0.125</v>
      </c>
      <c r="Z393">
        <f>games1805!Z393</f>
        <v>1.875</v>
      </c>
      <c r="AA393">
        <f>games1805!AA393</f>
        <v>1.125</v>
      </c>
      <c r="AB393">
        <f>games1805!AB393</f>
        <v>0.75</v>
      </c>
      <c r="AC393">
        <f>games1805!AC393</f>
        <v>1.3636363636363635</v>
      </c>
      <c r="AD393">
        <f>games1805!AD393</f>
        <v>0.54545454545454541</v>
      </c>
      <c r="AE393">
        <f>games1805!AE393</f>
        <v>0.81818181818181812</v>
      </c>
      <c r="AF393">
        <f>games1805!AF393</f>
        <v>1.5384615384615385</v>
      </c>
      <c r="AG393">
        <f>games1805!AG393</f>
        <v>1.7692307692307692</v>
      </c>
      <c r="AH393">
        <f>games1805!AH393</f>
        <v>-0.23076923076923062</v>
      </c>
      <c r="AI393">
        <f>games1805!AI393</f>
        <v>3</v>
      </c>
      <c r="AJ393">
        <f>games1805!AJ393</f>
        <v>0</v>
      </c>
      <c r="AK393">
        <f>games1805!AK393</f>
        <v>27</v>
      </c>
      <c r="AL393">
        <f>games1805!AL393</f>
        <v>33</v>
      </c>
      <c r="AM393">
        <f>games1805!AM393</f>
        <v>1.6875</v>
      </c>
      <c r="AN393">
        <f>games1805!AN393</f>
        <v>1.375</v>
      </c>
      <c r="AO393">
        <f>games1805!AO393</f>
        <v>392</v>
      </c>
    </row>
    <row r="394" spans="1:41" x14ac:dyDescent="0.3">
      <c r="A394" t="str">
        <f>games1805!A394</f>
        <v>Bundesliga  Bundesliga</v>
      </c>
      <c r="B394" t="str">
        <f>games1805!B394</f>
        <v>11.11.2018</v>
      </c>
      <c r="C394" t="str">
        <f>games1805!C394</f>
        <v>2018</v>
      </c>
      <c r="D394" t="str">
        <f>games1805!D394</f>
        <v>11</v>
      </c>
      <c r="E394" t="str">
        <f>games1805!E394</f>
        <v>So</v>
      </c>
      <c r="F394">
        <f>games1805!F394</f>
        <v>0.60416666666666663</v>
      </c>
      <c r="G394">
        <f>games1805!G394</f>
        <v>2800</v>
      </c>
      <c r="H394">
        <f>games1805!H394</f>
        <v>7</v>
      </c>
      <c r="I394">
        <f>games1805!I394</f>
        <v>0</v>
      </c>
      <c r="J394" t="str">
        <f>games1805!J394</f>
        <v>SV Mattersburg</v>
      </c>
      <c r="K394" t="str">
        <f>games1805!K394</f>
        <v>TSV Hartberg</v>
      </c>
      <c r="L394">
        <f>games1805!L394</f>
        <v>1</v>
      </c>
      <c r="M394">
        <f>games1805!M394</f>
        <v>2</v>
      </c>
      <c r="N394" t="str">
        <f>games1805!N394</f>
        <v>N</v>
      </c>
      <c r="O394" t="str">
        <f>games1805!O394</f>
        <v>S</v>
      </c>
      <c r="P394">
        <f>games1805!P394</f>
        <v>-1</v>
      </c>
      <c r="Q394">
        <f>games1805!Q394</f>
        <v>1.2666666666666666</v>
      </c>
      <c r="R394">
        <f>games1805!R394</f>
        <v>0.93333333333333335</v>
      </c>
      <c r="S394">
        <f>games1805!S394</f>
        <v>0.33333333333333326</v>
      </c>
      <c r="T394">
        <f>games1805!T394</f>
        <v>1.8125</v>
      </c>
      <c r="U394">
        <f>games1805!U394</f>
        <v>1.5625</v>
      </c>
      <c r="V394">
        <f>games1805!V394</f>
        <v>0.25</v>
      </c>
      <c r="W394">
        <f>games1805!W394</f>
        <v>1</v>
      </c>
      <c r="X394">
        <f>games1805!X394</f>
        <v>2</v>
      </c>
      <c r="Y394">
        <f>games1805!Y394</f>
        <v>-1</v>
      </c>
      <c r="Z394">
        <f>games1805!Z394</f>
        <v>1.5</v>
      </c>
      <c r="AA394">
        <f>games1805!AA394</f>
        <v>1.625</v>
      </c>
      <c r="AB394">
        <f>games1805!AB394</f>
        <v>-0.125</v>
      </c>
      <c r="AC394">
        <f>games1805!AC394</f>
        <v>2</v>
      </c>
      <c r="AD394">
        <f>games1805!AD394</f>
        <v>1</v>
      </c>
      <c r="AE394">
        <f>games1805!AE394</f>
        <v>1</v>
      </c>
      <c r="AF394">
        <f>games1805!AF394</f>
        <v>1.5714285714285714</v>
      </c>
      <c r="AG394">
        <f>games1805!AG394</f>
        <v>2.2857142857142856</v>
      </c>
      <c r="AH394">
        <f>games1805!AH394</f>
        <v>-0.71428571428571419</v>
      </c>
      <c r="AI394">
        <f>games1805!AI394</f>
        <v>0</v>
      </c>
      <c r="AJ394">
        <f>games1805!AJ394</f>
        <v>3</v>
      </c>
      <c r="AK394">
        <f>games1805!AK394</f>
        <v>18</v>
      </c>
      <c r="AL394">
        <f>games1805!AL394</f>
        <v>25</v>
      </c>
      <c r="AM394">
        <f>games1805!AM394</f>
        <v>1.2</v>
      </c>
      <c r="AN394">
        <f>games1805!AN394</f>
        <v>1.5625</v>
      </c>
      <c r="AO394">
        <f>games1805!AO394</f>
        <v>393</v>
      </c>
    </row>
    <row r="395" spans="1:41" x14ac:dyDescent="0.3">
      <c r="A395" t="str">
        <f>games1805!A395</f>
        <v>Bundesliga  Bundesliga</v>
      </c>
      <c r="B395" t="str">
        <f>games1805!B395</f>
        <v>24.11.2018</v>
      </c>
      <c r="C395" t="str">
        <f>games1805!C395</f>
        <v>2018</v>
      </c>
      <c r="D395" t="str">
        <f>games1805!D395</f>
        <v>11</v>
      </c>
      <c r="E395" t="str">
        <f>games1805!E395</f>
        <v>Sa</v>
      </c>
      <c r="F395">
        <f>games1805!F395</f>
        <v>0.70833333333333337</v>
      </c>
      <c r="G395">
        <f>games1805!G395</f>
        <v>2857</v>
      </c>
      <c r="H395">
        <f>games1805!H395</f>
        <v>13</v>
      </c>
      <c r="I395">
        <f>games1805!I395</f>
        <v>0</v>
      </c>
      <c r="J395" t="str">
        <f>games1805!J395</f>
        <v>FC Admira Wacker Mödling</v>
      </c>
      <c r="K395" t="str">
        <f>games1805!K395</f>
        <v>FK Austria Wien</v>
      </c>
      <c r="L395">
        <f>games1805!L395</f>
        <v>1</v>
      </c>
      <c r="M395">
        <f>games1805!M395</f>
        <v>2</v>
      </c>
      <c r="N395" t="str">
        <f>games1805!N395</f>
        <v>N</v>
      </c>
      <c r="O395" t="str">
        <f>games1805!O395</f>
        <v>S</v>
      </c>
      <c r="P395">
        <f>games1805!P395</f>
        <v>-1</v>
      </c>
      <c r="Q395">
        <f>games1805!Q395</f>
        <v>0.76470588235294112</v>
      </c>
      <c r="R395">
        <f>games1805!R395</f>
        <v>1</v>
      </c>
      <c r="S395">
        <f>games1805!S395</f>
        <v>-0.23529411764705888</v>
      </c>
      <c r="T395">
        <f>games1805!T395</f>
        <v>1.2941176470588236</v>
      </c>
      <c r="U395">
        <f>games1805!U395</f>
        <v>1</v>
      </c>
      <c r="V395">
        <f>games1805!V395</f>
        <v>0.29411764705882359</v>
      </c>
      <c r="W395">
        <f>games1805!W395</f>
        <v>0.875</v>
      </c>
      <c r="X395">
        <f>games1805!X395</f>
        <v>2.125</v>
      </c>
      <c r="Y395">
        <f>games1805!Y395</f>
        <v>-1.25</v>
      </c>
      <c r="Z395">
        <f>games1805!Z395</f>
        <v>0.66666666666666663</v>
      </c>
      <c r="AA395">
        <f>games1805!AA395</f>
        <v>2.1111111111111112</v>
      </c>
      <c r="AB395">
        <f>games1805!AB395</f>
        <v>-1.4444444444444446</v>
      </c>
      <c r="AC395">
        <f>games1805!AC395</f>
        <v>1.7777777777777777</v>
      </c>
      <c r="AD395">
        <f>games1805!AD395</f>
        <v>1.3333333333333333</v>
      </c>
      <c r="AE395">
        <f>games1805!AE395</f>
        <v>0.44444444444444442</v>
      </c>
      <c r="AF395">
        <f>games1805!AF395</f>
        <v>0.75</v>
      </c>
      <c r="AG395">
        <f>games1805!AG395</f>
        <v>0.625</v>
      </c>
      <c r="AH395">
        <f>games1805!AH395</f>
        <v>0.125</v>
      </c>
      <c r="AI395">
        <f>games1805!AI395</f>
        <v>0</v>
      </c>
      <c r="AJ395">
        <f>games1805!AJ395</f>
        <v>3</v>
      </c>
      <c r="AK395">
        <f>games1805!AK395</f>
        <v>9</v>
      </c>
      <c r="AL395">
        <f>games1805!AL395</f>
        <v>27</v>
      </c>
      <c r="AM395">
        <f>games1805!AM395</f>
        <v>0.52941176470588236</v>
      </c>
      <c r="AN395">
        <f>games1805!AN395</f>
        <v>1.588235294117647</v>
      </c>
      <c r="AO395">
        <f>games1805!AO395</f>
        <v>394</v>
      </c>
    </row>
    <row r="396" spans="1:41" x14ac:dyDescent="0.3">
      <c r="A396" t="str">
        <f>games1805!A396</f>
        <v>Bundesliga  Bundesliga</v>
      </c>
      <c r="B396" t="str">
        <f>games1805!B396</f>
        <v>24.11.2018</v>
      </c>
      <c r="C396" t="str">
        <f>games1805!C396</f>
        <v>2018</v>
      </c>
      <c r="D396" t="str">
        <f>games1805!D396</f>
        <v>11</v>
      </c>
      <c r="E396" t="str">
        <f>games1805!E396</f>
        <v>Sa</v>
      </c>
      <c r="F396">
        <f>games1805!F396</f>
        <v>0.70833333333333337</v>
      </c>
      <c r="G396">
        <f>games1805!G396</f>
        <v>4870</v>
      </c>
      <c r="H396">
        <f>games1805!H396</f>
        <v>13</v>
      </c>
      <c r="I396">
        <f>games1805!I396</f>
        <v>0</v>
      </c>
      <c r="J396" t="str">
        <f>games1805!J396</f>
        <v>TSV Hartberg</v>
      </c>
      <c r="K396" t="str">
        <f>games1805!K396</f>
        <v>Red Bull Salzburg</v>
      </c>
      <c r="L396">
        <f>games1805!L396</f>
        <v>0</v>
      </c>
      <c r="M396">
        <f>games1805!M396</f>
        <v>4</v>
      </c>
      <c r="N396" t="str">
        <f>games1805!N396</f>
        <v>N</v>
      </c>
      <c r="O396" t="str">
        <f>games1805!O396</f>
        <v>S</v>
      </c>
      <c r="P396">
        <f>games1805!P396</f>
        <v>-4</v>
      </c>
      <c r="Q396">
        <f>games1805!Q396</f>
        <v>1.8235294117647058</v>
      </c>
      <c r="R396">
        <f>games1805!R396</f>
        <v>0.52941176470588236</v>
      </c>
      <c r="S396">
        <f>games1805!S396</f>
        <v>1.2941176470588234</v>
      </c>
      <c r="T396">
        <f>games1805!T396</f>
        <v>2.68</v>
      </c>
      <c r="U396">
        <f>games1805!U396</f>
        <v>0.8</v>
      </c>
      <c r="V396">
        <f>games1805!V396</f>
        <v>1.8800000000000001</v>
      </c>
      <c r="W396">
        <f>games1805!W396</f>
        <v>2</v>
      </c>
      <c r="X396">
        <f>games1805!X396</f>
        <v>1</v>
      </c>
      <c r="Y396">
        <f>games1805!Y396</f>
        <v>1</v>
      </c>
      <c r="Z396">
        <f>games1805!Z396</f>
        <v>1.625</v>
      </c>
      <c r="AA396">
        <f>games1805!AA396</f>
        <v>2.125</v>
      </c>
      <c r="AB396">
        <f>games1805!AB396</f>
        <v>-0.5</v>
      </c>
      <c r="AC396">
        <f>games1805!AC396</f>
        <v>2.3636363636363638</v>
      </c>
      <c r="AD396">
        <f>games1805!AD396</f>
        <v>0.72727272727272729</v>
      </c>
      <c r="AE396">
        <f>games1805!AE396</f>
        <v>1.6363636363636365</v>
      </c>
      <c r="AF396">
        <f>games1805!AF396</f>
        <v>2.9285714285714284</v>
      </c>
      <c r="AG396">
        <f>games1805!AG396</f>
        <v>0.8571428571428571</v>
      </c>
      <c r="AH396">
        <f>games1805!AH396</f>
        <v>2.0714285714285712</v>
      </c>
      <c r="AI396">
        <f>games1805!AI396</f>
        <v>0</v>
      </c>
      <c r="AJ396">
        <f>games1805!AJ396</f>
        <v>3</v>
      </c>
      <c r="AK396">
        <f>games1805!AK396</f>
        <v>28</v>
      </c>
      <c r="AL396">
        <f>games1805!AL396</f>
        <v>67</v>
      </c>
      <c r="AM396">
        <f>games1805!AM396</f>
        <v>1.6470588235294117</v>
      </c>
      <c r="AN396">
        <f>games1805!AN396</f>
        <v>2.68</v>
      </c>
      <c r="AO396">
        <f>games1805!AO396</f>
        <v>395</v>
      </c>
    </row>
    <row r="397" spans="1:41" x14ac:dyDescent="0.3">
      <c r="A397" t="str">
        <f>games1805!A397</f>
        <v>Bundesliga  Bundesliga</v>
      </c>
      <c r="B397" t="str">
        <f>games1805!B397</f>
        <v>24.11.2018</v>
      </c>
      <c r="C397" t="str">
        <f>games1805!C397</f>
        <v>2018</v>
      </c>
      <c r="D397" t="str">
        <f>games1805!D397</f>
        <v>11</v>
      </c>
      <c r="E397" t="str">
        <f>games1805!E397</f>
        <v>Sa</v>
      </c>
      <c r="F397">
        <f>games1805!F397</f>
        <v>0.70833333333333337</v>
      </c>
      <c r="G397">
        <f>games1805!G397</f>
        <v>2766</v>
      </c>
      <c r="H397">
        <f>games1805!H397</f>
        <v>13</v>
      </c>
      <c r="I397">
        <f>games1805!I397</f>
        <v>0</v>
      </c>
      <c r="J397" t="str">
        <f>games1805!J397</f>
        <v>Wolfsberger AC</v>
      </c>
      <c r="K397" t="str">
        <f>games1805!K397</f>
        <v>SV Mattersburg</v>
      </c>
      <c r="L397">
        <f>games1805!L397</f>
        <v>2</v>
      </c>
      <c r="M397">
        <f>games1805!M397</f>
        <v>2</v>
      </c>
      <c r="N397" t="str">
        <f>games1805!N397</f>
        <v>U</v>
      </c>
      <c r="O397" t="str">
        <f>games1805!O397</f>
        <v>U</v>
      </c>
      <c r="P397">
        <f>games1805!P397</f>
        <v>0</v>
      </c>
      <c r="Q397">
        <f>games1805!Q397</f>
        <v>1.8823529411764706</v>
      </c>
      <c r="R397">
        <f>games1805!R397</f>
        <v>0.82352941176470584</v>
      </c>
      <c r="S397">
        <f>games1805!S397</f>
        <v>1.0588235294117647</v>
      </c>
      <c r="T397">
        <f>games1805!T397</f>
        <v>1.25</v>
      </c>
      <c r="U397">
        <f>games1805!U397</f>
        <v>1.8125</v>
      </c>
      <c r="V397">
        <f>games1805!V397</f>
        <v>-0.5625</v>
      </c>
      <c r="W397">
        <f>games1805!W397</f>
        <v>1.8888888888888888</v>
      </c>
      <c r="X397">
        <f>games1805!X397</f>
        <v>1.5555555555555556</v>
      </c>
      <c r="Y397">
        <f>games1805!Y397</f>
        <v>0.33333333333333326</v>
      </c>
      <c r="Z397">
        <f>games1805!Z397</f>
        <v>1.875</v>
      </c>
      <c r="AA397">
        <f>games1805!AA397</f>
        <v>1.125</v>
      </c>
      <c r="AB397">
        <f>games1805!AB397</f>
        <v>0.75</v>
      </c>
      <c r="AC397">
        <f>games1805!AC397</f>
        <v>1</v>
      </c>
      <c r="AD397">
        <f>games1805!AD397</f>
        <v>2</v>
      </c>
      <c r="AE397">
        <f>games1805!AE397</f>
        <v>-1</v>
      </c>
      <c r="AF397">
        <f>games1805!AF397</f>
        <v>1.5</v>
      </c>
      <c r="AG397">
        <f>games1805!AG397</f>
        <v>1.625</v>
      </c>
      <c r="AH397">
        <f>games1805!AH397</f>
        <v>-0.125</v>
      </c>
      <c r="AI397">
        <f>games1805!AI397</f>
        <v>1</v>
      </c>
      <c r="AJ397">
        <f>games1805!AJ397</f>
        <v>1</v>
      </c>
      <c r="AK397">
        <f>games1805!AK397</f>
        <v>30</v>
      </c>
      <c r="AL397">
        <f>games1805!AL397</f>
        <v>18</v>
      </c>
      <c r="AM397">
        <f>games1805!AM397</f>
        <v>1.7647058823529411</v>
      </c>
      <c r="AN397">
        <f>games1805!AN397</f>
        <v>1.125</v>
      </c>
      <c r="AO397">
        <f>games1805!AO397</f>
        <v>396</v>
      </c>
    </row>
    <row r="398" spans="1:41" x14ac:dyDescent="0.3">
      <c r="A398" t="str">
        <f>games1805!A398</f>
        <v>Bundesliga  Bundesliga</v>
      </c>
      <c r="B398" t="str">
        <f>games1805!B398</f>
        <v>25.11.2018</v>
      </c>
      <c r="C398" t="str">
        <f>games1805!C398</f>
        <v>2018</v>
      </c>
      <c r="D398" t="str">
        <f>games1805!D398</f>
        <v>11</v>
      </c>
      <c r="E398" t="str">
        <f>games1805!E398</f>
        <v>So</v>
      </c>
      <c r="F398">
        <f>games1805!F398</f>
        <v>0.60416666666666663</v>
      </c>
      <c r="G398">
        <f>games1805!G398</f>
        <v>3876</v>
      </c>
      <c r="H398">
        <f>games1805!H398</f>
        <v>15</v>
      </c>
      <c r="I398">
        <f>games1805!I398</f>
        <v>0</v>
      </c>
      <c r="J398" t="str">
        <f>games1805!J398</f>
        <v>SC Rheindorf Altach</v>
      </c>
      <c r="K398" t="str">
        <f>games1805!K398</f>
        <v>SK Sturm Graz</v>
      </c>
      <c r="L398">
        <f>games1805!L398</f>
        <v>0</v>
      </c>
      <c r="M398">
        <f>games1805!M398</f>
        <v>2</v>
      </c>
      <c r="N398" t="str">
        <f>games1805!N398</f>
        <v>N</v>
      </c>
      <c r="O398" t="str">
        <f>games1805!O398</f>
        <v>S</v>
      </c>
      <c r="P398">
        <f>games1805!P398</f>
        <v>-2</v>
      </c>
      <c r="Q398">
        <f>games1805!Q398</f>
        <v>1.411764705882353</v>
      </c>
      <c r="R398">
        <f>games1805!R398</f>
        <v>0.94117647058823528</v>
      </c>
      <c r="S398">
        <f>games1805!S398</f>
        <v>0.47058823529411775</v>
      </c>
      <c r="T398">
        <f>games1805!T398</f>
        <v>0.95</v>
      </c>
      <c r="U398">
        <f>games1805!U398</f>
        <v>1.65</v>
      </c>
      <c r="V398">
        <f>games1805!V398</f>
        <v>-0.7</v>
      </c>
      <c r="W398">
        <f>games1805!W398</f>
        <v>1.25</v>
      </c>
      <c r="X398">
        <f>games1805!X398</f>
        <v>2</v>
      </c>
      <c r="Y398">
        <f>games1805!Y398</f>
        <v>-0.75</v>
      </c>
      <c r="Z398">
        <f>games1805!Z398</f>
        <v>1.5555555555555556</v>
      </c>
      <c r="AA398">
        <f>games1805!AA398</f>
        <v>1.1111111111111112</v>
      </c>
      <c r="AB398">
        <f>games1805!AB398</f>
        <v>0.44444444444444442</v>
      </c>
      <c r="AC398">
        <f>games1805!AC398</f>
        <v>1</v>
      </c>
      <c r="AD398">
        <f>games1805!AD398</f>
        <v>1.5555555555555556</v>
      </c>
      <c r="AE398">
        <f>games1805!AE398</f>
        <v>-0.55555555555555558</v>
      </c>
      <c r="AF398">
        <f>games1805!AF398</f>
        <v>0.90909090909090906</v>
      </c>
      <c r="AG398">
        <f>games1805!AG398</f>
        <v>1.7272727272727273</v>
      </c>
      <c r="AH398">
        <f>games1805!AH398</f>
        <v>-0.81818181818181823</v>
      </c>
      <c r="AI398">
        <f>games1805!AI398</f>
        <v>0</v>
      </c>
      <c r="AJ398">
        <f>games1805!AJ398</f>
        <v>3</v>
      </c>
      <c r="AK398">
        <f>games1805!AK398</f>
        <v>17</v>
      </c>
      <c r="AL398">
        <f>games1805!AL398</f>
        <v>19</v>
      </c>
      <c r="AM398">
        <f>games1805!AM398</f>
        <v>1</v>
      </c>
      <c r="AN398">
        <f>games1805!AN398</f>
        <v>0.95</v>
      </c>
      <c r="AO398">
        <f>games1805!AO398</f>
        <v>397</v>
      </c>
    </row>
    <row r="399" spans="1:41" x14ac:dyDescent="0.3">
      <c r="A399" t="str">
        <f>games1805!A399</f>
        <v>Bundesliga  Bundesliga</v>
      </c>
      <c r="B399" t="str">
        <f>games1805!B399</f>
        <v>25.11.2018</v>
      </c>
      <c r="C399" t="str">
        <f>games1805!C399</f>
        <v>2018</v>
      </c>
      <c r="D399" t="str">
        <f>games1805!D399</f>
        <v>11</v>
      </c>
      <c r="E399" t="str">
        <f>games1805!E399</f>
        <v>So</v>
      </c>
      <c r="F399">
        <f>games1805!F399</f>
        <v>0.70833333333333337</v>
      </c>
      <c r="G399">
        <f>games1805!G399</f>
        <v>17600</v>
      </c>
      <c r="H399">
        <f>games1805!H399</f>
        <v>15</v>
      </c>
      <c r="I399">
        <f>games1805!I399</f>
        <v>0</v>
      </c>
      <c r="J399" t="str">
        <f>games1805!J399</f>
        <v>SK Rapid Wien</v>
      </c>
      <c r="K399" t="str">
        <f>games1805!K399</f>
        <v>LASK</v>
      </c>
      <c r="L399">
        <f>games1805!L399</f>
        <v>0</v>
      </c>
      <c r="M399">
        <f>games1805!M399</f>
        <v>1</v>
      </c>
      <c r="N399" t="str">
        <f>games1805!N399</f>
        <v>N</v>
      </c>
      <c r="O399" t="str">
        <f>games1805!O399</f>
        <v>S</v>
      </c>
      <c r="P399">
        <f>games1805!P399</f>
        <v>-1</v>
      </c>
      <c r="Q399">
        <f>games1805!Q399</f>
        <v>1.44</v>
      </c>
      <c r="R399">
        <f>games1805!R399</f>
        <v>0.24</v>
      </c>
      <c r="S399">
        <f>games1805!S399</f>
        <v>1.2</v>
      </c>
      <c r="T399">
        <f>games1805!T399</f>
        <v>2.1904761904761907</v>
      </c>
      <c r="U399">
        <f>games1805!U399</f>
        <v>0.76190476190476186</v>
      </c>
      <c r="V399">
        <f>games1805!V399</f>
        <v>1.4285714285714288</v>
      </c>
      <c r="W399">
        <f>games1805!W399</f>
        <v>1.3636363636363635</v>
      </c>
      <c r="X399">
        <f>games1805!X399</f>
        <v>0.54545454545454541</v>
      </c>
      <c r="Y399">
        <f>games1805!Y399</f>
        <v>0.81818181818181812</v>
      </c>
      <c r="Z399">
        <f>games1805!Z399</f>
        <v>1.5</v>
      </c>
      <c r="AA399">
        <f>games1805!AA399</f>
        <v>1.8571428571428572</v>
      </c>
      <c r="AB399">
        <f>games1805!AB399</f>
        <v>-0.35714285714285721</v>
      </c>
      <c r="AC399">
        <f>games1805!AC399</f>
        <v>2.1111111111111112</v>
      </c>
      <c r="AD399">
        <f>games1805!AD399</f>
        <v>0.77777777777777779</v>
      </c>
      <c r="AE399">
        <f>games1805!AE399</f>
        <v>1.3333333333333335</v>
      </c>
      <c r="AF399">
        <f>games1805!AF399</f>
        <v>2.25</v>
      </c>
      <c r="AG399">
        <f>games1805!AG399</f>
        <v>0.75</v>
      </c>
      <c r="AH399">
        <f>games1805!AH399</f>
        <v>1.5</v>
      </c>
      <c r="AI399">
        <f>games1805!AI399</f>
        <v>0</v>
      </c>
      <c r="AJ399">
        <f>games1805!AJ399</f>
        <v>3</v>
      </c>
      <c r="AK399">
        <f>games1805!AK399</f>
        <v>33</v>
      </c>
      <c r="AL399">
        <f>games1805!AL399</f>
        <v>44</v>
      </c>
      <c r="AM399">
        <f>games1805!AM399</f>
        <v>1.32</v>
      </c>
      <c r="AN399">
        <f>games1805!AN399</f>
        <v>2.0952380952380953</v>
      </c>
      <c r="AO399">
        <f>games1805!AO399</f>
        <v>398</v>
      </c>
    </row>
    <row r="400" spans="1:41" x14ac:dyDescent="0.3">
      <c r="A400" t="str">
        <f>games1805!A400</f>
        <v>Bundesliga  Bundesliga</v>
      </c>
      <c r="B400" t="str">
        <f>games1805!B400</f>
        <v>25.11.2018</v>
      </c>
      <c r="C400" t="str">
        <f>games1805!C400</f>
        <v>2018</v>
      </c>
      <c r="D400" t="str">
        <f>games1805!D400</f>
        <v>11</v>
      </c>
      <c r="E400" t="str">
        <f>games1805!E400</f>
        <v>So</v>
      </c>
      <c r="F400">
        <f>games1805!F400</f>
        <v>0.60416666666666663</v>
      </c>
      <c r="G400">
        <f>games1805!G400</f>
        <v>2700</v>
      </c>
      <c r="H400">
        <f>games1805!H400</f>
        <v>15</v>
      </c>
      <c r="I400">
        <f>games1805!I400</f>
        <v>0</v>
      </c>
      <c r="J400" t="str">
        <f>games1805!J400</f>
        <v>SKN St. Pölten</v>
      </c>
      <c r="K400" t="str">
        <f>games1805!K400</f>
        <v>FC Wacker Innsbruck</v>
      </c>
      <c r="L400">
        <f>games1805!L400</f>
        <v>2</v>
      </c>
      <c r="M400">
        <f>games1805!M400</f>
        <v>0</v>
      </c>
      <c r="N400" t="str">
        <f>games1805!N400</f>
        <v>S</v>
      </c>
      <c r="O400" t="str">
        <f>games1805!O400</f>
        <v>N</v>
      </c>
      <c r="P400">
        <f>games1805!P400</f>
        <v>2</v>
      </c>
      <c r="Q400">
        <f>games1805!Q400</f>
        <v>1.8823529411764706</v>
      </c>
      <c r="R400">
        <f>games1805!R400</f>
        <v>0.47058823529411764</v>
      </c>
      <c r="S400">
        <f>games1805!S400</f>
        <v>1.4117647058823528</v>
      </c>
      <c r="T400">
        <f>games1805!T400</f>
        <v>1.411764705882353</v>
      </c>
      <c r="U400">
        <f>games1805!U400</f>
        <v>1.6470588235294117</v>
      </c>
      <c r="V400">
        <f>games1805!V400</f>
        <v>-0.23529411764705865</v>
      </c>
      <c r="W400">
        <f>games1805!W400</f>
        <v>1.7142857142857142</v>
      </c>
      <c r="X400">
        <f>games1805!X400</f>
        <v>1.1428571428571428</v>
      </c>
      <c r="Y400">
        <f>games1805!Y400</f>
        <v>0.5714285714285714</v>
      </c>
      <c r="Z400">
        <f>games1805!Z400</f>
        <v>2</v>
      </c>
      <c r="AA400">
        <f>games1805!AA400</f>
        <v>0.6</v>
      </c>
      <c r="AB400">
        <f>games1805!AB400</f>
        <v>1.4</v>
      </c>
      <c r="AC400">
        <f>games1805!AC400</f>
        <v>1</v>
      </c>
      <c r="AD400">
        <f>games1805!AD400</f>
        <v>1.2857142857142858</v>
      </c>
      <c r="AE400">
        <f>games1805!AE400</f>
        <v>-0.28571428571428581</v>
      </c>
      <c r="AF400">
        <f>games1805!AF400</f>
        <v>1.7</v>
      </c>
      <c r="AG400">
        <f>games1805!AG400</f>
        <v>1.9</v>
      </c>
      <c r="AH400">
        <f>games1805!AH400</f>
        <v>-0.19999999999999996</v>
      </c>
      <c r="AI400">
        <f>games1805!AI400</f>
        <v>3</v>
      </c>
      <c r="AJ400">
        <f>games1805!AJ400</f>
        <v>0</v>
      </c>
      <c r="AK400">
        <f>games1805!AK400</f>
        <v>32</v>
      </c>
      <c r="AL400">
        <f>games1805!AL400</f>
        <v>21</v>
      </c>
      <c r="AM400">
        <f>games1805!AM400</f>
        <v>1.8823529411764706</v>
      </c>
      <c r="AN400">
        <f>games1805!AN400</f>
        <v>1.2352941176470589</v>
      </c>
      <c r="AO400">
        <f>games1805!AO400</f>
        <v>399</v>
      </c>
    </row>
    <row r="401" spans="1:41" x14ac:dyDescent="0.3">
      <c r="A401" t="str">
        <f>games1805!A401</f>
        <v>Europa League  Europa League</v>
      </c>
      <c r="B401" t="str">
        <f>games1805!B401</f>
        <v>29.11.2018</v>
      </c>
      <c r="C401" t="str">
        <f>games1805!C401</f>
        <v>2018</v>
      </c>
      <c r="D401" t="str">
        <f>games1805!D401</f>
        <v>11</v>
      </c>
      <c r="E401" t="str">
        <f>games1805!E401</f>
        <v>Do</v>
      </c>
      <c r="F401">
        <f>games1805!F401</f>
        <v>0.78819444444444453</v>
      </c>
      <c r="G401">
        <f>games1805!G401</f>
        <v>29520</v>
      </c>
      <c r="H401">
        <f>games1805!H401</f>
        <v>5</v>
      </c>
      <c r="I401">
        <f>games1805!I401</f>
        <v>0</v>
      </c>
      <c r="J401" t="str">
        <f>games1805!J401</f>
        <v>Red Bull Salzburg</v>
      </c>
      <c r="K401" t="str">
        <f>games1805!K401</f>
        <v>RasenBallsport Leipzig</v>
      </c>
      <c r="L401">
        <f>games1805!L401</f>
        <v>1</v>
      </c>
      <c r="M401">
        <f>games1805!M401</f>
        <v>0</v>
      </c>
      <c r="N401" t="str">
        <f>games1805!N401</f>
        <v>S</v>
      </c>
      <c r="O401" t="str">
        <f>games1805!O401</f>
        <v>N</v>
      </c>
      <c r="P401">
        <f>games1805!P401</f>
        <v>1</v>
      </c>
      <c r="Q401">
        <f>games1805!Q401</f>
        <v>2.7307692307692308</v>
      </c>
      <c r="R401">
        <f>games1805!R401</f>
        <v>0.30769230769230771</v>
      </c>
      <c r="S401">
        <f>games1805!S401</f>
        <v>2.4230769230769234</v>
      </c>
      <c r="T401">
        <f>games1805!T401</f>
        <v>2</v>
      </c>
      <c r="U401">
        <f>games1805!U401</f>
        <v>3</v>
      </c>
      <c r="V401">
        <f>games1805!V401</f>
        <v>-1</v>
      </c>
      <c r="W401">
        <f>games1805!W401</f>
        <v>2.3636363636363638</v>
      </c>
      <c r="X401">
        <f>games1805!X401</f>
        <v>0.72727272727272729</v>
      </c>
      <c r="Y401">
        <f>games1805!Y401</f>
        <v>1.6363636363636365</v>
      </c>
      <c r="Z401">
        <f>games1805!Z401</f>
        <v>3</v>
      </c>
      <c r="AA401">
        <f>games1805!AA401</f>
        <v>0.8</v>
      </c>
      <c r="AB401">
        <f>games1805!AB401</f>
        <v>2.2000000000000002</v>
      </c>
      <c r="AC401">
        <f>games1805!AC401</f>
        <v>2</v>
      </c>
      <c r="AD401">
        <f>games1805!AD401</f>
        <v>3</v>
      </c>
      <c r="AE401">
        <f>games1805!AE401</f>
        <v>-1</v>
      </c>
      <c r="AF401">
        <f>games1805!AF401</f>
        <v>0</v>
      </c>
      <c r="AG401">
        <f>games1805!AG401</f>
        <v>0</v>
      </c>
      <c r="AH401">
        <f>games1805!AH401</f>
        <v>0</v>
      </c>
      <c r="AI401">
        <f>games1805!AI401</f>
        <v>3</v>
      </c>
      <c r="AJ401">
        <f>games1805!AJ401</f>
        <v>0</v>
      </c>
      <c r="AK401">
        <f>games1805!AK401</f>
        <v>70</v>
      </c>
      <c r="AL401">
        <f>games1805!AL401</f>
        <v>0</v>
      </c>
      <c r="AM401">
        <f>games1805!AM401</f>
        <v>2.6923076923076925</v>
      </c>
      <c r="AN401">
        <f>games1805!AN401</f>
        <v>0</v>
      </c>
      <c r="AO401">
        <f>games1805!AO401</f>
        <v>400</v>
      </c>
    </row>
    <row r="402" spans="1:41" x14ac:dyDescent="0.3">
      <c r="A402" t="str">
        <f>games1805!A402</f>
        <v>Europa League  Europa League</v>
      </c>
      <c r="B402" t="str">
        <f>games1805!B402</f>
        <v>29.11.2018</v>
      </c>
      <c r="C402" t="str">
        <f>games1805!C402</f>
        <v>2018</v>
      </c>
      <c r="D402" t="str">
        <f>games1805!D402</f>
        <v>11</v>
      </c>
      <c r="E402" t="str">
        <f>games1805!E402</f>
        <v>Do</v>
      </c>
      <c r="F402">
        <f>games1805!F402</f>
        <v>0.70138888888888884</v>
      </c>
      <c r="G402">
        <f>games1805!G402</f>
        <v>20739</v>
      </c>
      <c r="H402">
        <f>games1805!H402</f>
        <v>4</v>
      </c>
      <c r="I402">
        <f>games1805!I402</f>
        <v>0</v>
      </c>
      <c r="J402" t="str">
        <f>games1805!J402</f>
        <v>Spartak Moskau</v>
      </c>
      <c r="K402" t="str">
        <f>games1805!K402</f>
        <v>SK Rapid Wien</v>
      </c>
      <c r="L402">
        <f>games1805!L402</f>
        <v>1</v>
      </c>
      <c r="M402">
        <f>games1805!M402</f>
        <v>2</v>
      </c>
      <c r="N402" t="str">
        <f>games1805!N402</f>
        <v>N</v>
      </c>
      <c r="O402" t="str">
        <f>games1805!O402</f>
        <v>S</v>
      </c>
      <c r="P402">
        <f>games1805!P402</f>
        <v>-1</v>
      </c>
      <c r="Q402">
        <f>games1805!Q402</f>
        <v>0</v>
      </c>
      <c r="R402">
        <f>games1805!R402</f>
        <v>0</v>
      </c>
      <c r="S402">
        <f>games1805!S402</f>
        <v>0</v>
      </c>
      <c r="T402">
        <f>games1805!T402</f>
        <v>1.3846153846153846</v>
      </c>
      <c r="U402">
        <f>games1805!U402</f>
        <v>1.2692307692307692</v>
      </c>
      <c r="V402">
        <f>games1805!V402</f>
        <v>0.11538461538461542</v>
      </c>
      <c r="W402">
        <f>games1805!W402</f>
        <v>0</v>
      </c>
      <c r="X402">
        <f>games1805!X402</f>
        <v>0</v>
      </c>
      <c r="Y402">
        <f>games1805!Y402</f>
        <v>0</v>
      </c>
      <c r="Z402">
        <f>games1805!Z402</f>
        <v>0</v>
      </c>
      <c r="AA402">
        <f>games1805!AA402</f>
        <v>2</v>
      </c>
      <c r="AB402">
        <f>games1805!AB402</f>
        <v>-2</v>
      </c>
      <c r="AC402">
        <f>games1805!AC402</f>
        <v>1.25</v>
      </c>
      <c r="AD402">
        <f>games1805!AD402</f>
        <v>0.58333333333333337</v>
      </c>
      <c r="AE402">
        <f>games1805!AE402</f>
        <v>0.66666666666666663</v>
      </c>
      <c r="AF402">
        <f>games1805!AF402</f>
        <v>1.5</v>
      </c>
      <c r="AG402">
        <f>games1805!AG402</f>
        <v>1.8571428571428572</v>
      </c>
      <c r="AH402">
        <f>games1805!AH402</f>
        <v>-0.35714285714285721</v>
      </c>
      <c r="AI402">
        <f>games1805!AI402</f>
        <v>0</v>
      </c>
      <c r="AJ402">
        <f>games1805!AJ402</f>
        <v>3</v>
      </c>
      <c r="AK402">
        <f>games1805!AK402</f>
        <v>0</v>
      </c>
      <c r="AL402">
        <f>games1805!AL402</f>
        <v>33</v>
      </c>
      <c r="AM402">
        <f>games1805!AM402</f>
        <v>0</v>
      </c>
      <c r="AN402">
        <f>games1805!AN402</f>
        <v>1.2692307692307692</v>
      </c>
      <c r="AO402">
        <f>games1805!AO402</f>
        <v>401</v>
      </c>
    </row>
    <row r="403" spans="1:41" x14ac:dyDescent="0.3">
      <c r="A403" t="str">
        <f>games1805!A403</f>
        <v>Bundesliga  Bundesliga</v>
      </c>
      <c r="B403" t="str">
        <f>games1805!B403</f>
        <v>01.12.2018</v>
      </c>
      <c r="C403" t="str">
        <f>games1805!C403</f>
        <v>2018</v>
      </c>
      <c r="D403" t="str">
        <f>games1805!D403</f>
        <v>12</v>
      </c>
      <c r="E403" t="str">
        <f>games1805!E403</f>
        <v>Sa</v>
      </c>
      <c r="F403">
        <f>games1805!F403</f>
        <v>0.70833333333333337</v>
      </c>
      <c r="G403">
        <f>games1805!G403</f>
        <v>9025</v>
      </c>
      <c r="H403">
        <f>games1805!H403</f>
        <v>7</v>
      </c>
      <c r="I403">
        <f>games1805!I403</f>
        <v>0</v>
      </c>
      <c r="J403" t="str">
        <f>games1805!J403</f>
        <v>FK Austria Wien</v>
      </c>
      <c r="K403" t="str">
        <f>games1805!K403</f>
        <v>SKN St. Pölten</v>
      </c>
      <c r="L403">
        <f>games1805!L403</f>
        <v>2</v>
      </c>
      <c r="M403">
        <f>games1805!M403</f>
        <v>0</v>
      </c>
      <c r="N403" t="str">
        <f>games1805!N403</f>
        <v>S</v>
      </c>
      <c r="O403" t="str">
        <f>games1805!O403</f>
        <v>N</v>
      </c>
      <c r="P403">
        <f>games1805!P403</f>
        <v>2</v>
      </c>
      <c r="Q403">
        <f>games1805!Q403</f>
        <v>1.3333333333333333</v>
      </c>
      <c r="R403">
        <f>games1805!R403</f>
        <v>0.66666666666666663</v>
      </c>
      <c r="S403">
        <f>games1805!S403</f>
        <v>0.66666666666666663</v>
      </c>
      <c r="T403">
        <f>games1805!T403</f>
        <v>1.8888888888888888</v>
      </c>
      <c r="U403">
        <f>games1805!U403</f>
        <v>0.77777777777777779</v>
      </c>
      <c r="V403">
        <f>games1805!V403</f>
        <v>1.1111111111111112</v>
      </c>
      <c r="W403">
        <f>games1805!W403</f>
        <v>1.7777777777777777</v>
      </c>
      <c r="X403">
        <f>games1805!X403</f>
        <v>1.3333333333333333</v>
      </c>
      <c r="Y403">
        <f>games1805!Y403</f>
        <v>0.44444444444444442</v>
      </c>
      <c r="Z403">
        <f>games1805!Z403</f>
        <v>0.88888888888888884</v>
      </c>
      <c r="AA403">
        <f>games1805!AA403</f>
        <v>0.66666666666666663</v>
      </c>
      <c r="AB403">
        <f>games1805!AB403</f>
        <v>0.22222222222222221</v>
      </c>
      <c r="AC403">
        <f>games1805!AC403</f>
        <v>1.75</v>
      </c>
      <c r="AD403">
        <f>games1805!AD403</f>
        <v>1</v>
      </c>
      <c r="AE403">
        <f>games1805!AE403</f>
        <v>0.75</v>
      </c>
      <c r="AF403">
        <f>games1805!AF403</f>
        <v>2</v>
      </c>
      <c r="AG403">
        <f>games1805!AG403</f>
        <v>0.6</v>
      </c>
      <c r="AH403">
        <f>games1805!AH403</f>
        <v>1.4</v>
      </c>
      <c r="AI403">
        <f>games1805!AI403</f>
        <v>3</v>
      </c>
      <c r="AJ403">
        <f>games1805!AJ403</f>
        <v>0</v>
      </c>
      <c r="AK403">
        <f>games1805!AK403</f>
        <v>30</v>
      </c>
      <c r="AL403">
        <f>games1805!AL403</f>
        <v>35</v>
      </c>
      <c r="AM403">
        <f>games1805!AM403</f>
        <v>1.6666666666666667</v>
      </c>
      <c r="AN403">
        <f>games1805!AN403</f>
        <v>1.9444444444444444</v>
      </c>
      <c r="AO403">
        <f>games1805!AO403</f>
        <v>402</v>
      </c>
    </row>
    <row r="404" spans="1:41" x14ac:dyDescent="0.3">
      <c r="A404" t="str">
        <f>games1805!A404</f>
        <v>Bundesliga  Bundesliga</v>
      </c>
      <c r="B404" t="str">
        <f>games1805!B404</f>
        <v>01.12.2018</v>
      </c>
      <c r="C404" t="str">
        <f>games1805!C404</f>
        <v>2018</v>
      </c>
      <c r="D404" t="str">
        <f>games1805!D404</f>
        <v>12</v>
      </c>
      <c r="E404" t="str">
        <f>games1805!E404</f>
        <v>Sa</v>
      </c>
      <c r="F404">
        <f>games1805!F404</f>
        <v>0.70833333333333337</v>
      </c>
      <c r="G404">
        <f>games1805!G404</f>
        <v>4957</v>
      </c>
      <c r="H404">
        <f>games1805!H404</f>
        <v>6</v>
      </c>
      <c r="I404">
        <f>games1805!I404</f>
        <v>0</v>
      </c>
      <c r="J404" t="str">
        <f>games1805!J404</f>
        <v>LASK</v>
      </c>
      <c r="K404" t="str">
        <f>games1805!K404</f>
        <v>TSV Hartberg</v>
      </c>
      <c r="L404">
        <f>games1805!L404</f>
        <v>3</v>
      </c>
      <c r="M404">
        <f>games1805!M404</f>
        <v>3</v>
      </c>
      <c r="N404" t="str">
        <f>games1805!N404</f>
        <v>U</v>
      </c>
      <c r="O404" t="str">
        <f>games1805!O404</f>
        <v>U</v>
      </c>
      <c r="P404">
        <f>games1805!P404</f>
        <v>0</v>
      </c>
      <c r="Q404">
        <f>games1805!Q404</f>
        <v>2.1363636363636362</v>
      </c>
      <c r="R404">
        <f>games1805!R404</f>
        <v>0.31818181818181818</v>
      </c>
      <c r="S404">
        <f>games1805!S404</f>
        <v>1.8181818181818181</v>
      </c>
      <c r="T404">
        <f>games1805!T404</f>
        <v>1.7222222222222223</v>
      </c>
      <c r="U404">
        <f>games1805!U404</f>
        <v>1.6666666666666667</v>
      </c>
      <c r="V404">
        <f>games1805!V404</f>
        <v>5.555555555555558E-2</v>
      </c>
      <c r="W404">
        <f>games1805!W404</f>
        <v>2.1111111111111112</v>
      </c>
      <c r="X404">
        <f>games1805!X404</f>
        <v>0.77777777777777779</v>
      </c>
      <c r="Y404">
        <f>games1805!Y404</f>
        <v>1.3333333333333335</v>
      </c>
      <c r="Z404">
        <f>games1805!Z404</f>
        <v>2.1538461538461537</v>
      </c>
      <c r="AA404">
        <f>games1805!AA404</f>
        <v>0.69230769230769229</v>
      </c>
      <c r="AB404">
        <f>games1805!AB404</f>
        <v>1.4615384615384615</v>
      </c>
      <c r="AC404">
        <f>games1805!AC404</f>
        <v>1.8</v>
      </c>
      <c r="AD404">
        <f>games1805!AD404</f>
        <v>1.3</v>
      </c>
      <c r="AE404">
        <f>games1805!AE404</f>
        <v>0.5</v>
      </c>
      <c r="AF404">
        <f>games1805!AF404</f>
        <v>1.625</v>
      </c>
      <c r="AG404">
        <f>games1805!AG404</f>
        <v>2.125</v>
      </c>
      <c r="AH404">
        <f>games1805!AH404</f>
        <v>-0.5</v>
      </c>
      <c r="AI404">
        <f>games1805!AI404</f>
        <v>1</v>
      </c>
      <c r="AJ404">
        <f>games1805!AJ404</f>
        <v>1</v>
      </c>
      <c r="AK404">
        <f>games1805!AK404</f>
        <v>47</v>
      </c>
      <c r="AL404">
        <f>games1805!AL404</f>
        <v>28</v>
      </c>
      <c r="AM404">
        <f>games1805!AM404</f>
        <v>2.1363636363636362</v>
      </c>
      <c r="AN404">
        <f>games1805!AN404</f>
        <v>1.5555555555555556</v>
      </c>
      <c r="AO404">
        <f>games1805!AO404</f>
        <v>403</v>
      </c>
    </row>
    <row r="405" spans="1:41" x14ac:dyDescent="0.3">
      <c r="A405" t="str">
        <f>games1805!A405</f>
        <v>Bundesliga  Bundesliga</v>
      </c>
      <c r="B405" t="str">
        <f>games1805!B405</f>
        <v>01.12.2018</v>
      </c>
      <c r="C405" t="str">
        <f>games1805!C405</f>
        <v>2018</v>
      </c>
      <c r="D405" t="str">
        <f>games1805!D405</f>
        <v>12</v>
      </c>
      <c r="E405" t="str">
        <f>games1805!E405</f>
        <v>Sa</v>
      </c>
      <c r="F405">
        <f>games1805!F405</f>
        <v>0.70833333333333337</v>
      </c>
      <c r="G405">
        <f>games1805!G405</f>
        <v>1550</v>
      </c>
      <c r="H405">
        <f>games1805!H405</f>
        <v>7</v>
      </c>
      <c r="I405">
        <f>games1805!I405</f>
        <v>0</v>
      </c>
      <c r="J405" t="str">
        <f>games1805!J405</f>
        <v>SV Mattersburg</v>
      </c>
      <c r="K405" t="str">
        <f>games1805!K405</f>
        <v>FC Admira Wacker Mödling</v>
      </c>
      <c r="L405">
        <f>games1805!L405</f>
        <v>2</v>
      </c>
      <c r="M405">
        <f>games1805!M405</f>
        <v>2</v>
      </c>
      <c r="N405" t="str">
        <f>games1805!N405</f>
        <v>U</v>
      </c>
      <c r="O405" t="str">
        <f>games1805!O405</f>
        <v>U</v>
      </c>
      <c r="P405">
        <f>games1805!P405</f>
        <v>0</v>
      </c>
      <c r="Q405">
        <f>games1805!Q405</f>
        <v>1.2941176470588236</v>
      </c>
      <c r="R405">
        <f>games1805!R405</f>
        <v>0.94117647058823528</v>
      </c>
      <c r="S405">
        <f>games1805!S405</f>
        <v>0.35294117647058831</v>
      </c>
      <c r="T405">
        <f>games1805!T405</f>
        <v>0.77777777777777779</v>
      </c>
      <c r="U405">
        <f>games1805!U405</f>
        <v>2.1111111111111112</v>
      </c>
      <c r="V405">
        <f>games1805!V405</f>
        <v>-1.3333333333333335</v>
      </c>
      <c r="W405">
        <f>games1805!W405</f>
        <v>1</v>
      </c>
      <c r="X405">
        <f>games1805!X405</f>
        <v>2</v>
      </c>
      <c r="Y405">
        <f>games1805!Y405</f>
        <v>-1</v>
      </c>
      <c r="Z405">
        <f>games1805!Z405</f>
        <v>1.5555555555555556</v>
      </c>
      <c r="AA405">
        <f>games1805!AA405</f>
        <v>1.6666666666666667</v>
      </c>
      <c r="AB405">
        <f>games1805!AB405</f>
        <v>-0.11111111111111116</v>
      </c>
      <c r="AC405">
        <f>games1805!AC405</f>
        <v>0.88888888888888884</v>
      </c>
      <c r="AD405">
        <f>games1805!AD405</f>
        <v>2.1111111111111112</v>
      </c>
      <c r="AE405">
        <f>games1805!AE405</f>
        <v>-1.2222222222222223</v>
      </c>
      <c r="AF405">
        <f>games1805!AF405</f>
        <v>0.66666666666666663</v>
      </c>
      <c r="AG405">
        <f>games1805!AG405</f>
        <v>2.1111111111111112</v>
      </c>
      <c r="AH405">
        <f>games1805!AH405</f>
        <v>-1.4444444444444446</v>
      </c>
      <c r="AI405">
        <f>games1805!AI405</f>
        <v>1</v>
      </c>
      <c r="AJ405">
        <f>games1805!AJ405</f>
        <v>1</v>
      </c>
      <c r="AK405">
        <f>games1805!AK405</f>
        <v>19</v>
      </c>
      <c r="AL405">
        <f>games1805!AL405</f>
        <v>9</v>
      </c>
      <c r="AM405">
        <f>games1805!AM405</f>
        <v>1.1176470588235294</v>
      </c>
      <c r="AN405">
        <f>games1805!AN405</f>
        <v>0.5</v>
      </c>
      <c r="AO405">
        <f>games1805!AO405</f>
        <v>404</v>
      </c>
    </row>
    <row r="406" spans="1:41" x14ac:dyDescent="0.3">
      <c r="A406" t="str">
        <f>games1805!A406</f>
        <v>Bundesliga  Bundesliga</v>
      </c>
      <c r="B406" t="str">
        <f>games1805!B406</f>
        <v>02.12.2018</v>
      </c>
      <c r="C406" t="str">
        <f>games1805!C406</f>
        <v>2018</v>
      </c>
      <c r="D406" t="str">
        <f>games1805!D406</f>
        <v>12</v>
      </c>
      <c r="E406" t="str">
        <f>games1805!E406</f>
        <v>So</v>
      </c>
      <c r="F406">
        <f>games1805!F406</f>
        <v>0.70833333333333337</v>
      </c>
      <c r="G406">
        <f>games1805!G406</f>
        <v>8074</v>
      </c>
      <c r="H406">
        <f>games1805!H406</f>
        <v>7</v>
      </c>
      <c r="I406">
        <f>games1805!I406</f>
        <v>0</v>
      </c>
      <c r="J406" t="str">
        <f>games1805!J406</f>
        <v>SK Sturm Graz</v>
      </c>
      <c r="K406" t="str">
        <f>games1805!K406</f>
        <v>Wolfsberger AC</v>
      </c>
      <c r="L406">
        <f>games1805!L406</f>
        <v>3</v>
      </c>
      <c r="M406">
        <f>games1805!M406</f>
        <v>0</v>
      </c>
      <c r="N406" t="str">
        <f>games1805!N406</f>
        <v>S</v>
      </c>
      <c r="O406" t="str">
        <f>games1805!O406</f>
        <v>N</v>
      </c>
      <c r="P406">
        <f>games1805!P406</f>
        <v>3</v>
      </c>
      <c r="Q406">
        <f>games1805!Q406</f>
        <v>1</v>
      </c>
      <c r="R406">
        <f>games1805!R406</f>
        <v>0.66666666666666663</v>
      </c>
      <c r="S406">
        <f>games1805!S406</f>
        <v>0.33333333333333337</v>
      </c>
      <c r="T406">
        <f>games1805!T406</f>
        <v>1.8888888888888888</v>
      </c>
      <c r="U406">
        <f>games1805!U406</f>
        <v>1.3888888888888888</v>
      </c>
      <c r="V406">
        <f>games1805!V406</f>
        <v>0.5</v>
      </c>
      <c r="W406">
        <f>games1805!W406</f>
        <v>1</v>
      </c>
      <c r="X406">
        <f>games1805!X406</f>
        <v>1.5555555555555556</v>
      </c>
      <c r="Y406">
        <f>games1805!Y406</f>
        <v>-0.55555555555555558</v>
      </c>
      <c r="Z406">
        <f>games1805!Z406</f>
        <v>1</v>
      </c>
      <c r="AA406">
        <f>games1805!AA406</f>
        <v>1.5833333333333333</v>
      </c>
      <c r="AB406">
        <f>games1805!AB406</f>
        <v>-0.58333333333333326</v>
      </c>
      <c r="AC406">
        <f>games1805!AC406</f>
        <v>1.9</v>
      </c>
      <c r="AD406">
        <f>games1805!AD406</f>
        <v>1.6</v>
      </c>
      <c r="AE406">
        <f>games1805!AE406</f>
        <v>0.29999999999999982</v>
      </c>
      <c r="AF406">
        <f>games1805!AF406</f>
        <v>1.875</v>
      </c>
      <c r="AG406">
        <f>games1805!AG406</f>
        <v>1.125</v>
      </c>
      <c r="AH406">
        <f>games1805!AH406</f>
        <v>0.75</v>
      </c>
      <c r="AI406">
        <f>games1805!AI406</f>
        <v>3</v>
      </c>
      <c r="AJ406">
        <f>games1805!AJ406</f>
        <v>0</v>
      </c>
      <c r="AK406">
        <f>games1805!AK406</f>
        <v>22</v>
      </c>
      <c r="AL406">
        <f>games1805!AL406</f>
        <v>31</v>
      </c>
      <c r="AM406">
        <f>games1805!AM406</f>
        <v>1.0476190476190477</v>
      </c>
      <c r="AN406">
        <f>games1805!AN406</f>
        <v>1.7222222222222223</v>
      </c>
      <c r="AO406">
        <f>games1805!AO406</f>
        <v>405</v>
      </c>
    </row>
    <row r="407" spans="1:41" x14ac:dyDescent="0.3">
      <c r="A407" t="str">
        <f>games1805!A407</f>
        <v>Bundesliga  Bundesliga</v>
      </c>
      <c r="B407" t="str">
        <f>games1805!B407</f>
        <v>02.12.2018</v>
      </c>
      <c r="C407" t="str">
        <f>games1805!C407</f>
        <v>2018</v>
      </c>
      <c r="D407" t="str">
        <f>games1805!D407</f>
        <v>12</v>
      </c>
      <c r="E407" t="str">
        <f>games1805!E407</f>
        <v>So</v>
      </c>
      <c r="F407">
        <f>games1805!F407</f>
        <v>0.60416666666666663</v>
      </c>
      <c r="G407">
        <f>games1805!G407</f>
        <v>5797</v>
      </c>
      <c r="H407">
        <f>games1805!H407</f>
        <v>3</v>
      </c>
      <c r="I407">
        <f>games1805!I407</f>
        <v>0</v>
      </c>
      <c r="J407" t="str">
        <f>games1805!J407</f>
        <v>Red Bull Salzburg</v>
      </c>
      <c r="K407" t="str">
        <f>games1805!K407</f>
        <v>SC Rheindorf Altach</v>
      </c>
      <c r="L407">
        <f>games1805!L407</f>
        <v>1</v>
      </c>
      <c r="M407">
        <f>games1805!M407</f>
        <v>0</v>
      </c>
      <c r="N407" t="str">
        <f>games1805!N407</f>
        <v>S</v>
      </c>
      <c r="O407" t="str">
        <f>games1805!O407</f>
        <v>N</v>
      </c>
      <c r="P407">
        <f>games1805!P407</f>
        <v>1</v>
      </c>
      <c r="Q407">
        <f>games1805!Q407</f>
        <v>2.6666666666666665</v>
      </c>
      <c r="R407">
        <f>games1805!R407</f>
        <v>0.29629629629629628</v>
      </c>
      <c r="S407">
        <f>games1805!S407</f>
        <v>2.3703703703703702</v>
      </c>
      <c r="T407">
        <f>games1805!T407</f>
        <v>1.3333333333333333</v>
      </c>
      <c r="U407">
        <f>games1805!U407</f>
        <v>1.5555555555555556</v>
      </c>
      <c r="V407">
        <f>games1805!V407</f>
        <v>-0.22222222222222232</v>
      </c>
      <c r="W407">
        <f>games1805!W407</f>
        <v>2.25</v>
      </c>
      <c r="X407">
        <f>games1805!X407</f>
        <v>0.66666666666666663</v>
      </c>
      <c r="Y407">
        <f>games1805!Y407</f>
        <v>1.5833333333333335</v>
      </c>
      <c r="Z407">
        <f>games1805!Z407</f>
        <v>3</v>
      </c>
      <c r="AA407">
        <f>games1805!AA407</f>
        <v>0.8</v>
      </c>
      <c r="AB407">
        <f>games1805!AB407</f>
        <v>2.2000000000000002</v>
      </c>
      <c r="AC407">
        <f>games1805!AC407</f>
        <v>1.1111111111111112</v>
      </c>
      <c r="AD407">
        <f>games1805!AD407</f>
        <v>2</v>
      </c>
      <c r="AE407">
        <f>games1805!AE407</f>
        <v>-0.88888888888888884</v>
      </c>
      <c r="AF407">
        <f>games1805!AF407</f>
        <v>1.5555555555555556</v>
      </c>
      <c r="AG407">
        <f>games1805!AG407</f>
        <v>1.1111111111111112</v>
      </c>
      <c r="AH407">
        <f>games1805!AH407</f>
        <v>0.44444444444444442</v>
      </c>
      <c r="AI407">
        <f>games1805!AI407</f>
        <v>3</v>
      </c>
      <c r="AJ407">
        <f>games1805!AJ407</f>
        <v>0</v>
      </c>
      <c r="AK407">
        <f>games1805!AK407</f>
        <v>73</v>
      </c>
      <c r="AL407">
        <f>games1805!AL407</f>
        <v>17</v>
      </c>
      <c r="AM407">
        <f>games1805!AM407</f>
        <v>2.7037037037037037</v>
      </c>
      <c r="AN407">
        <f>games1805!AN407</f>
        <v>0.94444444444444442</v>
      </c>
      <c r="AO407">
        <f>games1805!AO407</f>
        <v>406</v>
      </c>
    </row>
    <row r="408" spans="1:41" x14ac:dyDescent="0.3">
      <c r="A408" t="str">
        <f>games1805!A408</f>
        <v>Bundesliga  Bundesliga</v>
      </c>
      <c r="B408" t="str">
        <f>games1805!B408</f>
        <v>02.12.2018</v>
      </c>
      <c r="C408" t="str">
        <f>games1805!C408</f>
        <v>2018</v>
      </c>
      <c r="D408" t="str">
        <f>games1805!D408</f>
        <v>12</v>
      </c>
      <c r="E408" t="str">
        <f>games1805!E408</f>
        <v>So</v>
      </c>
      <c r="F408">
        <f>games1805!F408</f>
        <v>0.60416666666666663</v>
      </c>
      <c r="G408">
        <f>games1805!G408</f>
        <v>7665</v>
      </c>
      <c r="H408">
        <f>games1805!H408</f>
        <v>3</v>
      </c>
      <c r="I408">
        <f>games1805!I408</f>
        <v>0</v>
      </c>
      <c r="J408" t="str">
        <f>games1805!J408</f>
        <v>FC Wacker Innsbruck</v>
      </c>
      <c r="K408" t="str">
        <f>games1805!K408</f>
        <v>SK Rapid Wien</v>
      </c>
      <c r="L408">
        <f>games1805!L408</f>
        <v>0</v>
      </c>
      <c r="M408">
        <f>games1805!M408</f>
        <v>1</v>
      </c>
      <c r="N408" t="str">
        <f>games1805!N408</f>
        <v>N</v>
      </c>
      <c r="O408" t="str">
        <f>games1805!O408</f>
        <v>S</v>
      </c>
      <c r="P408">
        <f>games1805!P408</f>
        <v>-1</v>
      </c>
      <c r="Q408">
        <f>games1805!Q408</f>
        <v>1.3333333333333333</v>
      </c>
      <c r="R408">
        <f>games1805!R408</f>
        <v>0.5</v>
      </c>
      <c r="S408">
        <f>games1805!S408</f>
        <v>0.83333333333333326</v>
      </c>
      <c r="T408">
        <f>games1805!T408</f>
        <v>1.4074074074074074</v>
      </c>
      <c r="U408">
        <f>games1805!U408</f>
        <v>1.2592592592592593</v>
      </c>
      <c r="V408">
        <f>games1805!V408</f>
        <v>0.14814814814814814</v>
      </c>
      <c r="W408">
        <f>games1805!W408</f>
        <v>1</v>
      </c>
      <c r="X408">
        <f>games1805!X408</f>
        <v>1.2857142857142858</v>
      </c>
      <c r="Y408">
        <f>games1805!Y408</f>
        <v>-0.28571428571428581</v>
      </c>
      <c r="Z408">
        <f>games1805!Z408</f>
        <v>1.5454545454545454</v>
      </c>
      <c r="AA408">
        <f>games1805!AA408</f>
        <v>1.9090909090909092</v>
      </c>
      <c r="AB408">
        <f>games1805!AB408</f>
        <v>-0.36363636363636376</v>
      </c>
      <c r="AC408">
        <f>games1805!AC408</f>
        <v>1.25</v>
      </c>
      <c r="AD408">
        <f>games1805!AD408</f>
        <v>0.58333333333333337</v>
      </c>
      <c r="AE408">
        <f>games1805!AE408</f>
        <v>0.66666666666666663</v>
      </c>
      <c r="AF408">
        <f>games1805!AF408</f>
        <v>1.5333333333333334</v>
      </c>
      <c r="AG408">
        <f>games1805!AG408</f>
        <v>1.8</v>
      </c>
      <c r="AH408">
        <f>games1805!AH408</f>
        <v>-0.26666666666666661</v>
      </c>
      <c r="AI408">
        <f>games1805!AI408</f>
        <v>0</v>
      </c>
      <c r="AJ408">
        <f>games1805!AJ408</f>
        <v>3</v>
      </c>
      <c r="AK408">
        <f>games1805!AK408</f>
        <v>21</v>
      </c>
      <c r="AL408">
        <f>games1805!AL408</f>
        <v>36</v>
      </c>
      <c r="AM408">
        <f>games1805!AM408</f>
        <v>1.1666666666666667</v>
      </c>
      <c r="AN408">
        <f>games1805!AN408</f>
        <v>1.3333333333333333</v>
      </c>
      <c r="AO408">
        <f>games1805!AO408</f>
        <v>407</v>
      </c>
    </row>
    <row r="409" spans="1:41" x14ac:dyDescent="0.3">
      <c r="A409" t="str">
        <f>games1805!A409</f>
        <v>Bundesliga  Bundesliga</v>
      </c>
      <c r="B409" t="str">
        <f>games1805!B409</f>
        <v>08.12.2018</v>
      </c>
      <c r="C409" t="str">
        <f>games1805!C409</f>
        <v>2018</v>
      </c>
      <c r="D409" t="str">
        <f>games1805!D409</f>
        <v>12</v>
      </c>
      <c r="E409" t="str">
        <f>games1805!E409</f>
        <v>Sa</v>
      </c>
      <c r="F409">
        <f>games1805!F409</f>
        <v>0.70833333333333337</v>
      </c>
      <c r="G409">
        <f>games1805!G409</f>
        <v>1900</v>
      </c>
      <c r="H409">
        <f>games1805!H409</f>
        <v>6</v>
      </c>
      <c r="I409">
        <f>games1805!I409</f>
        <v>0</v>
      </c>
      <c r="J409" t="str">
        <f>games1805!J409</f>
        <v>FC Admira Wacker Mödling</v>
      </c>
      <c r="K409" t="str">
        <f>games1805!K409</f>
        <v>Red Bull Salzburg</v>
      </c>
      <c r="L409">
        <f>games1805!L409</f>
        <v>2</v>
      </c>
      <c r="M409">
        <f>games1805!M409</f>
        <v>2</v>
      </c>
      <c r="N409" t="str">
        <f>games1805!N409</f>
        <v>U</v>
      </c>
      <c r="O409" t="str">
        <f>games1805!O409</f>
        <v>U</v>
      </c>
      <c r="P409">
        <f>games1805!P409</f>
        <v>0</v>
      </c>
      <c r="Q409">
        <f>games1805!Q409</f>
        <v>0.84210526315789469</v>
      </c>
      <c r="R409">
        <f>games1805!R409</f>
        <v>1</v>
      </c>
      <c r="S409">
        <f>games1805!S409</f>
        <v>-0.15789473684210531</v>
      </c>
      <c r="T409">
        <f>games1805!T409</f>
        <v>2.6071428571428572</v>
      </c>
      <c r="U409">
        <f>games1805!U409</f>
        <v>0.7142857142857143</v>
      </c>
      <c r="V409">
        <f>games1805!V409</f>
        <v>1.8928571428571428</v>
      </c>
      <c r="W409">
        <f>games1805!W409</f>
        <v>0.88888888888888884</v>
      </c>
      <c r="X409">
        <f>games1805!X409</f>
        <v>2.1111111111111112</v>
      </c>
      <c r="Y409">
        <f>games1805!Y409</f>
        <v>-1.2222222222222223</v>
      </c>
      <c r="Z409">
        <f>games1805!Z409</f>
        <v>0.8</v>
      </c>
      <c r="AA409">
        <f>games1805!AA409</f>
        <v>2.1</v>
      </c>
      <c r="AB409">
        <f>games1805!AB409</f>
        <v>-1.3</v>
      </c>
      <c r="AC409">
        <f>games1805!AC409</f>
        <v>2.1538461538461537</v>
      </c>
      <c r="AD409">
        <f>games1805!AD409</f>
        <v>0.61538461538461542</v>
      </c>
      <c r="AE409">
        <f>games1805!AE409</f>
        <v>1.5384615384615383</v>
      </c>
      <c r="AF409">
        <f>games1805!AF409</f>
        <v>3</v>
      </c>
      <c r="AG409">
        <f>games1805!AG409</f>
        <v>0.8</v>
      </c>
      <c r="AH409">
        <f>games1805!AH409</f>
        <v>2.2000000000000002</v>
      </c>
      <c r="AI409">
        <f>games1805!AI409</f>
        <v>1</v>
      </c>
      <c r="AJ409">
        <f>games1805!AJ409</f>
        <v>1</v>
      </c>
      <c r="AK409">
        <f>games1805!AK409</f>
        <v>10</v>
      </c>
      <c r="AL409">
        <f>games1805!AL409</f>
        <v>76</v>
      </c>
      <c r="AM409">
        <f>games1805!AM409</f>
        <v>0.52631578947368418</v>
      </c>
      <c r="AN409">
        <f>games1805!AN409</f>
        <v>2.7142857142857144</v>
      </c>
      <c r="AO409">
        <f>games1805!AO409</f>
        <v>408</v>
      </c>
    </row>
    <row r="410" spans="1:41" x14ac:dyDescent="0.3">
      <c r="A410" t="str">
        <f>games1805!A410</f>
        <v>Bundesliga  Bundesliga</v>
      </c>
      <c r="B410" t="str">
        <f>games1805!B410</f>
        <v>08.12.2018</v>
      </c>
      <c r="C410" t="str">
        <f>games1805!C410</f>
        <v>2018</v>
      </c>
      <c r="D410" t="str">
        <f>games1805!D410</f>
        <v>12</v>
      </c>
      <c r="E410" t="str">
        <f>games1805!E410</f>
        <v>Sa</v>
      </c>
      <c r="F410">
        <f>games1805!F410</f>
        <v>0.70833333333333337</v>
      </c>
      <c r="G410">
        <f>games1805!G410</f>
        <v>2655</v>
      </c>
      <c r="H410">
        <f>games1805!H410</f>
        <v>7</v>
      </c>
      <c r="I410">
        <f>games1805!I410</f>
        <v>0</v>
      </c>
      <c r="J410" t="str">
        <f>games1805!J410</f>
        <v>Wolfsberger AC</v>
      </c>
      <c r="K410" t="str">
        <f>games1805!K410</f>
        <v>LASK</v>
      </c>
      <c r="L410">
        <f>games1805!L410</f>
        <v>1</v>
      </c>
      <c r="M410">
        <f>games1805!M410</f>
        <v>1</v>
      </c>
      <c r="N410" t="str">
        <f>games1805!N410</f>
        <v>U</v>
      </c>
      <c r="O410" t="str">
        <f>games1805!O410</f>
        <v>U</v>
      </c>
      <c r="P410">
        <f>games1805!P410</f>
        <v>0</v>
      </c>
      <c r="Q410">
        <f>games1805!Q410</f>
        <v>1.7894736842105263</v>
      </c>
      <c r="R410">
        <f>games1805!R410</f>
        <v>0.84210526315789469</v>
      </c>
      <c r="S410">
        <f>games1805!S410</f>
        <v>0.94736842105263164</v>
      </c>
      <c r="T410">
        <f>games1805!T410</f>
        <v>2.1739130434782608</v>
      </c>
      <c r="U410">
        <f>games1805!U410</f>
        <v>0.82608695652173914</v>
      </c>
      <c r="V410">
        <f>games1805!V410</f>
        <v>1.3478260869565215</v>
      </c>
      <c r="W410">
        <f>games1805!W410</f>
        <v>1.9</v>
      </c>
      <c r="X410">
        <f>games1805!X410</f>
        <v>1.6</v>
      </c>
      <c r="Y410">
        <f>games1805!Y410</f>
        <v>0.29999999999999982</v>
      </c>
      <c r="Z410">
        <f>games1805!Z410</f>
        <v>1.6666666666666667</v>
      </c>
      <c r="AA410">
        <f>games1805!AA410</f>
        <v>1.3333333333333333</v>
      </c>
      <c r="AB410">
        <f>games1805!AB410</f>
        <v>0.33333333333333348</v>
      </c>
      <c r="AC410">
        <f>games1805!AC410</f>
        <v>2.2000000000000002</v>
      </c>
      <c r="AD410">
        <f>games1805!AD410</f>
        <v>1</v>
      </c>
      <c r="AE410">
        <f>games1805!AE410</f>
        <v>1.2000000000000002</v>
      </c>
      <c r="AF410">
        <f>games1805!AF410</f>
        <v>2.1538461538461537</v>
      </c>
      <c r="AG410">
        <f>games1805!AG410</f>
        <v>0.69230769230769229</v>
      </c>
      <c r="AH410">
        <f>games1805!AH410</f>
        <v>1.4615384615384615</v>
      </c>
      <c r="AI410">
        <f>games1805!AI410</f>
        <v>1</v>
      </c>
      <c r="AJ410">
        <f>games1805!AJ410</f>
        <v>1</v>
      </c>
      <c r="AK410">
        <f>games1805!AK410</f>
        <v>31</v>
      </c>
      <c r="AL410">
        <f>games1805!AL410</f>
        <v>48</v>
      </c>
      <c r="AM410">
        <f>games1805!AM410</f>
        <v>1.631578947368421</v>
      </c>
      <c r="AN410">
        <f>games1805!AN410</f>
        <v>2.0869565217391304</v>
      </c>
      <c r="AO410">
        <f>games1805!AO410</f>
        <v>409</v>
      </c>
    </row>
    <row r="411" spans="1:41" x14ac:dyDescent="0.3">
      <c r="A411" t="str">
        <f>games1805!A411</f>
        <v>Bundesliga  Bundesliga</v>
      </c>
      <c r="B411" t="str">
        <f>games1805!B411</f>
        <v>08.12.2018</v>
      </c>
      <c r="C411" t="str">
        <f>games1805!C411</f>
        <v>2018</v>
      </c>
      <c r="D411" t="str">
        <f>games1805!D411</f>
        <v>12</v>
      </c>
      <c r="E411" t="str">
        <f>games1805!E411</f>
        <v>Sa</v>
      </c>
      <c r="F411">
        <f>games1805!F411</f>
        <v>0.70833333333333337</v>
      </c>
      <c r="G411">
        <f>games1805!G411</f>
        <v>2143</v>
      </c>
      <c r="H411">
        <f>games1805!H411</f>
        <v>7</v>
      </c>
      <c r="I411">
        <f>games1805!I411</f>
        <v>0</v>
      </c>
      <c r="J411" t="str">
        <f>games1805!J411</f>
        <v>SKN St. Pölten</v>
      </c>
      <c r="K411" t="str">
        <f>games1805!K411</f>
        <v>SC Rheindorf Altach</v>
      </c>
      <c r="L411">
        <f>games1805!L411</f>
        <v>2</v>
      </c>
      <c r="M411">
        <f>games1805!M411</f>
        <v>1</v>
      </c>
      <c r="N411" t="str">
        <f>games1805!N411</f>
        <v>S</v>
      </c>
      <c r="O411" t="str">
        <f>games1805!O411</f>
        <v>N</v>
      </c>
      <c r="P411">
        <f>games1805!P411</f>
        <v>1</v>
      </c>
      <c r="Q411">
        <f>games1805!Q411</f>
        <v>1.7894736842105263</v>
      </c>
      <c r="R411">
        <f>games1805!R411</f>
        <v>0.42105263157894735</v>
      </c>
      <c r="S411">
        <f>games1805!S411</f>
        <v>1.368421052631579</v>
      </c>
      <c r="T411">
        <f>games1805!T411</f>
        <v>1.263157894736842</v>
      </c>
      <c r="U411">
        <f>games1805!U411</f>
        <v>1.5263157894736843</v>
      </c>
      <c r="V411">
        <f>games1805!V411</f>
        <v>-0.26315789473684226</v>
      </c>
      <c r="W411">
        <f>games1805!W411</f>
        <v>1.75</v>
      </c>
      <c r="X411">
        <f>games1805!X411</f>
        <v>1</v>
      </c>
      <c r="Y411">
        <f>games1805!Y411</f>
        <v>0.75</v>
      </c>
      <c r="Z411">
        <f>games1805!Z411</f>
        <v>1.8181818181818181</v>
      </c>
      <c r="AA411">
        <f>games1805!AA411</f>
        <v>0.72727272727272729</v>
      </c>
      <c r="AB411">
        <f>games1805!AB411</f>
        <v>1.0909090909090908</v>
      </c>
      <c r="AC411">
        <f>games1805!AC411</f>
        <v>1.1111111111111112</v>
      </c>
      <c r="AD411">
        <f>games1805!AD411</f>
        <v>2</v>
      </c>
      <c r="AE411">
        <f>games1805!AE411</f>
        <v>-0.88888888888888884</v>
      </c>
      <c r="AF411">
        <f>games1805!AF411</f>
        <v>1.4</v>
      </c>
      <c r="AG411">
        <f>games1805!AG411</f>
        <v>1.1000000000000001</v>
      </c>
      <c r="AH411">
        <f>games1805!AH411</f>
        <v>0.29999999999999982</v>
      </c>
      <c r="AI411">
        <f>games1805!AI411</f>
        <v>3</v>
      </c>
      <c r="AJ411">
        <f>games1805!AJ411</f>
        <v>0</v>
      </c>
      <c r="AK411">
        <f>games1805!AK411</f>
        <v>35</v>
      </c>
      <c r="AL411">
        <f>games1805!AL411</f>
        <v>17</v>
      </c>
      <c r="AM411">
        <f>games1805!AM411</f>
        <v>1.8421052631578947</v>
      </c>
      <c r="AN411">
        <f>games1805!AN411</f>
        <v>0.89473684210526316</v>
      </c>
      <c r="AO411">
        <f>games1805!AO411</f>
        <v>410</v>
      </c>
    </row>
    <row r="412" spans="1:41" x14ac:dyDescent="0.3">
      <c r="A412" t="str">
        <f>games1805!A412</f>
        <v>Bundesliga  Bundesliga</v>
      </c>
      <c r="B412" t="str">
        <f>games1805!B412</f>
        <v>09.12.2018</v>
      </c>
      <c r="C412" t="str">
        <f>games1805!C412</f>
        <v>2018</v>
      </c>
      <c r="D412" t="str">
        <f>games1805!D412</f>
        <v>12</v>
      </c>
      <c r="E412" t="str">
        <f>games1805!E412</f>
        <v>So</v>
      </c>
      <c r="F412">
        <f>games1805!F412</f>
        <v>0.60416666666666663</v>
      </c>
      <c r="G412">
        <f>games1805!G412</f>
        <v>2700</v>
      </c>
      <c r="H412">
        <f>games1805!H412</f>
        <v>8</v>
      </c>
      <c r="I412">
        <f>games1805!I412</f>
        <v>0</v>
      </c>
      <c r="J412" t="str">
        <f>games1805!J412</f>
        <v>SV Mattersburg</v>
      </c>
      <c r="K412" t="str">
        <f>games1805!K412</f>
        <v>FK Austria Wien</v>
      </c>
      <c r="L412">
        <f>games1805!L412</f>
        <v>2</v>
      </c>
      <c r="M412">
        <f>games1805!M412</f>
        <v>1</v>
      </c>
      <c r="N412" t="str">
        <f>games1805!N412</f>
        <v>S</v>
      </c>
      <c r="O412" t="str">
        <f>games1805!O412</f>
        <v>N</v>
      </c>
      <c r="P412">
        <f>games1805!P412</f>
        <v>1</v>
      </c>
      <c r="Q412">
        <f>games1805!Q412</f>
        <v>1.3333333333333333</v>
      </c>
      <c r="R412">
        <f>games1805!R412</f>
        <v>1</v>
      </c>
      <c r="S412">
        <f>games1805!S412</f>
        <v>0.33333333333333326</v>
      </c>
      <c r="T412">
        <f>games1805!T412</f>
        <v>1.368421052631579</v>
      </c>
      <c r="U412">
        <f>games1805!U412</f>
        <v>0.94736842105263153</v>
      </c>
      <c r="V412">
        <f>games1805!V412</f>
        <v>0.42105263157894746</v>
      </c>
      <c r="W412">
        <f>games1805!W412</f>
        <v>1.1111111111111112</v>
      </c>
      <c r="X412">
        <f>games1805!X412</f>
        <v>2</v>
      </c>
      <c r="Y412">
        <f>games1805!Y412</f>
        <v>-0.88888888888888884</v>
      </c>
      <c r="Z412">
        <f>games1805!Z412</f>
        <v>1.5555555555555556</v>
      </c>
      <c r="AA412">
        <f>games1805!AA412</f>
        <v>1.6666666666666667</v>
      </c>
      <c r="AB412">
        <f>games1805!AB412</f>
        <v>-0.11111111111111116</v>
      </c>
      <c r="AC412">
        <f>games1805!AC412</f>
        <v>1.8</v>
      </c>
      <c r="AD412">
        <f>games1805!AD412</f>
        <v>1.2</v>
      </c>
      <c r="AE412">
        <f>games1805!AE412</f>
        <v>0.60000000000000009</v>
      </c>
      <c r="AF412">
        <f>games1805!AF412</f>
        <v>0.88888888888888884</v>
      </c>
      <c r="AG412">
        <f>games1805!AG412</f>
        <v>0.66666666666666663</v>
      </c>
      <c r="AH412">
        <f>games1805!AH412</f>
        <v>0.22222222222222221</v>
      </c>
      <c r="AI412">
        <f>games1805!AI412</f>
        <v>3</v>
      </c>
      <c r="AJ412">
        <f>games1805!AJ412</f>
        <v>0</v>
      </c>
      <c r="AK412">
        <f>games1805!AK412</f>
        <v>20</v>
      </c>
      <c r="AL412">
        <f>games1805!AL412</f>
        <v>33</v>
      </c>
      <c r="AM412">
        <f>games1805!AM412</f>
        <v>1.1111111111111112</v>
      </c>
      <c r="AN412">
        <f>games1805!AN412</f>
        <v>1.736842105263158</v>
      </c>
      <c r="AO412">
        <f>games1805!AO412</f>
        <v>411</v>
      </c>
    </row>
    <row r="413" spans="1:41" x14ac:dyDescent="0.3">
      <c r="A413" t="str">
        <f>games1805!A413</f>
        <v>Bundesliga  Bundesliga</v>
      </c>
      <c r="B413" t="str">
        <f>games1805!B413</f>
        <v>09.12.2018</v>
      </c>
      <c r="C413" t="str">
        <f>games1805!C413</f>
        <v>2018</v>
      </c>
      <c r="D413" t="str">
        <f>games1805!D413</f>
        <v>12</v>
      </c>
      <c r="E413" t="str">
        <f>games1805!E413</f>
        <v>So</v>
      </c>
      <c r="F413">
        <f>games1805!F413</f>
        <v>0.70833333333333337</v>
      </c>
      <c r="G413">
        <f>games1805!G413</f>
        <v>17700</v>
      </c>
      <c r="H413">
        <f>games1805!H413</f>
        <v>7</v>
      </c>
      <c r="I413">
        <f>games1805!I413</f>
        <v>0</v>
      </c>
      <c r="J413" t="str">
        <f>games1805!J413</f>
        <v>SK Rapid Wien</v>
      </c>
      <c r="K413" t="str">
        <f>games1805!K413</f>
        <v>SK Sturm Graz</v>
      </c>
      <c r="L413">
        <f>games1805!L413</f>
        <v>0</v>
      </c>
      <c r="M413">
        <f>games1805!M413</f>
        <v>0</v>
      </c>
      <c r="N413" t="str">
        <f>games1805!N413</f>
        <v>U</v>
      </c>
      <c r="O413" t="str">
        <f>games1805!O413</f>
        <v>U</v>
      </c>
      <c r="P413">
        <f>games1805!P413</f>
        <v>0</v>
      </c>
      <c r="Q413">
        <f>games1805!Q413</f>
        <v>1.3928571428571428</v>
      </c>
      <c r="R413">
        <f>games1805!R413</f>
        <v>0.25</v>
      </c>
      <c r="S413">
        <f>games1805!S413</f>
        <v>1.1428571428571428</v>
      </c>
      <c r="T413">
        <f>games1805!T413</f>
        <v>1.0909090909090908</v>
      </c>
      <c r="U413">
        <f>games1805!U413</f>
        <v>1.5</v>
      </c>
      <c r="V413">
        <f>games1805!V413</f>
        <v>-0.40909090909090917</v>
      </c>
      <c r="W413">
        <f>games1805!W413</f>
        <v>1.25</v>
      </c>
      <c r="X413">
        <f>games1805!X413</f>
        <v>0.58333333333333337</v>
      </c>
      <c r="Y413">
        <f>games1805!Y413</f>
        <v>0.66666666666666663</v>
      </c>
      <c r="Z413">
        <f>games1805!Z413</f>
        <v>1.5</v>
      </c>
      <c r="AA413">
        <f>games1805!AA413</f>
        <v>1.6875</v>
      </c>
      <c r="AB413">
        <f>games1805!AB413</f>
        <v>-0.1875</v>
      </c>
      <c r="AC413">
        <f>games1805!AC413</f>
        <v>1.2</v>
      </c>
      <c r="AD413">
        <f>games1805!AD413</f>
        <v>1.4</v>
      </c>
      <c r="AE413">
        <f>games1805!AE413</f>
        <v>-0.19999999999999996</v>
      </c>
      <c r="AF413">
        <f>games1805!AF413</f>
        <v>1</v>
      </c>
      <c r="AG413">
        <f>games1805!AG413</f>
        <v>1.5833333333333333</v>
      </c>
      <c r="AH413">
        <f>games1805!AH413</f>
        <v>-0.58333333333333326</v>
      </c>
      <c r="AI413">
        <f>games1805!AI413</f>
        <v>1</v>
      </c>
      <c r="AJ413">
        <f>games1805!AJ413</f>
        <v>1</v>
      </c>
      <c r="AK413">
        <f>games1805!AK413</f>
        <v>39</v>
      </c>
      <c r="AL413">
        <f>games1805!AL413</f>
        <v>25</v>
      </c>
      <c r="AM413">
        <f>games1805!AM413</f>
        <v>1.3928571428571428</v>
      </c>
      <c r="AN413">
        <f>games1805!AN413</f>
        <v>1.1363636363636365</v>
      </c>
      <c r="AO413">
        <f>games1805!AO413</f>
        <v>412</v>
      </c>
    </row>
    <row r="414" spans="1:41" x14ac:dyDescent="0.3">
      <c r="A414" t="str">
        <f>games1805!A414</f>
        <v>Bundesliga  Bundesliga</v>
      </c>
      <c r="B414" t="str">
        <f>games1805!B414</f>
        <v>09.12.2018</v>
      </c>
      <c r="C414" t="str">
        <f>games1805!C414</f>
        <v>2018</v>
      </c>
      <c r="D414" t="str">
        <f>games1805!D414</f>
        <v>12</v>
      </c>
      <c r="E414" t="str">
        <f>games1805!E414</f>
        <v>So</v>
      </c>
      <c r="F414">
        <f>games1805!F414</f>
        <v>0.60416666666666663</v>
      </c>
      <c r="G414">
        <f>games1805!G414</f>
        <v>2733</v>
      </c>
      <c r="H414">
        <f>games1805!H414</f>
        <v>7</v>
      </c>
      <c r="I414">
        <f>games1805!I414</f>
        <v>0</v>
      </c>
      <c r="J414" t="str">
        <f>games1805!J414</f>
        <v>TSV Hartberg</v>
      </c>
      <c r="K414" t="str">
        <f>games1805!K414</f>
        <v>FC Wacker Innsbruck</v>
      </c>
      <c r="L414">
        <f>games1805!L414</f>
        <v>2</v>
      </c>
      <c r="M414">
        <f>games1805!M414</f>
        <v>2</v>
      </c>
      <c r="N414" t="str">
        <f>games1805!N414</f>
        <v>U</v>
      </c>
      <c r="O414" t="str">
        <f>games1805!O414</f>
        <v>U</v>
      </c>
      <c r="P414">
        <f>games1805!P414</f>
        <v>0</v>
      </c>
      <c r="Q414">
        <f>games1805!Q414</f>
        <v>1.7894736842105263</v>
      </c>
      <c r="R414">
        <f>games1805!R414</f>
        <v>0.68421052631578949</v>
      </c>
      <c r="S414">
        <f>games1805!S414</f>
        <v>1.1052631578947367</v>
      </c>
      <c r="T414">
        <f>games1805!T414</f>
        <v>1.263157894736842</v>
      </c>
      <c r="U414">
        <f>games1805!U414</f>
        <v>1.631578947368421</v>
      </c>
      <c r="V414">
        <f>games1805!V414</f>
        <v>-0.36842105263157898</v>
      </c>
      <c r="W414">
        <f>games1805!W414</f>
        <v>1.8</v>
      </c>
      <c r="X414">
        <f>games1805!X414</f>
        <v>1.3</v>
      </c>
      <c r="Y414">
        <f>games1805!Y414</f>
        <v>0.5</v>
      </c>
      <c r="Z414">
        <f>games1805!Z414</f>
        <v>1.7777777777777777</v>
      </c>
      <c r="AA414">
        <f>games1805!AA414</f>
        <v>2.2222222222222223</v>
      </c>
      <c r="AB414">
        <f>games1805!AB414</f>
        <v>-0.44444444444444464</v>
      </c>
      <c r="AC414">
        <f>games1805!AC414</f>
        <v>0.875</v>
      </c>
      <c r="AD414">
        <f>games1805!AD414</f>
        <v>1.25</v>
      </c>
      <c r="AE414">
        <f>games1805!AE414</f>
        <v>-0.375</v>
      </c>
      <c r="AF414">
        <f>games1805!AF414</f>
        <v>1.5454545454545454</v>
      </c>
      <c r="AG414">
        <f>games1805!AG414</f>
        <v>1.9090909090909092</v>
      </c>
      <c r="AH414">
        <f>games1805!AH414</f>
        <v>-0.36363636363636376</v>
      </c>
      <c r="AI414">
        <f>games1805!AI414</f>
        <v>1</v>
      </c>
      <c r="AJ414">
        <f>games1805!AJ414</f>
        <v>1</v>
      </c>
      <c r="AK414">
        <f>games1805!AK414</f>
        <v>29</v>
      </c>
      <c r="AL414">
        <f>games1805!AL414</f>
        <v>21</v>
      </c>
      <c r="AM414">
        <f>games1805!AM414</f>
        <v>1.5263157894736843</v>
      </c>
      <c r="AN414">
        <f>games1805!AN414</f>
        <v>1.1052631578947369</v>
      </c>
      <c r="AO414">
        <f>games1805!AO414</f>
        <v>413</v>
      </c>
    </row>
    <row r="415" spans="1:41" x14ac:dyDescent="0.3">
      <c r="A415" t="str">
        <f>games1805!A415</f>
        <v>Europa League  Europa League</v>
      </c>
      <c r="B415" t="str">
        <f>games1805!B415</f>
        <v>13.12.2018</v>
      </c>
      <c r="C415" t="str">
        <f>games1805!C415</f>
        <v>2018</v>
      </c>
      <c r="D415" t="str">
        <f>games1805!D415</f>
        <v>12</v>
      </c>
      <c r="E415" t="str">
        <f>games1805!E415</f>
        <v>Do</v>
      </c>
      <c r="F415">
        <f>games1805!F415</f>
        <v>0.875</v>
      </c>
      <c r="G415">
        <f>games1805!G415</f>
        <v>56578</v>
      </c>
      <c r="H415">
        <f>games1805!H415</f>
        <v>5</v>
      </c>
      <c r="I415">
        <f>games1805!I415</f>
        <v>0</v>
      </c>
      <c r="J415" t="str">
        <f>games1805!J415</f>
        <v>Celtic Glasgow</v>
      </c>
      <c r="K415" t="str">
        <f>games1805!K415</f>
        <v>Red Bull Salzburg</v>
      </c>
      <c r="L415">
        <f>games1805!L415</f>
        <v>1</v>
      </c>
      <c r="M415">
        <f>games1805!M415</f>
        <v>2</v>
      </c>
      <c r="N415" t="str">
        <f>games1805!N415</f>
        <v>N</v>
      </c>
      <c r="O415" t="str">
        <f>games1805!O415</f>
        <v>S</v>
      </c>
      <c r="P415">
        <f>games1805!P415</f>
        <v>-1</v>
      </c>
      <c r="Q415">
        <f>games1805!Q415</f>
        <v>1</v>
      </c>
      <c r="R415">
        <f>games1805!R415</f>
        <v>0</v>
      </c>
      <c r="S415">
        <f>games1805!S415</f>
        <v>1</v>
      </c>
      <c r="T415">
        <f>games1805!T415</f>
        <v>2.5862068965517242</v>
      </c>
      <c r="U415">
        <f>games1805!U415</f>
        <v>0.75862068965517238</v>
      </c>
      <c r="V415">
        <f>games1805!V415</f>
        <v>1.8275862068965518</v>
      </c>
      <c r="W415">
        <f>games1805!W415</f>
        <v>0</v>
      </c>
      <c r="X415">
        <f>games1805!X415</f>
        <v>0</v>
      </c>
      <c r="Y415">
        <f>games1805!Y415</f>
        <v>0</v>
      </c>
      <c r="Z415">
        <f>games1805!Z415</f>
        <v>1</v>
      </c>
      <c r="AA415">
        <f>games1805!AA415</f>
        <v>3</v>
      </c>
      <c r="AB415">
        <f>games1805!AB415</f>
        <v>-2</v>
      </c>
      <c r="AC415">
        <f>games1805!AC415</f>
        <v>2.1538461538461537</v>
      </c>
      <c r="AD415">
        <f>games1805!AD415</f>
        <v>0.61538461538461542</v>
      </c>
      <c r="AE415">
        <f>games1805!AE415</f>
        <v>1.5384615384615383</v>
      </c>
      <c r="AF415">
        <f>games1805!AF415</f>
        <v>2.9375</v>
      </c>
      <c r="AG415">
        <f>games1805!AG415</f>
        <v>0.875</v>
      </c>
      <c r="AH415">
        <f>games1805!AH415</f>
        <v>2.0625</v>
      </c>
      <c r="AI415">
        <f>games1805!AI415</f>
        <v>0</v>
      </c>
      <c r="AJ415">
        <f>games1805!AJ415</f>
        <v>3</v>
      </c>
      <c r="AK415">
        <f>games1805!AK415</f>
        <v>0</v>
      </c>
      <c r="AL415">
        <f>games1805!AL415</f>
        <v>77</v>
      </c>
      <c r="AM415">
        <f>games1805!AM415</f>
        <v>0</v>
      </c>
      <c r="AN415">
        <f>games1805!AN415</f>
        <v>2.6551724137931036</v>
      </c>
      <c r="AO415">
        <f>games1805!AO415</f>
        <v>414</v>
      </c>
    </row>
    <row r="416" spans="1:41" x14ac:dyDescent="0.3">
      <c r="A416" t="str">
        <f>games1805!A416</f>
        <v>Europa League  Europa League</v>
      </c>
      <c r="B416" t="str">
        <f>games1805!B416</f>
        <v>13.12.2018</v>
      </c>
      <c r="C416" t="str">
        <f>games1805!C416</f>
        <v>2018</v>
      </c>
      <c r="D416" t="str">
        <f>games1805!D416</f>
        <v>12</v>
      </c>
      <c r="E416" t="str">
        <f>games1805!E416</f>
        <v>Do</v>
      </c>
      <c r="F416">
        <f>games1805!F416</f>
        <v>0.78819444444444453</v>
      </c>
      <c r="G416">
        <f>games1805!G416</f>
        <v>23850</v>
      </c>
      <c r="H416">
        <f>games1805!H416</f>
        <v>4</v>
      </c>
      <c r="I416">
        <f>games1805!I416</f>
        <v>0</v>
      </c>
      <c r="J416" t="str">
        <f>games1805!J416</f>
        <v>SK Rapid Wien</v>
      </c>
      <c r="K416" t="str">
        <f>games1805!K416</f>
        <v>Glasgow Rangers</v>
      </c>
      <c r="L416">
        <f>games1805!L416</f>
        <v>1</v>
      </c>
      <c r="M416">
        <f>games1805!M416</f>
        <v>0</v>
      </c>
      <c r="N416" t="str">
        <f>games1805!N416</f>
        <v>S</v>
      </c>
      <c r="O416" t="str">
        <f>games1805!O416</f>
        <v>N</v>
      </c>
      <c r="P416">
        <f>games1805!P416</f>
        <v>1</v>
      </c>
      <c r="Q416">
        <f>games1805!Q416</f>
        <v>1.3448275862068966</v>
      </c>
      <c r="R416">
        <f>games1805!R416</f>
        <v>0.2413793103448276</v>
      </c>
      <c r="S416">
        <f>games1805!S416</f>
        <v>1.103448275862069</v>
      </c>
      <c r="T416">
        <f>games1805!T416</f>
        <v>3</v>
      </c>
      <c r="U416">
        <f>games1805!U416</f>
        <v>1</v>
      </c>
      <c r="V416">
        <f>games1805!V416</f>
        <v>2</v>
      </c>
      <c r="W416">
        <f>games1805!W416</f>
        <v>1.1538461538461537</v>
      </c>
      <c r="X416">
        <f>games1805!X416</f>
        <v>0.53846153846153844</v>
      </c>
      <c r="Y416">
        <f>games1805!Y416</f>
        <v>0.61538461538461531</v>
      </c>
      <c r="Z416">
        <f>games1805!Z416</f>
        <v>1.5</v>
      </c>
      <c r="AA416">
        <f>games1805!AA416</f>
        <v>1.6875</v>
      </c>
      <c r="AB416">
        <f>games1805!AB416</f>
        <v>-0.1875</v>
      </c>
      <c r="AC416">
        <f>games1805!AC416</f>
        <v>3</v>
      </c>
      <c r="AD416">
        <f>games1805!AD416</f>
        <v>1</v>
      </c>
      <c r="AE416">
        <f>games1805!AE416</f>
        <v>2</v>
      </c>
      <c r="AF416">
        <f>games1805!AF416</f>
        <v>0</v>
      </c>
      <c r="AG416">
        <f>games1805!AG416</f>
        <v>0</v>
      </c>
      <c r="AH416">
        <f>games1805!AH416</f>
        <v>0</v>
      </c>
      <c r="AI416">
        <f>games1805!AI416</f>
        <v>3</v>
      </c>
      <c r="AJ416">
        <f>games1805!AJ416</f>
        <v>0</v>
      </c>
      <c r="AK416">
        <f>games1805!AK416</f>
        <v>40</v>
      </c>
      <c r="AL416">
        <f>games1805!AL416</f>
        <v>3</v>
      </c>
      <c r="AM416">
        <f>games1805!AM416</f>
        <v>1.3793103448275863</v>
      </c>
      <c r="AN416">
        <f>games1805!AN416</f>
        <v>3</v>
      </c>
      <c r="AO416">
        <f>games1805!AO416</f>
        <v>415</v>
      </c>
    </row>
    <row r="417" spans="1:41" x14ac:dyDescent="0.3">
      <c r="A417" t="str">
        <f>games1805!A417</f>
        <v>Bundesliga  Bundesliga</v>
      </c>
      <c r="B417" t="str">
        <f>games1805!B417</f>
        <v>15.12.2018</v>
      </c>
      <c r="C417" t="str">
        <f>games1805!C417</f>
        <v>2018</v>
      </c>
      <c r="D417" t="str">
        <f>games1805!D417</f>
        <v>12</v>
      </c>
      <c r="E417" t="str">
        <f>games1805!E417</f>
        <v>Sa</v>
      </c>
      <c r="F417">
        <f>games1805!F417</f>
        <v>0.70833333333333337</v>
      </c>
      <c r="G417">
        <f>games1805!G417</f>
        <v>7048</v>
      </c>
      <c r="H417">
        <f>games1805!H417</f>
        <v>6</v>
      </c>
      <c r="I417">
        <f>games1805!I417</f>
        <v>0</v>
      </c>
      <c r="J417" t="str">
        <f>games1805!J417</f>
        <v>SK Sturm Graz</v>
      </c>
      <c r="K417" t="str">
        <f>games1805!K417</f>
        <v>FC Admira Wacker Mödling</v>
      </c>
      <c r="L417">
        <f>games1805!L417</f>
        <v>3</v>
      </c>
      <c r="M417">
        <f>games1805!M417</f>
        <v>0</v>
      </c>
      <c r="N417" t="str">
        <f>games1805!N417</f>
        <v>S</v>
      </c>
      <c r="O417" t="str">
        <f>games1805!O417</f>
        <v>N</v>
      </c>
      <c r="P417">
        <f>games1805!P417</f>
        <v>3</v>
      </c>
      <c r="Q417">
        <f>games1805!Q417</f>
        <v>1.0434782608695652</v>
      </c>
      <c r="R417">
        <f>games1805!R417</f>
        <v>0.60869565217391308</v>
      </c>
      <c r="S417">
        <f>games1805!S417</f>
        <v>0.43478260869565211</v>
      </c>
      <c r="T417">
        <f>games1805!T417</f>
        <v>0.9</v>
      </c>
      <c r="U417">
        <f>games1805!U417</f>
        <v>2.1</v>
      </c>
      <c r="V417">
        <f>games1805!V417</f>
        <v>-1.2000000000000002</v>
      </c>
      <c r="W417">
        <f>games1805!W417</f>
        <v>1.2</v>
      </c>
      <c r="X417">
        <f>games1805!X417</f>
        <v>1.4</v>
      </c>
      <c r="Y417">
        <f>games1805!Y417</f>
        <v>-0.19999999999999996</v>
      </c>
      <c r="Z417">
        <f>games1805!Z417</f>
        <v>0.92307692307692313</v>
      </c>
      <c r="AA417">
        <f>games1805!AA417</f>
        <v>1.4615384615384615</v>
      </c>
      <c r="AB417">
        <f>games1805!AB417</f>
        <v>-0.53846153846153832</v>
      </c>
      <c r="AC417">
        <f>games1805!AC417</f>
        <v>1</v>
      </c>
      <c r="AD417">
        <f>games1805!AD417</f>
        <v>2.1</v>
      </c>
      <c r="AE417">
        <f>games1805!AE417</f>
        <v>-1.1000000000000001</v>
      </c>
      <c r="AF417">
        <f>games1805!AF417</f>
        <v>0.8</v>
      </c>
      <c r="AG417">
        <f>games1805!AG417</f>
        <v>2.1</v>
      </c>
      <c r="AH417">
        <f>games1805!AH417</f>
        <v>-1.3</v>
      </c>
      <c r="AI417">
        <f>games1805!AI417</f>
        <v>3</v>
      </c>
      <c r="AJ417">
        <f>games1805!AJ417</f>
        <v>0</v>
      </c>
      <c r="AK417">
        <f>games1805!AK417</f>
        <v>26</v>
      </c>
      <c r="AL417">
        <f>games1805!AL417</f>
        <v>11</v>
      </c>
      <c r="AM417">
        <f>games1805!AM417</f>
        <v>1.1304347826086956</v>
      </c>
      <c r="AN417">
        <f>games1805!AN417</f>
        <v>0.55000000000000004</v>
      </c>
      <c r="AO417">
        <f>games1805!AO417</f>
        <v>416</v>
      </c>
    </row>
    <row r="418" spans="1:41" x14ac:dyDescent="0.3">
      <c r="A418" t="str">
        <f>games1805!A418</f>
        <v>Bundesliga  Bundesliga</v>
      </c>
      <c r="B418" t="str">
        <f>games1805!B418</f>
        <v>15.12.2018</v>
      </c>
      <c r="C418" t="str">
        <f>games1805!C418</f>
        <v>2018</v>
      </c>
      <c r="D418" t="str">
        <f>games1805!D418</f>
        <v>12</v>
      </c>
      <c r="E418" t="str">
        <f>games1805!E418</f>
        <v>Sa</v>
      </c>
      <c r="F418">
        <f>games1805!F418</f>
        <v>0.70833333333333337</v>
      </c>
      <c r="G418">
        <f>games1805!G418</f>
        <v>4797</v>
      </c>
      <c r="H418">
        <f>games1805!H418</f>
        <v>7</v>
      </c>
      <c r="I418">
        <f>games1805!I418</f>
        <v>0</v>
      </c>
      <c r="J418" t="str">
        <f>games1805!J418</f>
        <v>LASK</v>
      </c>
      <c r="K418" t="str">
        <f>games1805!K418</f>
        <v>SV Mattersburg</v>
      </c>
      <c r="L418">
        <f>games1805!L418</f>
        <v>2</v>
      </c>
      <c r="M418">
        <f>games1805!M418</f>
        <v>1</v>
      </c>
      <c r="N418" t="str">
        <f>games1805!N418</f>
        <v>S</v>
      </c>
      <c r="O418" t="str">
        <f>games1805!O418</f>
        <v>N</v>
      </c>
      <c r="P418">
        <f>games1805!P418</f>
        <v>1</v>
      </c>
      <c r="Q418">
        <f>games1805!Q418</f>
        <v>2.125</v>
      </c>
      <c r="R418">
        <f>games1805!R418</f>
        <v>0.41666666666666669</v>
      </c>
      <c r="S418">
        <f>games1805!S418</f>
        <v>1.7083333333333333</v>
      </c>
      <c r="T418">
        <f>games1805!T418</f>
        <v>1.368421052631579</v>
      </c>
      <c r="U418">
        <f>games1805!U418</f>
        <v>1.7894736842105263</v>
      </c>
      <c r="V418">
        <f>games1805!V418</f>
        <v>-0.42105263157894735</v>
      </c>
      <c r="W418">
        <f>games1805!W418</f>
        <v>2.2000000000000002</v>
      </c>
      <c r="X418">
        <f>games1805!X418</f>
        <v>1</v>
      </c>
      <c r="Y418">
        <f>games1805!Y418</f>
        <v>1.2000000000000002</v>
      </c>
      <c r="Z418">
        <f>games1805!Z418</f>
        <v>2.0714285714285716</v>
      </c>
      <c r="AA418">
        <f>games1805!AA418</f>
        <v>0.7142857142857143</v>
      </c>
      <c r="AB418">
        <f>games1805!AB418</f>
        <v>1.3571428571428572</v>
      </c>
      <c r="AC418">
        <f>games1805!AC418</f>
        <v>1.2</v>
      </c>
      <c r="AD418">
        <f>games1805!AD418</f>
        <v>1.9</v>
      </c>
      <c r="AE418">
        <f>games1805!AE418</f>
        <v>-0.7</v>
      </c>
      <c r="AF418">
        <f>games1805!AF418</f>
        <v>1.5555555555555556</v>
      </c>
      <c r="AG418">
        <f>games1805!AG418</f>
        <v>1.6666666666666667</v>
      </c>
      <c r="AH418">
        <f>games1805!AH418</f>
        <v>-0.11111111111111116</v>
      </c>
      <c r="AI418">
        <f>games1805!AI418</f>
        <v>3</v>
      </c>
      <c r="AJ418">
        <f>games1805!AJ418</f>
        <v>0</v>
      </c>
      <c r="AK418">
        <f>games1805!AK418</f>
        <v>49</v>
      </c>
      <c r="AL418">
        <f>games1805!AL418</f>
        <v>23</v>
      </c>
      <c r="AM418">
        <f>games1805!AM418</f>
        <v>2.0416666666666665</v>
      </c>
      <c r="AN418">
        <f>games1805!AN418</f>
        <v>1.2105263157894737</v>
      </c>
      <c r="AO418">
        <f>games1805!AO418</f>
        <v>417</v>
      </c>
    </row>
    <row r="419" spans="1:41" x14ac:dyDescent="0.3">
      <c r="A419" t="str">
        <f>games1805!A419</f>
        <v>Bundesliga  Bundesliga</v>
      </c>
      <c r="B419" t="str">
        <f>games1805!B419</f>
        <v>15.12.2018</v>
      </c>
      <c r="C419" t="str">
        <f>games1805!C419</f>
        <v>2018</v>
      </c>
      <c r="D419" t="str">
        <f>games1805!D419</f>
        <v>12</v>
      </c>
      <c r="E419" t="str">
        <f>games1805!E419</f>
        <v>Sa</v>
      </c>
      <c r="F419">
        <f>games1805!F419</f>
        <v>0.70833333333333337</v>
      </c>
      <c r="G419">
        <f>games1805!G419</f>
        <v>2035.0000000000002</v>
      </c>
      <c r="H419">
        <f>games1805!H419</f>
        <v>7</v>
      </c>
      <c r="I419">
        <f>games1805!I419</f>
        <v>0</v>
      </c>
      <c r="J419" t="str">
        <f>games1805!J419</f>
        <v>FC Wacker Innsbruck</v>
      </c>
      <c r="K419" t="str">
        <f>games1805!K419</f>
        <v>Wolfsberger AC</v>
      </c>
      <c r="L419">
        <f>games1805!L419</f>
        <v>0</v>
      </c>
      <c r="M419">
        <f>games1805!M419</f>
        <v>0</v>
      </c>
      <c r="N419" t="str">
        <f>games1805!N419</f>
        <v>U</v>
      </c>
      <c r="O419" t="str">
        <f>games1805!O419</f>
        <v>U</v>
      </c>
      <c r="P419">
        <f>games1805!P419</f>
        <v>0</v>
      </c>
      <c r="Q419">
        <f>games1805!Q419</f>
        <v>1.3</v>
      </c>
      <c r="R419">
        <f>games1805!R419</f>
        <v>0.5</v>
      </c>
      <c r="S419">
        <f>games1805!S419</f>
        <v>0.8</v>
      </c>
      <c r="T419">
        <f>games1805!T419</f>
        <v>1.75</v>
      </c>
      <c r="U419">
        <f>games1805!U419</f>
        <v>1.45</v>
      </c>
      <c r="V419">
        <f>games1805!V419</f>
        <v>0.30000000000000004</v>
      </c>
      <c r="W419">
        <f>games1805!W419</f>
        <v>0.875</v>
      </c>
      <c r="X419">
        <f>games1805!X419</f>
        <v>1.25</v>
      </c>
      <c r="Y419">
        <f>games1805!Y419</f>
        <v>-0.375</v>
      </c>
      <c r="Z419">
        <f>games1805!Z419</f>
        <v>1.5833333333333333</v>
      </c>
      <c r="AA419">
        <f>games1805!AA419</f>
        <v>1.9166666666666667</v>
      </c>
      <c r="AB419">
        <f>games1805!AB419</f>
        <v>-0.33333333333333348</v>
      </c>
      <c r="AC419">
        <f>games1805!AC419</f>
        <v>1.8181818181818181</v>
      </c>
      <c r="AD419">
        <f>games1805!AD419</f>
        <v>1.5454545454545454</v>
      </c>
      <c r="AE419">
        <f>games1805!AE419</f>
        <v>0.27272727272727271</v>
      </c>
      <c r="AF419">
        <f>games1805!AF419</f>
        <v>1.6666666666666667</v>
      </c>
      <c r="AG419">
        <f>games1805!AG419</f>
        <v>1.3333333333333333</v>
      </c>
      <c r="AH419">
        <f>games1805!AH419</f>
        <v>0.33333333333333348</v>
      </c>
      <c r="AI419">
        <f>games1805!AI419</f>
        <v>1</v>
      </c>
      <c r="AJ419">
        <f>games1805!AJ419</f>
        <v>1</v>
      </c>
      <c r="AK419">
        <f>games1805!AK419</f>
        <v>22</v>
      </c>
      <c r="AL419">
        <f>games1805!AL419</f>
        <v>32</v>
      </c>
      <c r="AM419">
        <f>games1805!AM419</f>
        <v>1.1000000000000001</v>
      </c>
      <c r="AN419">
        <f>games1805!AN419</f>
        <v>1.6</v>
      </c>
      <c r="AO419">
        <f>games1805!AO419</f>
        <v>418</v>
      </c>
    </row>
    <row r="420" spans="1:41" x14ac:dyDescent="0.3">
      <c r="A420" t="str">
        <f>games1805!A420</f>
        <v>Bundesliga  Bundesliga</v>
      </c>
      <c r="B420" t="str">
        <f>games1805!B420</f>
        <v>16.12.2018</v>
      </c>
      <c r="C420" t="str">
        <f>games1805!C420</f>
        <v>2018</v>
      </c>
      <c r="D420" t="str">
        <f>games1805!D420</f>
        <v>12</v>
      </c>
      <c r="E420" t="str">
        <f>games1805!E420</f>
        <v>So</v>
      </c>
      <c r="F420">
        <f>games1805!F420</f>
        <v>0.70833333333333337</v>
      </c>
      <c r="G420">
        <f>games1805!G420</f>
        <v>16582</v>
      </c>
      <c r="H420">
        <f>games1805!H420</f>
        <v>7</v>
      </c>
      <c r="I420">
        <f>games1805!I420</f>
        <v>0</v>
      </c>
      <c r="J420" t="str">
        <f>games1805!J420</f>
        <v>FK Austria Wien</v>
      </c>
      <c r="K420" t="str">
        <f>games1805!K420</f>
        <v>SK Rapid Wien</v>
      </c>
      <c r="L420">
        <f>games1805!L420</f>
        <v>6</v>
      </c>
      <c r="M420">
        <f>games1805!M420</f>
        <v>1</v>
      </c>
      <c r="N420" t="str">
        <f>games1805!N420</f>
        <v>S</v>
      </c>
      <c r="O420" t="str">
        <f>games1805!O420</f>
        <v>N</v>
      </c>
      <c r="P420">
        <f>games1805!P420</f>
        <v>5</v>
      </c>
      <c r="Q420">
        <f>games1805!Q420</f>
        <v>1.35</v>
      </c>
      <c r="R420">
        <f>games1805!R420</f>
        <v>0.6</v>
      </c>
      <c r="S420">
        <f>games1805!S420</f>
        <v>0.75000000000000011</v>
      </c>
      <c r="T420">
        <f>games1805!T420</f>
        <v>1.3333333333333333</v>
      </c>
      <c r="U420">
        <f>games1805!U420</f>
        <v>1.1333333333333333</v>
      </c>
      <c r="V420">
        <f>games1805!V420</f>
        <v>0.19999999999999996</v>
      </c>
      <c r="W420">
        <f>games1805!W420</f>
        <v>1.8</v>
      </c>
      <c r="X420">
        <f>games1805!X420</f>
        <v>1.2</v>
      </c>
      <c r="Y420">
        <f>games1805!Y420</f>
        <v>0.60000000000000009</v>
      </c>
      <c r="Z420">
        <f>games1805!Z420</f>
        <v>0.9</v>
      </c>
      <c r="AA420">
        <f>games1805!AA420</f>
        <v>0.8</v>
      </c>
      <c r="AB420">
        <f>games1805!AB420</f>
        <v>9.9999999999999978E-2</v>
      </c>
      <c r="AC420">
        <f>games1805!AC420</f>
        <v>1.1428571428571428</v>
      </c>
      <c r="AD420">
        <f>games1805!AD420</f>
        <v>0.5</v>
      </c>
      <c r="AE420">
        <f>games1805!AE420</f>
        <v>0.64285714285714279</v>
      </c>
      <c r="AF420">
        <f>games1805!AF420</f>
        <v>1.5</v>
      </c>
      <c r="AG420">
        <f>games1805!AG420</f>
        <v>1.6875</v>
      </c>
      <c r="AH420">
        <f>games1805!AH420</f>
        <v>-0.1875</v>
      </c>
      <c r="AI420">
        <f>games1805!AI420</f>
        <v>3</v>
      </c>
      <c r="AJ420">
        <f>games1805!AJ420</f>
        <v>0</v>
      </c>
      <c r="AK420">
        <f>games1805!AK420</f>
        <v>33</v>
      </c>
      <c r="AL420">
        <f>games1805!AL420</f>
        <v>43</v>
      </c>
      <c r="AM420">
        <f>games1805!AM420</f>
        <v>1.65</v>
      </c>
      <c r="AN420">
        <f>games1805!AN420</f>
        <v>1.4333333333333333</v>
      </c>
      <c r="AO420">
        <f>games1805!AO420</f>
        <v>419</v>
      </c>
    </row>
    <row r="421" spans="1:41" x14ac:dyDescent="0.3">
      <c r="A421" t="str">
        <f>games1805!A421</f>
        <v>Bundesliga  Bundesliga</v>
      </c>
      <c r="B421" t="str">
        <f>games1805!B421</f>
        <v>16.12.2018</v>
      </c>
      <c r="C421" t="str">
        <f>games1805!C421</f>
        <v>2018</v>
      </c>
      <c r="D421" t="str">
        <f>games1805!D421</f>
        <v>12</v>
      </c>
      <c r="E421" t="str">
        <f>games1805!E421</f>
        <v>So</v>
      </c>
      <c r="F421">
        <f>games1805!F421</f>
        <v>0.60416666666666663</v>
      </c>
      <c r="G421">
        <f>games1805!G421</f>
        <v>5727</v>
      </c>
      <c r="H421">
        <f>games1805!H421</f>
        <v>3</v>
      </c>
      <c r="I421">
        <f>games1805!I421</f>
        <v>0</v>
      </c>
      <c r="J421" t="str">
        <f>games1805!J421</f>
        <v>Red Bull Salzburg</v>
      </c>
      <c r="K421" t="str">
        <f>games1805!K421</f>
        <v>SKN St. Pölten</v>
      </c>
      <c r="L421">
        <f>games1805!L421</f>
        <v>5</v>
      </c>
      <c r="M421">
        <f>games1805!M421</f>
        <v>1</v>
      </c>
      <c r="N421" t="str">
        <f>games1805!N421</f>
        <v>S</v>
      </c>
      <c r="O421" t="str">
        <f>games1805!O421</f>
        <v>N</v>
      </c>
      <c r="P421">
        <f>games1805!P421</f>
        <v>4</v>
      </c>
      <c r="Q421">
        <f>games1805!Q421</f>
        <v>2.5666666666666669</v>
      </c>
      <c r="R421">
        <f>games1805!R421</f>
        <v>0.26666666666666666</v>
      </c>
      <c r="S421">
        <f>games1805!S421</f>
        <v>2.3000000000000003</v>
      </c>
      <c r="T421">
        <f>games1805!T421</f>
        <v>1.8</v>
      </c>
      <c r="U421">
        <f>games1805!U421</f>
        <v>0.85</v>
      </c>
      <c r="V421">
        <f>games1805!V421</f>
        <v>0.95000000000000007</v>
      </c>
      <c r="W421">
        <f>games1805!W421</f>
        <v>2.1538461538461537</v>
      </c>
      <c r="X421">
        <f>games1805!X421</f>
        <v>0.61538461538461542</v>
      </c>
      <c r="Y421">
        <f>games1805!Y421</f>
        <v>1.5384615384615383</v>
      </c>
      <c r="Z421">
        <f>games1805!Z421</f>
        <v>2.8823529411764706</v>
      </c>
      <c r="AA421">
        <f>games1805!AA421</f>
        <v>0.88235294117647056</v>
      </c>
      <c r="AB421">
        <f>games1805!AB421</f>
        <v>2</v>
      </c>
      <c r="AC421">
        <f>games1805!AC421</f>
        <v>1.7777777777777777</v>
      </c>
      <c r="AD421">
        <f>games1805!AD421</f>
        <v>1</v>
      </c>
      <c r="AE421">
        <f>games1805!AE421</f>
        <v>0.77777777777777768</v>
      </c>
      <c r="AF421">
        <f>games1805!AF421</f>
        <v>1.8181818181818181</v>
      </c>
      <c r="AG421">
        <f>games1805!AG421</f>
        <v>0.72727272727272729</v>
      </c>
      <c r="AH421">
        <f>games1805!AH421</f>
        <v>1.0909090909090908</v>
      </c>
      <c r="AI421">
        <f>games1805!AI421</f>
        <v>3</v>
      </c>
      <c r="AJ421">
        <f>games1805!AJ421</f>
        <v>0</v>
      </c>
      <c r="AK421">
        <f>games1805!AK421</f>
        <v>80</v>
      </c>
      <c r="AL421">
        <f>games1805!AL421</f>
        <v>38</v>
      </c>
      <c r="AM421">
        <f>games1805!AM421</f>
        <v>2.6666666666666665</v>
      </c>
      <c r="AN421">
        <f>games1805!AN421</f>
        <v>1.9</v>
      </c>
      <c r="AO421">
        <f>games1805!AO421</f>
        <v>420</v>
      </c>
    </row>
    <row r="422" spans="1:41" x14ac:dyDescent="0.3">
      <c r="A422" t="str">
        <f>games1805!A422</f>
        <v>Bundesliga  Bundesliga</v>
      </c>
      <c r="B422" t="str">
        <f>games1805!B422</f>
        <v>16.12.2018</v>
      </c>
      <c r="C422" t="str">
        <f>games1805!C422</f>
        <v>2018</v>
      </c>
      <c r="D422" t="str">
        <f>games1805!D422</f>
        <v>12</v>
      </c>
      <c r="E422" t="str">
        <f>games1805!E422</f>
        <v>So</v>
      </c>
      <c r="F422">
        <f>games1805!F422</f>
        <v>0.60416666666666663</v>
      </c>
      <c r="G422">
        <f>games1805!G422</f>
        <v>2543</v>
      </c>
      <c r="H422">
        <f>games1805!H422</f>
        <v>8</v>
      </c>
      <c r="I422">
        <f>games1805!I422</f>
        <v>0</v>
      </c>
      <c r="J422" t="str">
        <f>games1805!J422</f>
        <v>SC Rheindorf Altach</v>
      </c>
      <c r="K422" t="str">
        <f>games1805!K422</f>
        <v>TSV Hartberg</v>
      </c>
      <c r="L422">
        <f>games1805!L422</f>
        <v>6</v>
      </c>
      <c r="M422">
        <f>games1805!M422</f>
        <v>1</v>
      </c>
      <c r="N422" t="str">
        <f>games1805!N422</f>
        <v>S</v>
      </c>
      <c r="O422" t="str">
        <f>games1805!O422</f>
        <v>N</v>
      </c>
      <c r="P422">
        <f>games1805!P422</f>
        <v>5</v>
      </c>
      <c r="Q422">
        <f>games1805!Q422</f>
        <v>1.25</v>
      </c>
      <c r="R422">
        <f>games1805!R422</f>
        <v>0.9</v>
      </c>
      <c r="S422">
        <f>games1805!S422</f>
        <v>0.35</v>
      </c>
      <c r="T422">
        <f>games1805!T422</f>
        <v>1.8</v>
      </c>
      <c r="U422">
        <f>games1805!U422</f>
        <v>1.75</v>
      </c>
      <c r="V422">
        <f>games1805!V422</f>
        <v>5.0000000000000044E-2</v>
      </c>
      <c r="W422">
        <f>games1805!W422</f>
        <v>1.1111111111111112</v>
      </c>
      <c r="X422">
        <f>games1805!X422</f>
        <v>2</v>
      </c>
      <c r="Y422">
        <f>games1805!Y422</f>
        <v>-0.88888888888888884</v>
      </c>
      <c r="Z422">
        <f>games1805!Z422</f>
        <v>1.3636363636363635</v>
      </c>
      <c r="AA422">
        <f>games1805!AA422</f>
        <v>1.1818181818181819</v>
      </c>
      <c r="AB422">
        <f>games1805!AB422</f>
        <v>0.18181818181818166</v>
      </c>
      <c r="AC422">
        <f>games1805!AC422</f>
        <v>1.8181818181818181</v>
      </c>
      <c r="AD422">
        <f>games1805!AD422</f>
        <v>1.3636363636363635</v>
      </c>
      <c r="AE422">
        <f>games1805!AE422</f>
        <v>0.45454545454545459</v>
      </c>
      <c r="AF422">
        <f>games1805!AF422</f>
        <v>1.7777777777777777</v>
      </c>
      <c r="AG422">
        <f>games1805!AG422</f>
        <v>2.2222222222222223</v>
      </c>
      <c r="AH422">
        <f>games1805!AH422</f>
        <v>-0.44444444444444464</v>
      </c>
      <c r="AI422">
        <f>games1805!AI422</f>
        <v>3</v>
      </c>
      <c r="AJ422">
        <f>games1805!AJ422</f>
        <v>0</v>
      </c>
      <c r="AK422">
        <f>games1805!AK422</f>
        <v>17</v>
      </c>
      <c r="AL422">
        <f>games1805!AL422</f>
        <v>30</v>
      </c>
      <c r="AM422">
        <f>games1805!AM422</f>
        <v>0.85</v>
      </c>
      <c r="AN422">
        <f>games1805!AN422</f>
        <v>1.5</v>
      </c>
      <c r="AO422">
        <f>games1805!AO422</f>
        <v>421</v>
      </c>
    </row>
    <row r="423" spans="1:41" x14ac:dyDescent="0.3">
      <c r="A423" t="str">
        <f>games1805!A423</f>
        <v>Europa League  Europa League</v>
      </c>
      <c r="B423" t="str">
        <f>games1805!B423</f>
        <v>14.02.2019</v>
      </c>
      <c r="C423" t="str">
        <f>games1805!C423</f>
        <v>2019</v>
      </c>
      <c r="D423" t="str">
        <f>games1805!D423</f>
        <v>02</v>
      </c>
      <c r="E423" t="str">
        <f>games1805!E423</f>
        <v>Do</v>
      </c>
      <c r="F423">
        <f>games1805!F423</f>
        <v>0.875</v>
      </c>
      <c r="G423">
        <f>games1805!G423</f>
        <v>16457</v>
      </c>
      <c r="H423">
        <f>games1805!H423</f>
        <v>60</v>
      </c>
      <c r="I423">
        <f>games1805!I423</f>
        <v>0</v>
      </c>
      <c r="J423" t="str">
        <f>games1805!J423</f>
        <v>FC Brügge</v>
      </c>
      <c r="K423" t="str">
        <f>games1805!K423</f>
        <v>Red Bull Salzburg</v>
      </c>
      <c r="L423">
        <f>games1805!L423</f>
        <v>2</v>
      </c>
      <c r="M423">
        <f>games1805!M423</f>
        <v>1</v>
      </c>
      <c r="N423" t="str">
        <f>games1805!N423</f>
        <v>S</v>
      </c>
      <c r="O423" t="str">
        <f>games1805!O423</f>
        <v>N</v>
      </c>
      <c r="P423">
        <f>games1805!P423</f>
        <v>1</v>
      </c>
      <c r="Q423">
        <f>games1805!Q423</f>
        <v>0</v>
      </c>
      <c r="R423">
        <f>games1805!R423</f>
        <v>0</v>
      </c>
      <c r="S423">
        <f>games1805!S423</f>
        <v>0</v>
      </c>
      <c r="T423">
        <f>games1805!T423</f>
        <v>2.6451612903225805</v>
      </c>
      <c r="U423">
        <f>games1805!U423</f>
        <v>0.77419354838709675</v>
      </c>
      <c r="V423">
        <f>games1805!V423</f>
        <v>1.8709677419354838</v>
      </c>
      <c r="W423">
        <f>games1805!W423</f>
        <v>0</v>
      </c>
      <c r="X423">
        <f>games1805!X423</f>
        <v>0</v>
      </c>
      <c r="Y423">
        <f>games1805!Y423</f>
        <v>0</v>
      </c>
      <c r="Z423">
        <f>games1805!Z423</f>
        <v>0</v>
      </c>
      <c r="AA423">
        <f>games1805!AA423</f>
        <v>0</v>
      </c>
      <c r="AB423">
        <f>games1805!AB423</f>
        <v>0</v>
      </c>
      <c r="AC423">
        <f>games1805!AC423</f>
        <v>2.3571428571428572</v>
      </c>
      <c r="AD423">
        <f>games1805!AD423</f>
        <v>0.6428571428571429</v>
      </c>
      <c r="AE423">
        <f>games1805!AE423</f>
        <v>1.7142857142857144</v>
      </c>
      <c r="AF423">
        <f>games1805!AF423</f>
        <v>2.8823529411764706</v>
      </c>
      <c r="AG423">
        <f>games1805!AG423</f>
        <v>0.88235294117647056</v>
      </c>
      <c r="AH423">
        <f>games1805!AH423</f>
        <v>2</v>
      </c>
      <c r="AI423">
        <f>games1805!AI423</f>
        <v>3</v>
      </c>
      <c r="AJ423">
        <f>games1805!AJ423</f>
        <v>0</v>
      </c>
      <c r="AK423">
        <f>games1805!AK423</f>
        <v>0</v>
      </c>
      <c r="AL423">
        <f>games1805!AL423</f>
        <v>83</v>
      </c>
      <c r="AM423">
        <f>games1805!AM423</f>
        <v>0</v>
      </c>
      <c r="AN423">
        <f>games1805!AN423</f>
        <v>2.6774193548387095</v>
      </c>
      <c r="AO423">
        <f>games1805!AO423</f>
        <v>422</v>
      </c>
    </row>
    <row r="424" spans="1:41" x14ac:dyDescent="0.3">
      <c r="A424" t="str">
        <f>games1805!A424</f>
        <v>Europa League  Europa League</v>
      </c>
      <c r="B424" t="str">
        <f>games1805!B424</f>
        <v>14.02.2019</v>
      </c>
      <c r="C424" t="str">
        <f>games1805!C424</f>
        <v>2019</v>
      </c>
      <c r="D424" t="str">
        <f>games1805!D424</f>
        <v>02</v>
      </c>
      <c r="E424" t="str">
        <f>games1805!E424</f>
        <v>Do</v>
      </c>
      <c r="F424">
        <f>games1805!F424</f>
        <v>0.78819444444444453</v>
      </c>
      <c r="G424">
        <f>games1805!G424</f>
        <v>23850</v>
      </c>
      <c r="H424">
        <f>games1805!H424</f>
        <v>60</v>
      </c>
      <c r="I424">
        <f>games1805!I424</f>
        <v>0</v>
      </c>
      <c r="J424" t="str">
        <f>games1805!J424</f>
        <v>SK Rapid Wien</v>
      </c>
      <c r="K424" t="str">
        <f>games1805!K424</f>
        <v>Inter Mailand</v>
      </c>
      <c r="L424">
        <f>games1805!L424</f>
        <v>0</v>
      </c>
      <c r="M424">
        <f>games1805!M424</f>
        <v>1</v>
      </c>
      <c r="N424" t="str">
        <f>games1805!N424</f>
        <v>N</v>
      </c>
      <c r="O424" t="str">
        <f>games1805!O424</f>
        <v>S</v>
      </c>
      <c r="P424">
        <f>games1805!P424</f>
        <v>-1</v>
      </c>
      <c r="Q424">
        <f>games1805!Q424</f>
        <v>1.3225806451612903</v>
      </c>
      <c r="R424">
        <f>games1805!R424</f>
        <v>0.22580645161290322</v>
      </c>
      <c r="S424">
        <f>games1805!S424</f>
        <v>1.096774193548387</v>
      </c>
      <c r="T424">
        <f>games1805!T424</f>
        <v>0</v>
      </c>
      <c r="U424">
        <f>games1805!U424</f>
        <v>0</v>
      </c>
      <c r="V424">
        <f>games1805!V424</f>
        <v>0</v>
      </c>
      <c r="W424">
        <f>games1805!W424</f>
        <v>1.1428571428571428</v>
      </c>
      <c r="X424">
        <f>games1805!X424</f>
        <v>0.5</v>
      </c>
      <c r="Y424">
        <f>games1805!Y424</f>
        <v>0.64285714285714279</v>
      </c>
      <c r="Z424">
        <f>games1805!Z424</f>
        <v>1.4705882352941178</v>
      </c>
      <c r="AA424">
        <f>games1805!AA424</f>
        <v>1.9411764705882353</v>
      </c>
      <c r="AB424">
        <f>games1805!AB424</f>
        <v>-0.47058823529411753</v>
      </c>
      <c r="AC424">
        <f>games1805!AC424</f>
        <v>0</v>
      </c>
      <c r="AD424">
        <f>games1805!AD424</f>
        <v>0</v>
      </c>
      <c r="AE424">
        <f>games1805!AE424</f>
        <v>0</v>
      </c>
      <c r="AF424">
        <f>games1805!AF424</f>
        <v>0</v>
      </c>
      <c r="AG424">
        <f>games1805!AG424</f>
        <v>0</v>
      </c>
      <c r="AH424">
        <f>games1805!AH424</f>
        <v>0</v>
      </c>
      <c r="AI424">
        <f>games1805!AI424</f>
        <v>0</v>
      </c>
      <c r="AJ424">
        <f>games1805!AJ424</f>
        <v>3</v>
      </c>
      <c r="AK424">
        <f>games1805!AK424</f>
        <v>43</v>
      </c>
      <c r="AL424">
        <f>games1805!AL424</f>
        <v>0</v>
      </c>
      <c r="AM424">
        <f>games1805!AM424</f>
        <v>1.3870967741935485</v>
      </c>
      <c r="AN424">
        <f>games1805!AN424</f>
        <v>0</v>
      </c>
      <c r="AO424">
        <f>games1805!AO424</f>
        <v>423</v>
      </c>
    </row>
    <row r="425" spans="1:41" x14ac:dyDescent="0.3">
      <c r="A425" t="str">
        <f>games1805!A425</f>
        <v>ÖFB-Cup  ÖFB-Cup</v>
      </c>
      <c r="B425" t="str">
        <f>games1805!B425</f>
        <v>15.02.2019</v>
      </c>
      <c r="C425" t="str">
        <f>games1805!C425</f>
        <v>2019</v>
      </c>
      <c r="D425" t="str">
        <f>games1805!D425</f>
        <v>02</v>
      </c>
      <c r="E425" t="str">
        <f>games1805!E425</f>
        <v>Fr</v>
      </c>
      <c r="F425">
        <f>games1805!F425</f>
        <v>0.79166666666666663</v>
      </c>
      <c r="G425">
        <f>games1805!G425</f>
        <v>12295</v>
      </c>
      <c r="H425">
        <f>games1805!H425</f>
        <v>61</v>
      </c>
      <c r="I425">
        <f>games1805!I425</f>
        <v>0</v>
      </c>
      <c r="J425" t="str">
        <f>games1805!J425</f>
        <v>Grazer AK 1902</v>
      </c>
      <c r="K425" t="str">
        <f>games1805!K425</f>
        <v>FK Austria Wien</v>
      </c>
      <c r="L425">
        <f>games1805!L425</f>
        <v>2</v>
      </c>
      <c r="M425">
        <f>games1805!M425</f>
        <v>1</v>
      </c>
      <c r="N425" t="str">
        <f>games1805!N425</f>
        <v>S</v>
      </c>
      <c r="O425" t="str">
        <f>games1805!O425</f>
        <v>N</v>
      </c>
      <c r="P425">
        <f>games1805!P425</f>
        <v>1</v>
      </c>
      <c r="Q425">
        <f>games1805!Q425</f>
        <v>0</v>
      </c>
      <c r="R425">
        <f>games1805!R425</f>
        <v>0</v>
      </c>
      <c r="S425">
        <f>games1805!S425</f>
        <v>0</v>
      </c>
      <c r="T425">
        <f>games1805!T425</f>
        <v>1.5714285714285714</v>
      </c>
      <c r="U425">
        <f>games1805!U425</f>
        <v>1</v>
      </c>
      <c r="V425">
        <f>games1805!V425</f>
        <v>0.5714285714285714</v>
      </c>
      <c r="W425">
        <f>games1805!W425</f>
        <v>0</v>
      </c>
      <c r="X425">
        <f>games1805!X425</f>
        <v>0</v>
      </c>
      <c r="Y425">
        <f>games1805!Y425</f>
        <v>0</v>
      </c>
      <c r="Z425">
        <f>games1805!Z425</f>
        <v>0</v>
      </c>
      <c r="AA425">
        <f>games1805!AA425</f>
        <v>0</v>
      </c>
      <c r="AB425">
        <f>games1805!AB425</f>
        <v>0</v>
      </c>
      <c r="AC425">
        <f>games1805!AC425</f>
        <v>2.1818181818181817</v>
      </c>
      <c r="AD425">
        <f>games1805!AD425</f>
        <v>1.1818181818181819</v>
      </c>
      <c r="AE425">
        <f>games1805!AE425</f>
        <v>0.99999999999999978</v>
      </c>
      <c r="AF425">
        <f>games1805!AF425</f>
        <v>0.9</v>
      </c>
      <c r="AG425">
        <f>games1805!AG425</f>
        <v>0.8</v>
      </c>
      <c r="AH425">
        <f>games1805!AH425</f>
        <v>9.9999999999999978E-2</v>
      </c>
      <c r="AI425">
        <f>games1805!AI425</f>
        <v>3</v>
      </c>
      <c r="AJ425">
        <f>games1805!AJ425</f>
        <v>0</v>
      </c>
      <c r="AK425">
        <f>games1805!AK425</f>
        <v>0</v>
      </c>
      <c r="AL425">
        <f>games1805!AL425</f>
        <v>36</v>
      </c>
      <c r="AM425">
        <f>games1805!AM425</f>
        <v>0</v>
      </c>
      <c r="AN425">
        <f>games1805!AN425</f>
        <v>1.7142857142857142</v>
      </c>
      <c r="AO425">
        <f>games1805!AO425</f>
        <v>424</v>
      </c>
    </row>
    <row r="426" spans="1:41" x14ac:dyDescent="0.3">
      <c r="A426" t="str">
        <f>games1805!A426</f>
        <v>ÖFB-Cup  ÖFB-Cup</v>
      </c>
      <c r="B426" t="str">
        <f>games1805!B426</f>
        <v>16.02.2019</v>
      </c>
      <c r="C426" t="str">
        <f>games1805!C426</f>
        <v>2019</v>
      </c>
      <c r="D426" t="str">
        <f>games1805!D426</f>
        <v>02</v>
      </c>
      <c r="E426" t="str">
        <f>games1805!E426</f>
        <v>Sa</v>
      </c>
      <c r="F426">
        <f>games1805!F426</f>
        <v>0.5</v>
      </c>
      <c r="G426">
        <f>games1805!G426</f>
        <v>5328</v>
      </c>
      <c r="H426">
        <f>games1805!H426</f>
        <v>63</v>
      </c>
      <c r="I426">
        <f>games1805!I426</f>
        <v>0</v>
      </c>
      <c r="J426" t="str">
        <f>games1805!J426</f>
        <v>LASK</v>
      </c>
      <c r="K426" t="str">
        <f>games1805!K426</f>
        <v>SKN St. Pölten</v>
      </c>
      <c r="L426">
        <f>games1805!L426</f>
        <v>6</v>
      </c>
      <c r="M426">
        <f>games1805!M426</f>
        <v>0</v>
      </c>
      <c r="N426" t="str">
        <f>games1805!N426</f>
        <v>S</v>
      </c>
      <c r="O426" t="str">
        <f>games1805!O426</f>
        <v>N</v>
      </c>
      <c r="P426">
        <f>games1805!P426</f>
        <v>6</v>
      </c>
      <c r="Q426">
        <f>games1805!Q426</f>
        <v>2.12</v>
      </c>
      <c r="R426">
        <f>games1805!R426</f>
        <v>0.44</v>
      </c>
      <c r="S426">
        <f>games1805!S426</f>
        <v>1.6800000000000002</v>
      </c>
      <c r="T426">
        <f>games1805!T426</f>
        <v>1.7619047619047619</v>
      </c>
      <c r="U426">
        <f>games1805!U426</f>
        <v>1.0476190476190477</v>
      </c>
      <c r="V426">
        <f>games1805!V426</f>
        <v>0.71428571428571419</v>
      </c>
      <c r="W426">
        <f>games1805!W426</f>
        <v>2.1818181818181817</v>
      </c>
      <c r="X426">
        <f>games1805!X426</f>
        <v>1</v>
      </c>
      <c r="Y426">
        <f>games1805!Y426</f>
        <v>1.1818181818181817</v>
      </c>
      <c r="Z426">
        <f>games1805!Z426</f>
        <v>2.0714285714285716</v>
      </c>
      <c r="AA426">
        <f>games1805!AA426</f>
        <v>0.7142857142857143</v>
      </c>
      <c r="AB426">
        <f>games1805!AB426</f>
        <v>1.3571428571428572</v>
      </c>
      <c r="AC426">
        <f>games1805!AC426</f>
        <v>1.7777777777777777</v>
      </c>
      <c r="AD426">
        <f>games1805!AD426</f>
        <v>1</v>
      </c>
      <c r="AE426">
        <f>games1805!AE426</f>
        <v>0.77777777777777768</v>
      </c>
      <c r="AF426">
        <f>games1805!AF426</f>
        <v>1.75</v>
      </c>
      <c r="AG426">
        <f>games1805!AG426</f>
        <v>1.0833333333333333</v>
      </c>
      <c r="AH426">
        <f>games1805!AH426</f>
        <v>0.66666666666666674</v>
      </c>
      <c r="AI426">
        <f>games1805!AI426</f>
        <v>3</v>
      </c>
      <c r="AJ426">
        <f>games1805!AJ426</f>
        <v>0</v>
      </c>
      <c r="AK426">
        <f>games1805!AK426</f>
        <v>52</v>
      </c>
      <c r="AL426">
        <f>games1805!AL426</f>
        <v>38</v>
      </c>
      <c r="AM426">
        <f>games1805!AM426</f>
        <v>2.08</v>
      </c>
      <c r="AN426">
        <f>games1805!AN426</f>
        <v>1.8095238095238095</v>
      </c>
      <c r="AO426">
        <f>games1805!AO426</f>
        <v>425</v>
      </c>
    </row>
    <row r="427" spans="1:41" x14ac:dyDescent="0.3">
      <c r="A427" t="str">
        <f>games1805!A427</f>
        <v>ÖFB-Cup  ÖFB-Cup</v>
      </c>
      <c r="B427" t="str">
        <f>games1805!B427</f>
        <v>17.02.2019</v>
      </c>
      <c r="C427" t="str">
        <f>games1805!C427</f>
        <v>2019</v>
      </c>
      <c r="D427" t="str">
        <f>games1805!D427</f>
        <v>02</v>
      </c>
      <c r="E427" t="str">
        <f>games1805!E427</f>
        <v>So</v>
      </c>
      <c r="F427">
        <f>games1805!F427</f>
        <v>0.625</v>
      </c>
      <c r="G427">
        <f>games1805!G427</f>
        <v>2170</v>
      </c>
      <c r="H427">
        <f>games1805!H427</f>
        <v>3</v>
      </c>
      <c r="I427">
        <f>games1805!I427</f>
        <v>0</v>
      </c>
      <c r="J427" t="str">
        <f>games1805!J427</f>
        <v>SC Wiener Neustadt</v>
      </c>
      <c r="K427" t="str">
        <f>games1805!K427</f>
        <v>Red Bull Salzburg</v>
      </c>
      <c r="L427">
        <f>games1805!L427</f>
        <v>1</v>
      </c>
      <c r="M427">
        <f>games1805!M427</f>
        <v>2</v>
      </c>
      <c r="N427" t="str">
        <f>games1805!N427</f>
        <v>N</v>
      </c>
      <c r="O427" t="str">
        <f>games1805!O427</f>
        <v>S</v>
      </c>
      <c r="P427">
        <f>games1805!P427</f>
        <v>-1</v>
      </c>
      <c r="Q427">
        <f>games1805!Q427</f>
        <v>0</v>
      </c>
      <c r="R427">
        <f>games1805!R427</f>
        <v>0</v>
      </c>
      <c r="S427">
        <f>games1805!S427</f>
        <v>0</v>
      </c>
      <c r="T427">
        <f>games1805!T427</f>
        <v>2.59375</v>
      </c>
      <c r="U427">
        <f>games1805!U427</f>
        <v>0.8125</v>
      </c>
      <c r="V427">
        <f>games1805!V427</f>
        <v>1.78125</v>
      </c>
      <c r="W427">
        <f>games1805!W427</f>
        <v>0</v>
      </c>
      <c r="X427">
        <f>games1805!X427</f>
        <v>0</v>
      </c>
      <c r="Y427">
        <f>games1805!Y427</f>
        <v>0</v>
      </c>
      <c r="Z427">
        <f>games1805!Z427</f>
        <v>0</v>
      </c>
      <c r="AA427">
        <f>games1805!AA427</f>
        <v>0</v>
      </c>
      <c r="AB427">
        <f>games1805!AB427</f>
        <v>0</v>
      </c>
      <c r="AC427">
        <f>games1805!AC427</f>
        <v>2.3571428571428572</v>
      </c>
      <c r="AD427">
        <f>games1805!AD427</f>
        <v>0.6428571428571429</v>
      </c>
      <c r="AE427">
        <f>games1805!AE427</f>
        <v>1.7142857142857144</v>
      </c>
      <c r="AF427">
        <f>games1805!AF427</f>
        <v>2.7777777777777777</v>
      </c>
      <c r="AG427">
        <f>games1805!AG427</f>
        <v>0.94444444444444442</v>
      </c>
      <c r="AH427">
        <f>games1805!AH427</f>
        <v>1.8333333333333333</v>
      </c>
      <c r="AI427">
        <f>games1805!AI427</f>
        <v>0</v>
      </c>
      <c r="AJ427">
        <f>games1805!AJ427</f>
        <v>3</v>
      </c>
      <c r="AK427">
        <f>games1805!AK427</f>
        <v>0</v>
      </c>
      <c r="AL427">
        <f>games1805!AL427</f>
        <v>83</v>
      </c>
      <c r="AM427">
        <f>games1805!AM427</f>
        <v>0</v>
      </c>
      <c r="AN427">
        <f>games1805!AN427</f>
        <v>2.59375</v>
      </c>
      <c r="AO427">
        <f>games1805!AO427</f>
        <v>426</v>
      </c>
    </row>
    <row r="428" spans="1:41" x14ac:dyDescent="0.3">
      <c r="A428" t="str">
        <f>games1805!A428</f>
        <v>ÖFB-Cup  ÖFB-Cup</v>
      </c>
      <c r="B428" t="str">
        <f>games1805!B428</f>
        <v>17.02.2019</v>
      </c>
      <c r="C428" t="str">
        <f>games1805!C428</f>
        <v>2019</v>
      </c>
      <c r="D428" t="str">
        <f>games1805!D428</f>
        <v>02</v>
      </c>
      <c r="E428" t="str">
        <f>games1805!E428</f>
        <v>So</v>
      </c>
      <c r="F428">
        <f>games1805!F428</f>
        <v>0.71875</v>
      </c>
      <c r="G428">
        <f>games1805!G428</f>
        <v>12700</v>
      </c>
      <c r="H428">
        <f>games1805!H428</f>
        <v>3</v>
      </c>
      <c r="I428">
        <f>games1805!I428</f>
        <v>0</v>
      </c>
      <c r="J428" t="str">
        <f>games1805!J428</f>
        <v>SK Rapid Wien</v>
      </c>
      <c r="K428" t="str">
        <f>games1805!K428</f>
        <v>TSV Hartberg</v>
      </c>
      <c r="L428">
        <f>games1805!L428</f>
        <v>5</v>
      </c>
      <c r="M428">
        <f>games1805!M428</f>
        <v>2</v>
      </c>
      <c r="N428" t="str">
        <f>games1805!N428</f>
        <v>S</v>
      </c>
      <c r="O428" t="str">
        <f>games1805!O428</f>
        <v>N</v>
      </c>
      <c r="P428">
        <f>games1805!P428</f>
        <v>3</v>
      </c>
      <c r="Q428">
        <f>games1805!Q428</f>
        <v>1.28125</v>
      </c>
      <c r="R428">
        <f>games1805!R428</f>
        <v>0.25</v>
      </c>
      <c r="S428">
        <f>games1805!S428</f>
        <v>1.03125</v>
      </c>
      <c r="T428">
        <f>games1805!T428</f>
        <v>1.7619047619047619</v>
      </c>
      <c r="U428">
        <f>games1805!U428</f>
        <v>1.9523809523809523</v>
      </c>
      <c r="V428">
        <f>games1805!V428</f>
        <v>-0.19047619047619047</v>
      </c>
      <c r="W428">
        <f>games1805!W428</f>
        <v>1.0666666666666667</v>
      </c>
      <c r="X428">
        <f>games1805!X428</f>
        <v>0.53333333333333333</v>
      </c>
      <c r="Y428">
        <f>games1805!Y428</f>
        <v>0.53333333333333333</v>
      </c>
      <c r="Z428">
        <f>games1805!Z428</f>
        <v>1.4705882352941178</v>
      </c>
      <c r="AA428">
        <f>games1805!AA428</f>
        <v>1.9411764705882353</v>
      </c>
      <c r="AB428">
        <f>games1805!AB428</f>
        <v>-0.47058823529411753</v>
      </c>
      <c r="AC428">
        <f>games1805!AC428</f>
        <v>1.8181818181818181</v>
      </c>
      <c r="AD428">
        <f>games1805!AD428</f>
        <v>1.3636363636363635</v>
      </c>
      <c r="AE428">
        <f>games1805!AE428</f>
        <v>0.45454545454545459</v>
      </c>
      <c r="AF428">
        <f>games1805!AF428</f>
        <v>1.7</v>
      </c>
      <c r="AG428">
        <f>games1805!AG428</f>
        <v>2.6</v>
      </c>
      <c r="AH428">
        <f>games1805!AH428</f>
        <v>-0.90000000000000013</v>
      </c>
      <c r="AI428">
        <f>games1805!AI428</f>
        <v>3</v>
      </c>
      <c r="AJ428">
        <f>games1805!AJ428</f>
        <v>0</v>
      </c>
      <c r="AK428">
        <f>games1805!AK428</f>
        <v>43</v>
      </c>
      <c r="AL428">
        <f>games1805!AL428</f>
        <v>30</v>
      </c>
      <c r="AM428">
        <f>games1805!AM428</f>
        <v>1.34375</v>
      </c>
      <c r="AN428">
        <f>games1805!AN428</f>
        <v>1.4285714285714286</v>
      </c>
      <c r="AO428">
        <f>games1805!AO428</f>
        <v>427</v>
      </c>
    </row>
    <row r="429" spans="1:41" x14ac:dyDescent="0.3">
      <c r="A429" t="str">
        <f>games1805!A429</f>
        <v>Europa League  Europa League</v>
      </c>
      <c r="B429" t="str">
        <f>games1805!B429</f>
        <v>21.02.2019</v>
      </c>
      <c r="C429" t="str">
        <f>games1805!C429</f>
        <v>2019</v>
      </c>
      <c r="D429" t="str">
        <f>games1805!D429</f>
        <v>02</v>
      </c>
      <c r="E429" t="str">
        <f>games1805!E429</f>
        <v>Do</v>
      </c>
      <c r="F429">
        <f>games1805!F429</f>
        <v>0.78819444444444453</v>
      </c>
      <c r="G429">
        <f>games1805!G429</f>
        <v>24717</v>
      </c>
      <c r="H429">
        <f>games1805!H429</f>
        <v>4</v>
      </c>
      <c r="I429">
        <f>games1805!I429</f>
        <v>0</v>
      </c>
      <c r="J429" t="str">
        <f>games1805!J429</f>
        <v>Red Bull Salzburg</v>
      </c>
      <c r="K429" t="str">
        <f>games1805!K429</f>
        <v>FC Brügge</v>
      </c>
      <c r="L429">
        <f>games1805!L429</f>
        <v>4</v>
      </c>
      <c r="M429">
        <f>games1805!M429</f>
        <v>0</v>
      </c>
      <c r="N429" t="str">
        <f>games1805!N429</f>
        <v>S</v>
      </c>
      <c r="O429" t="str">
        <f>games1805!O429</f>
        <v>N</v>
      </c>
      <c r="P429">
        <f>games1805!P429</f>
        <v>4</v>
      </c>
      <c r="Q429">
        <f>games1805!Q429</f>
        <v>2.5757575757575757</v>
      </c>
      <c r="R429">
        <f>games1805!R429</f>
        <v>0.27272727272727271</v>
      </c>
      <c r="S429">
        <f>games1805!S429</f>
        <v>2.3030303030303028</v>
      </c>
      <c r="T429">
        <f>games1805!T429</f>
        <v>2</v>
      </c>
      <c r="U429">
        <f>games1805!U429</f>
        <v>1</v>
      </c>
      <c r="V429">
        <f>games1805!V429</f>
        <v>1</v>
      </c>
      <c r="W429">
        <f>games1805!W429</f>
        <v>2.3571428571428572</v>
      </c>
      <c r="X429">
        <f>games1805!X429</f>
        <v>0.6428571428571429</v>
      </c>
      <c r="Y429">
        <f>games1805!Y429</f>
        <v>1.7142857142857144</v>
      </c>
      <c r="Z429">
        <f>games1805!Z429</f>
        <v>2.736842105263158</v>
      </c>
      <c r="AA429">
        <f>games1805!AA429</f>
        <v>0.94736842105263153</v>
      </c>
      <c r="AB429">
        <f>games1805!AB429</f>
        <v>1.7894736842105265</v>
      </c>
      <c r="AC429">
        <f>games1805!AC429</f>
        <v>2</v>
      </c>
      <c r="AD429">
        <f>games1805!AD429</f>
        <v>1</v>
      </c>
      <c r="AE429">
        <f>games1805!AE429</f>
        <v>1</v>
      </c>
      <c r="AF429">
        <f>games1805!AF429</f>
        <v>0</v>
      </c>
      <c r="AG429">
        <f>games1805!AG429</f>
        <v>0</v>
      </c>
      <c r="AH429">
        <f>games1805!AH429</f>
        <v>0</v>
      </c>
      <c r="AI429">
        <f>games1805!AI429</f>
        <v>3</v>
      </c>
      <c r="AJ429">
        <f>games1805!AJ429</f>
        <v>0</v>
      </c>
      <c r="AK429">
        <f>games1805!AK429</f>
        <v>86</v>
      </c>
      <c r="AL429">
        <f>games1805!AL429</f>
        <v>3</v>
      </c>
      <c r="AM429">
        <f>games1805!AM429</f>
        <v>2.606060606060606</v>
      </c>
      <c r="AN429">
        <f>games1805!AN429</f>
        <v>3</v>
      </c>
      <c r="AO429">
        <f>games1805!AO429</f>
        <v>428</v>
      </c>
    </row>
    <row r="430" spans="1:41" x14ac:dyDescent="0.3">
      <c r="A430" t="str">
        <f>games1805!A430</f>
        <v>Bundesliga  Bundesliga</v>
      </c>
      <c r="B430" t="str">
        <f>games1805!B430</f>
        <v>22.02.2019</v>
      </c>
      <c r="C430" t="str">
        <f>games1805!C430</f>
        <v>2019</v>
      </c>
      <c r="D430" t="str">
        <f>games1805!D430</f>
        <v>02</v>
      </c>
      <c r="E430" t="str">
        <f>games1805!E430</f>
        <v>Fr</v>
      </c>
      <c r="F430">
        <f>games1805!F430</f>
        <v>0.8125</v>
      </c>
      <c r="G430">
        <f>games1805!G430</f>
        <v>6009</v>
      </c>
      <c r="H430">
        <f>games1805!H430</f>
        <v>7</v>
      </c>
      <c r="I430">
        <f>games1805!I430</f>
        <v>0</v>
      </c>
      <c r="J430" t="str">
        <f>games1805!J430</f>
        <v>LASK</v>
      </c>
      <c r="K430" t="str">
        <f>games1805!K430</f>
        <v>FK Austria Wien</v>
      </c>
      <c r="L430">
        <f>games1805!L430</f>
        <v>2</v>
      </c>
      <c r="M430">
        <f>games1805!M430</f>
        <v>0</v>
      </c>
      <c r="N430" t="str">
        <f>games1805!N430</f>
        <v>S</v>
      </c>
      <c r="O430" t="str">
        <f>games1805!O430</f>
        <v>N</v>
      </c>
      <c r="P430">
        <f>games1805!P430</f>
        <v>2</v>
      </c>
      <c r="Q430">
        <f>games1805!Q430</f>
        <v>2.2692307692307692</v>
      </c>
      <c r="R430">
        <f>games1805!R430</f>
        <v>0.42307692307692307</v>
      </c>
      <c r="S430">
        <f>games1805!S430</f>
        <v>1.846153846153846</v>
      </c>
      <c r="T430">
        <f>games1805!T430</f>
        <v>1.5454545454545454</v>
      </c>
      <c r="U430">
        <f>games1805!U430</f>
        <v>1.0454545454545454</v>
      </c>
      <c r="V430">
        <f>games1805!V430</f>
        <v>0.5</v>
      </c>
      <c r="W430">
        <f>games1805!W430</f>
        <v>2.5</v>
      </c>
      <c r="X430">
        <f>games1805!X430</f>
        <v>0.91666666666666663</v>
      </c>
      <c r="Y430">
        <f>games1805!Y430</f>
        <v>1.5833333333333335</v>
      </c>
      <c r="Z430">
        <f>games1805!Z430</f>
        <v>2.0714285714285716</v>
      </c>
      <c r="AA430">
        <f>games1805!AA430</f>
        <v>0.7142857142857143</v>
      </c>
      <c r="AB430">
        <f>games1805!AB430</f>
        <v>1.3571428571428572</v>
      </c>
      <c r="AC430">
        <f>games1805!AC430</f>
        <v>2.1818181818181817</v>
      </c>
      <c r="AD430">
        <f>games1805!AD430</f>
        <v>1.1818181818181819</v>
      </c>
      <c r="AE430">
        <f>games1805!AE430</f>
        <v>0.99999999999999978</v>
      </c>
      <c r="AF430">
        <f>games1805!AF430</f>
        <v>0.90909090909090906</v>
      </c>
      <c r="AG430">
        <f>games1805!AG430</f>
        <v>0.90909090909090906</v>
      </c>
      <c r="AH430">
        <f>games1805!AH430</f>
        <v>0</v>
      </c>
      <c r="AI430">
        <f>games1805!AI430</f>
        <v>3</v>
      </c>
      <c r="AJ430">
        <f>games1805!AJ430</f>
        <v>0</v>
      </c>
      <c r="AK430">
        <f>games1805!AK430</f>
        <v>55</v>
      </c>
      <c r="AL430">
        <f>games1805!AL430</f>
        <v>36</v>
      </c>
      <c r="AM430">
        <f>games1805!AM430</f>
        <v>2.1153846153846154</v>
      </c>
      <c r="AN430">
        <f>games1805!AN430</f>
        <v>1.6363636363636365</v>
      </c>
      <c r="AO430">
        <f>games1805!AO430</f>
        <v>429</v>
      </c>
    </row>
    <row r="431" spans="1:41" x14ac:dyDescent="0.3">
      <c r="A431" t="str">
        <f>games1805!A431</f>
        <v>Bundesliga  Bundesliga</v>
      </c>
      <c r="B431" t="str">
        <f>games1805!B431</f>
        <v>23.02.2019</v>
      </c>
      <c r="C431" t="str">
        <f>games1805!C431</f>
        <v>2019</v>
      </c>
      <c r="D431" t="str">
        <f>games1805!D431</f>
        <v>02</v>
      </c>
      <c r="E431" t="str">
        <f>games1805!E431</f>
        <v>Sa</v>
      </c>
      <c r="F431">
        <f>games1805!F431</f>
        <v>0.70833333333333337</v>
      </c>
      <c r="G431">
        <f>games1805!G431</f>
        <v>3198</v>
      </c>
      <c r="H431">
        <f>games1805!H431</f>
        <v>70</v>
      </c>
      <c r="I431">
        <f>games1805!I431</f>
        <v>0</v>
      </c>
      <c r="J431" t="str">
        <f>games1805!J431</f>
        <v>Wolfsberger AC</v>
      </c>
      <c r="K431" t="str">
        <f>games1805!K431</f>
        <v>SC Rheindorf Altach</v>
      </c>
      <c r="L431">
        <f>games1805!L431</f>
        <v>0</v>
      </c>
      <c r="M431">
        <f>games1805!M431</f>
        <v>0</v>
      </c>
      <c r="N431" t="str">
        <f>games1805!N431</f>
        <v>U</v>
      </c>
      <c r="O431" t="str">
        <f>games1805!O431</f>
        <v>U</v>
      </c>
      <c r="P431">
        <f>games1805!P431</f>
        <v>0</v>
      </c>
      <c r="Q431">
        <f>games1805!Q431</f>
        <v>1.6666666666666667</v>
      </c>
      <c r="R431">
        <f>games1805!R431</f>
        <v>0.80952380952380953</v>
      </c>
      <c r="S431">
        <f>games1805!S431</f>
        <v>0.85714285714285721</v>
      </c>
      <c r="T431">
        <f>games1805!T431</f>
        <v>1.4761904761904763</v>
      </c>
      <c r="U431">
        <f>games1805!U431</f>
        <v>1.5238095238095237</v>
      </c>
      <c r="V431">
        <f>games1805!V431</f>
        <v>-4.761904761904745E-2</v>
      </c>
      <c r="W431">
        <f>games1805!W431</f>
        <v>1.8181818181818181</v>
      </c>
      <c r="X431">
        <f>games1805!X431</f>
        <v>1.5454545454545454</v>
      </c>
      <c r="Y431">
        <f>games1805!Y431</f>
        <v>0.27272727272727271</v>
      </c>
      <c r="Z431">
        <f>games1805!Z431</f>
        <v>1.5</v>
      </c>
      <c r="AA431">
        <f>games1805!AA431</f>
        <v>1.2</v>
      </c>
      <c r="AB431">
        <f>games1805!AB431</f>
        <v>0.30000000000000004</v>
      </c>
      <c r="AC431">
        <f>games1805!AC431</f>
        <v>1.6</v>
      </c>
      <c r="AD431">
        <f>games1805!AD431</f>
        <v>1.9</v>
      </c>
      <c r="AE431">
        <f>games1805!AE431</f>
        <v>-0.29999999999999982</v>
      </c>
      <c r="AF431">
        <f>games1805!AF431</f>
        <v>1.3636363636363635</v>
      </c>
      <c r="AG431">
        <f>games1805!AG431</f>
        <v>1.1818181818181819</v>
      </c>
      <c r="AH431">
        <f>games1805!AH431</f>
        <v>0.18181818181818166</v>
      </c>
      <c r="AI431">
        <f>games1805!AI431</f>
        <v>1</v>
      </c>
      <c r="AJ431">
        <f>games1805!AJ431</f>
        <v>1</v>
      </c>
      <c r="AK431">
        <f>games1805!AK431</f>
        <v>33</v>
      </c>
      <c r="AL431">
        <f>games1805!AL431</f>
        <v>20</v>
      </c>
      <c r="AM431">
        <f>games1805!AM431</f>
        <v>1.5714285714285714</v>
      </c>
      <c r="AN431">
        <f>games1805!AN431</f>
        <v>0.95238095238095233</v>
      </c>
      <c r="AO431">
        <f>games1805!AO431</f>
        <v>430</v>
      </c>
    </row>
    <row r="432" spans="1:41" x14ac:dyDescent="0.3">
      <c r="A432" t="str">
        <f>games1805!A432</f>
        <v>Bundesliga  Bundesliga</v>
      </c>
      <c r="B432" t="str">
        <f>games1805!B432</f>
        <v>23.02.2019</v>
      </c>
      <c r="C432" t="str">
        <f>games1805!C432</f>
        <v>2019</v>
      </c>
      <c r="D432" t="str">
        <f>games1805!D432</f>
        <v>02</v>
      </c>
      <c r="E432" t="str">
        <f>games1805!E432</f>
        <v>Sa</v>
      </c>
      <c r="F432">
        <f>games1805!F432</f>
        <v>0.70833333333333337</v>
      </c>
      <c r="G432">
        <f>games1805!G432</f>
        <v>1957</v>
      </c>
      <c r="H432">
        <f>games1805!H432</f>
        <v>70</v>
      </c>
      <c r="I432">
        <f>games1805!I432</f>
        <v>0</v>
      </c>
      <c r="J432" t="str">
        <f>games1805!J432</f>
        <v>FC Admira Wacker Mödling</v>
      </c>
      <c r="K432" t="str">
        <f>games1805!K432</f>
        <v>FC Wacker Innsbruck</v>
      </c>
      <c r="L432">
        <f>games1805!L432</f>
        <v>3</v>
      </c>
      <c r="M432">
        <f>games1805!M432</f>
        <v>0</v>
      </c>
      <c r="N432" t="str">
        <f>games1805!N432</f>
        <v>S</v>
      </c>
      <c r="O432" t="str">
        <f>games1805!O432</f>
        <v>N</v>
      </c>
      <c r="P432">
        <f>games1805!P432</f>
        <v>3</v>
      </c>
      <c r="Q432">
        <f>games1805!Q432</f>
        <v>0.8571428571428571</v>
      </c>
      <c r="R432">
        <f>games1805!R432</f>
        <v>1</v>
      </c>
      <c r="S432">
        <f>games1805!S432</f>
        <v>-0.1428571428571429</v>
      </c>
      <c r="T432">
        <f>games1805!T432</f>
        <v>1.2380952380952381</v>
      </c>
      <c r="U432">
        <f>games1805!U432</f>
        <v>1.5714285714285714</v>
      </c>
      <c r="V432">
        <f>games1805!V432</f>
        <v>-0.33333333333333326</v>
      </c>
      <c r="W432">
        <f>games1805!W432</f>
        <v>1</v>
      </c>
      <c r="X432">
        <f>games1805!X432</f>
        <v>2.1</v>
      </c>
      <c r="Y432">
        <f>games1805!Y432</f>
        <v>-1.1000000000000001</v>
      </c>
      <c r="Z432">
        <f>games1805!Z432</f>
        <v>0.72727272727272729</v>
      </c>
      <c r="AA432">
        <f>games1805!AA432</f>
        <v>2.1818181818181817</v>
      </c>
      <c r="AB432">
        <f>games1805!AB432</f>
        <v>-1.4545454545454544</v>
      </c>
      <c r="AC432">
        <f>games1805!AC432</f>
        <v>0.77777777777777779</v>
      </c>
      <c r="AD432">
        <f>games1805!AD432</f>
        <v>1.1111111111111112</v>
      </c>
      <c r="AE432">
        <f>games1805!AE432</f>
        <v>-0.33333333333333337</v>
      </c>
      <c r="AF432">
        <f>games1805!AF432</f>
        <v>1.5833333333333333</v>
      </c>
      <c r="AG432">
        <f>games1805!AG432</f>
        <v>1.9166666666666667</v>
      </c>
      <c r="AH432">
        <f>games1805!AH432</f>
        <v>-0.33333333333333348</v>
      </c>
      <c r="AI432">
        <f>games1805!AI432</f>
        <v>3</v>
      </c>
      <c r="AJ432">
        <f>games1805!AJ432</f>
        <v>0</v>
      </c>
      <c r="AK432">
        <f>games1805!AK432</f>
        <v>11</v>
      </c>
      <c r="AL432">
        <f>games1805!AL432</f>
        <v>23</v>
      </c>
      <c r="AM432">
        <f>games1805!AM432</f>
        <v>0.52380952380952384</v>
      </c>
      <c r="AN432">
        <f>games1805!AN432</f>
        <v>1.0952380952380953</v>
      </c>
      <c r="AO432">
        <f>games1805!AO432</f>
        <v>431</v>
      </c>
    </row>
    <row r="433" spans="1:41" x14ac:dyDescent="0.3">
      <c r="A433" t="str">
        <f>games1805!A433</f>
        <v>Bundesliga  Bundesliga</v>
      </c>
      <c r="B433" t="str">
        <f>games1805!B433</f>
        <v>24.02.2019</v>
      </c>
      <c r="C433" t="str">
        <f>games1805!C433</f>
        <v>2019</v>
      </c>
      <c r="D433" t="str">
        <f>games1805!D433</f>
        <v>02</v>
      </c>
      <c r="E433" t="str">
        <f>games1805!E433</f>
        <v>So</v>
      </c>
      <c r="F433">
        <f>games1805!F433</f>
        <v>0.60416666666666663</v>
      </c>
      <c r="G433">
        <f>games1805!G433</f>
        <v>6200</v>
      </c>
      <c r="H433">
        <f>games1805!H433</f>
        <v>71</v>
      </c>
      <c r="I433">
        <f>games1805!I433</f>
        <v>0</v>
      </c>
      <c r="J433" t="str">
        <f>games1805!J433</f>
        <v>SV Mattersburg</v>
      </c>
      <c r="K433" t="str">
        <f>games1805!K433</f>
        <v>SK Sturm Graz</v>
      </c>
      <c r="L433">
        <f>games1805!L433</f>
        <v>1</v>
      </c>
      <c r="M433">
        <f>games1805!M433</f>
        <v>1</v>
      </c>
      <c r="N433" t="str">
        <f>games1805!N433</f>
        <v>U</v>
      </c>
      <c r="O433" t="str">
        <f>games1805!O433</f>
        <v>U</v>
      </c>
      <c r="P433">
        <f>games1805!P433</f>
        <v>0</v>
      </c>
      <c r="Q433">
        <f>games1805!Q433</f>
        <v>1.35</v>
      </c>
      <c r="R433">
        <f>games1805!R433</f>
        <v>0.95</v>
      </c>
      <c r="S433">
        <f>games1805!S433</f>
        <v>0.40000000000000013</v>
      </c>
      <c r="T433">
        <f>games1805!T433</f>
        <v>1.125</v>
      </c>
      <c r="U433">
        <f>games1805!U433</f>
        <v>1.375</v>
      </c>
      <c r="V433">
        <f>games1805!V433</f>
        <v>-0.25</v>
      </c>
      <c r="W433">
        <f>games1805!W433</f>
        <v>1.2</v>
      </c>
      <c r="X433">
        <f>games1805!X433</f>
        <v>1.9</v>
      </c>
      <c r="Y433">
        <f>games1805!Y433</f>
        <v>-0.7</v>
      </c>
      <c r="Z433">
        <f>games1805!Z433</f>
        <v>1.5</v>
      </c>
      <c r="AA433">
        <f>games1805!AA433</f>
        <v>1.7</v>
      </c>
      <c r="AB433">
        <f>games1805!AB433</f>
        <v>-0.19999999999999996</v>
      </c>
      <c r="AC433">
        <f>games1805!AC433</f>
        <v>1.3636363636363635</v>
      </c>
      <c r="AD433">
        <f>games1805!AD433</f>
        <v>1.2727272727272727</v>
      </c>
      <c r="AE433">
        <f>games1805!AE433</f>
        <v>9.0909090909090828E-2</v>
      </c>
      <c r="AF433">
        <f>games1805!AF433</f>
        <v>0.92307692307692313</v>
      </c>
      <c r="AG433">
        <f>games1805!AG433</f>
        <v>1.4615384615384615</v>
      </c>
      <c r="AH433">
        <f>games1805!AH433</f>
        <v>-0.53846153846153832</v>
      </c>
      <c r="AI433">
        <f>games1805!AI433</f>
        <v>1</v>
      </c>
      <c r="AJ433">
        <f>games1805!AJ433</f>
        <v>1</v>
      </c>
      <c r="AK433">
        <f>games1805!AK433</f>
        <v>23</v>
      </c>
      <c r="AL433">
        <f>games1805!AL433</f>
        <v>29</v>
      </c>
      <c r="AM433">
        <f>games1805!AM433</f>
        <v>1.1499999999999999</v>
      </c>
      <c r="AN433">
        <f>games1805!AN433</f>
        <v>1.2083333333333333</v>
      </c>
      <c r="AO433">
        <f>games1805!AO433</f>
        <v>432</v>
      </c>
    </row>
    <row r="434" spans="1:41" x14ac:dyDescent="0.3">
      <c r="A434" t="str">
        <f>games1805!A434</f>
        <v>Bundesliga  Bundesliga</v>
      </c>
      <c r="B434" t="str">
        <f>games1805!B434</f>
        <v>24.02.2019</v>
      </c>
      <c r="C434" t="str">
        <f>games1805!C434</f>
        <v>2019</v>
      </c>
      <c r="D434" t="str">
        <f>games1805!D434</f>
        <v>02</v>
      </c>
      <c r="E434" t="str">
        <f>games1805!E434</f>
        <v>So</v>
      </c>
      <c r="F434">
        <f>games1805!F434</f>
        <v>0.70833333333333337</v>
      </c>
      <c r="G434">
        <f>games1805!G434</f>
        <v>19440</v>
      </c>
      <c r="H434">
        <f>games1805!H434</f>
        <v>3</v>
      </c>
      <c r="I434">
        <f>games1805!I434</f>
        <v>0</v>
      </c>
      <c r="J434" t="str">
        <f>games1805!J434</f>
        <v>SK Rapid Wien</v>
      </c>
      <c r="K434" t="str">
        <f>games1805!K434</f>
        <v>Red Bull Salzburg</v>
      </c>
      <c r="L434">
        <f>games1805!L434</f>
        <v>2</v>
      </c>
      <c r="M434">
        <f>games1805!M434</f>
        <v>0</v>
      </c>
      <c r="N434" t="str">
        <f>games1805!N434</f>
        <v>S</v>
      </c>
      <c r="O434" t="str">
        <f>games1805!O434</f>
        <v>N</v>
      </c>
      <c r="P434">
        <f>games1805!P434</f>
        <v>2</v>
      </c>
      <c r="Q434">
        <f>games1805!Q434</f>
        <v>1.393939393939394</v>
      </c>
      <c r="R434">
        <f>games1805!R434</f>
        <v>0.30303030303030304</v>
      </c>
      <c r="S434">
        <f>games1805!S434</f>
        <v>1.0909090909090911</v>
      </c>
      <c r="T434">
        <f>games1805!T434</f>
        <v>2.6176470588235294</v>
      </c>
      <c r="U434">
        <f>games1805!U434</f>
        <v>0.79411764705882348</v>
      </c>
      <c r="V434">
        <f>games1805!V434</f>
        <v>1.8235294117647061</v>
      </c>
      <c r="W434">
        <f>games1805!W434</f>
        <v>1.3125</v>
      </c>
      <c r="X434">
        <f>games1805!X434</f>
        <v>0.625</v>
      </c>
      <c r="Y434">
        <f>games1805!Y434</f>
        <v>0.6875</v>
      </c>
      <c r="Z434">
        <f>games1805!Z434</f>
        <v>1.4705882352941178</v>
      </c>
      <c r="AA434">
        <f>games1805!AA434</f>
        <v>1.9411764705882353</v>
      </c>
      <c r="AB434">
        <f>games1805!AB434</f>
        <v>-0.47058823529411753</v>
      </c>
      <c r="AC434">
        <f>games1805!AC434</f>
        <v>2.4666666666666668</v>
      </c>
      <c r="AD434">
        <f>games1805!AD434</f>
        <v>0.6</v>
      </c>
      <c r="AE434">
        <f>games1805!AE434</f>
        <v>1.8666666666666667</v>
      </c>
      <c r="AF434">
        <f>games1805!AF434</f>
        <v>2.736842105263158</v>
      </c>
      <c r="AG434">
        <f>games1805!AG434</f>
        <v>0.94736842105263153</v>
      </c>
      <c r="AH434">
        <f>games1805!AH434</f>
        <v>1.7894736842105265</v>
      </c>
      <c r="AI434">
        <f>games1805!AI434</f>
        <v>3</v>
      </c>
      <c r="AJ434">
        <f>games1805!AJ434</f>
        <v>0</v>
      </c>
      <c r="AK434">
        <f>games1805!AK434</f>
        <v>46</v>
      </c>
      <c r="AL434">
        <f>games1805!AL434</f>
        <v>89</v>
      </c>
      <c r="AM434">
        <f>games1805!AM434</f>
        <v>1.393939393939394</v>
      </c>
      <c r="AN434">
        <f>games1805!AN434</f>
        <v>2.6176470588235294</v>
      </c>
      <c r="AO434">
        <f>games1805!AO434</f>
        <v>433</v>
      </c>
    </row>
    <row r="435" spans="1:41" x14ac:dyDescent="0.3">
      <c r="A435" t="str">
        <f>games1805!A435</f>
        <v>Bundesliga  Bundesliga</v>
      </c>
      <c r="B435" t="str">
        <f>games1805!B435</f>
        <v>24.02.2019</v>
      </c>
      <c r="C435" t="str">
        <f>games1805!C435</f>
        <v>2019</v>
      </c>
      <c r="D435" t="str">
        <f>games1805!D435</f>
        <v>02</v>
      </c>
      <c r="E435" t="str">
        <f>games1805!E435</f>
        <v>So</v>
      </c>
      <c r="F435">
        <f>games1805!F435</f>
        <v>0.60416666666666663</v>
      </c>
      <c r="G435">
        <f>games1805!G435</f>
        <v>1965</v>
      </c>
      <c r="H435">
        <f>games1805!H435</f>
        <v>8</v>
      </c>
      <c r="I435">
        <f>games1805!I435</f>
        <v>0</v>
      </c>
      <c r="J435" t="str">
        <f>games1805!J435</f>
        <v>TSV Hartberg</v>
      </c>
      <c r="K435" t="str">
        <f>games1805!K435</f>
        <v>SKN St. Pölten</v>
      </c>
      <c r="L435">
        <f>games1805!L435</f>
        <v>1</v>
      </c>
      <c r="M435">
        <f>games1805!M435</f>
        <v>1</v>
      </c>
      <c r="N435" t="str">
        <f>games1805!N435</f>
        <v>U</v>
      </c>
      <c r="O435" t="str">
        <f>games1805!O435</f>
        <v>U</v>
      </c>
      <c r="P435">
        <f>games1805!P435</f>
        <v>0</v>
      </c>
      <c r="Q435">
        <f>games1805!Q435</f>
        <v>1.7727272727272727</v>
      </c>
      <c r="R435">
        <f>games1805!R435</f>
        <v>0.68181818181818177</v>
      </c>
      <c r="S435">
        <f>games1805!S435</f>
        <v>1.0909090909090908</v>
      </c>
      <c r="T435">
        <f>games1805!T435</f>
        <v>1.6818181818181819</v>
      </c>
      <c r="U435">
        <f>games1805!U435</f>
        <v>1.2727272727272727</v>
      </c>
      <c r="V435">
        <f>games1805!V435</f>
        <v>0.40909090909090917</v>
      </c>
      <c r="W435">
        <f>games1805!W435</f>
        <v>1.8181818181818181</v>
      </c>
      <c r="X435">
        <f>games1805!X435</f>
        <v>1.3636363636363635</v>
      </c>
      <c r="Y435">
        <f>games1805!Y435</f>
        <v>0.45454545454545459</v>
      </c>
      <c r="Z435">
        <f>games1805!Z435</f>
        <v>1.7272727272727273</v>
      </c>
      <c r="AA435">
        <f>games1805!AA435</f>
        <v>2.8181818181818183</v>
      </c>
      <c r="AB435">
        <f>games1805!AB435</f>
        <v>-1.0909090909090911</v>
      </c>
      <c r="AC435">
        <f>games1805!AC435</f>
        <v>1.7777777777777777</v>
      </c>
      <c r="AD435">
        <f>games1805!AD435</f>
        <v>1</v>
      </c>
      <c r="AE435">
        <f>games1805!AE435</f>
        <v>0.77777777777777768</v>
      </c>
      <c r="AF435">
        <f>games1805!AF435</f>
        <v>1.6153846153846154</v>
      </c>
      <c r="AG435">
        <f>games1805!AG435</f>
        <v>1.4615384615384615</v>
      </c>
      <c r="AH435">
        <f>games1805!AH435</f>
        <v>0.15384615384615397</v>
      </c>
      <c r="AI435">
        <f>games1805!AI435</f>
        <v>1</v>
      </c>
      <c r="AJ435">
        <f>games1805!AJ435</f>
        <v>1</v>
      </c>
      <c r="AK435">
        <f>games1805!AK435</f>
        <v>30</v>
      </c>
      <c r="AL435">
        <f>games1805!AL435</f>
        <v>38</v>
      </c>
      <c r="AM435">
        <f>games1805!AM435</f>
        <v>1.3636363636363635</v>
      </c>
      <c r="AN435">
        <f>games1805!AN435</f>
        <v>1.7272727272727273</v>
      </c>
      <c r="AO435">
        <f>games1805!AO435</f>
        <v>434</v>
      </c>
    </row>
    <row r="436" spans="1:41" x14ac:dyDescent="0.3">
      <c r="A436" t="str">
        <f>games1805!A436</f>
        <v>Bundesliga  Bundesliga</v>
      </c>
      <c r="B436" t="str">
        <f>games1805!B436</f>
        <v>02.03.2019</v>
      </c>
      <c r="C436" t="str">
        <f>games1805!C436</f>
        <v>2019</v>
      </c>
      <c r="D436" t="str">
        <f>games1805!D436</f>
        <v>03</v>
      </c>
      <c r="E436" t="str">
        <f>games1805!E436</f>
        <v>Sa</v>
      </c>
      <c r="F436">
        <f>games1805!F436</f>
        <v>0.70833333333333337</v>
      </c>
      <c r="G436">
        <f>games1805!G436</f>
        <v>6111</v>
      </c>
      <c r="H436">
        <f>games1805!H436</f>
        <v>6</v>
      </c>
      <c r="I436">
        <f>games1805!I436</f>
        <v>0</v>
      </c>
      <c r="J436" t="str">
        <f>games1805!J436</f>
        <v>Red Bull Salzburg</v>
      </c>
      <c r="K436" t="str">
        <f>games1805!K436</f>
        <v>Wolfsberger AC</v>
      </c>
      <c r="L436">
        <f>games1805!L436</f>
        <v>3</v>
      </c>
      <c r="M436">
        <f>games1805!M436</f>
        <v>0</v>
      </c>
      <c r="N436" t="str">
        <f>games1805!N436</f>
        <v>S</v>
      </c>
      <c r="O436" t="str">
        <f>games1805!O436</f>
        <v>N</v>
      </c>
      <c r="P436">
        <f>games1805!P436</f>
        <v>3</v>
      </c>
      <c r="Q436">
        <f>games1805!Q436</f>
        <v>2.5428571428571427</v>
      </c>
      <c r="R436">
        <f>games1805!R436</f>
        <v>0.25714285714285712</v>
      </c>
      <c r="S436">
        <f>games1805!S436</f>
        <v>2.2857142857142856</v>
      </c>
      <c r="T436">
        <f>games1805!T436</f>
        <v>1.5909090909090908</v>
      </c>
      <c r="U436">
        <f>games1805!U436</f>
        <v>1.3181818181818181</v>
      </c>
      <c r="V436">
        <f>games1805!V436</f>
        <v>0.27272727272727271</v>
      </c>
      <c r="W436">
        <f>games1805!W436</f>
        <v>2.4666666666666668</v>
      </c>
      <c r="X436">
        <f>games1805!X436</f>
        <v>0.6</v>
      </c>
      <c r="Y436">
        <f>games1805!Y436</f>
        <v>1.8666666666666667</v>
      </c>
      <c r="Z436">
        <f>games1805!Z436</f>
        <v>2.6</v>
      </c>
      <c r="AA436">
        <f>games1805!AA436</f>
        <v>1</v>
      </c>
      <c r="AB436">
        <f>games1805!AB436</f>
        <v>1.6</v>
      </c>
      <c r="AC436">
        <f>games1805!AC436</f>
        <v>1.6666666666666667</v>
      </c>
      <c r="AD436">
        <f>games1805!AD436</f>
        <v>1.4166666666666667</v>
      </c>
      <c r="AE436">
        <f>games1805!AE436</f>
        <v>0.25</v>
      </c>
      <c r="AF436">
        <f>games1805!AF436</f>
        <v>1.5</v>
      </c>
      <c r="AG436">
        <f>games1805!AG436</f>
        <v>1.2</v>
      </c>
      <c r="AH436">
        <f>games1805!AH436</f>
        <v>0.30000000000000004</v>
      </c>
      <c r="AI436">
        <f>games1805!AI436</f>
        <v>3</v>
      </c>
      <c r="AJ436">
        <f>games1805!AJ436</f>
        <v>0</v>
      </c>
      <c r="AK436">
        <f>games1805!AK436</f>
        <v>89</v>
      </c>
      <c r="AL436">
        <f>games1805!AL436</f>
        <v>34</v>
      </c>
      <c r="AM436">
        <f>games1805!AM436</f>
        <v>2.5428571428571427</v>
      </c>
      <c r="AN436">
        <f>games1805!AN436</f>
        <v>1.5454545454545454</v>
      </c>
      <c r="AO436">
        <f>games1805!AO436</f>
        <v>435</v>
      </c>
    </row>
    <row r="437" spans="1:41" x14ac:dyDescent="0.3">
      <c r="A437" t="str">
        <f>games1805!A437</f>
        <v>Bundesliga  Bundesliga</v>
      </c>
      <c r="B437" t="str">
        <f>games1805!B437</f>
        <v>02.03.2019</v>
      </c>
      <c r="C437" t="str">
        <f>games1805!C437</f>
        <v>2019</v>
      </c>
      <c r="D437" t="str">
        <f>games1805!D437</f>
        <v>03</v>
      </c>
      <c r="E437" t="str">
        <f>games1805!E437</f>
        <v>Sa</v>
      </c>
      <c r="F437">
        <f>games1805!F437</f>
        <v>0.70833333333333337</v>
      </c>
      <c r="G437">
        <f>games1805!G437</f>
        <v>7195</v>
      </c>
      <c r="H437">
        <f>games1805!H437</f>
        <v>6</v>
      </c>
      <c r="I437">
        <f>games1805!I437</f>
        <v>0</v>
      </c>
      <c r="J437" t="str">
        <f>games1805!J437</f>
        <v>SKN St. Pölten</v>
      </c>
      <c r="K437" t="str">
        <f>games1805!K437</f>
        <v>SK Rapid Wien</v>
      </c>
      <c r="L437">
        <f>games1805!L437</f>
        <v>0</v>
      </c>
      <c r="M437">
        <f>games1805!M437</f>
        <v>4</v>
      </c>
      <c r="N437" t="str">
        <f>games1805!N437</f>
        <v>N</v>
      </c>
      <c r="O437" t="str">
        <f>games1805!O437</f>
        <v>S</v>
      </c>
      <c r="P437">
        <f>games1805!P437</f>
        <v>-4</v>
      </c>
      <c r="Q437">
        <f>games1805!Q437</f>
        <v>1.6521739130434783</v>
      </c>
      <c r="R437">
        <f>games1805!R437</f>
        <v>0.39130434782608697</v>
      </c>
      <c r="S437">
        <f>games1805!S437</f>
        <v>1.2608695652173914</v>
      </c>
      <c r="T437">
        <f>games1805!T437</f>
        <v>1.411764705882353</v>
      </c>
      <c r="U437">
        <f>games1805!U437</f>
        <v>1.2647058823529411</v>
      </c>
      <c r="V437">
        <f>games1805!V437</f>
        <v>0.14705882352941191</v>
      </c>
      <c r="W437">
        <f>games1805!W437</f>
        <v>1.7777777777777777</v>
      </c>
      <c r="X437">
        <f>games1805!X437</f>
        <v>1</v>
      </c>
      <c r="Y437">
        <f>games1805!Y437</f>
        <v>0.77777777777777768</v>
      </c>
      <c r="Z437">
        <f>games1805!Z437</f>
        <v>1.5714285714285714</v>
      </c>
      <c r="AA437">
        <f>games1805!AA437</f>
        <v>1.4285714285714286</v>
      </c>
      <c r="AB437">
        <f>games1805!AB437</f>
        <v>0.14285714285714279</v>
      </c>
      <c r="AC437">
        <f>games1805!AC437</f>
        <v>1.3529411764705883</v>
      </c>
      <c r="AD437">
        <f>games1805!AD437</f>
        <v>0.58823529411764708</v>
      </c>
      <c r="AE437">
        <f>games1805!AE437</f>
        <v>0.76470588235294124</v>
      </c>
      <c r="AF437">
        <f>games1805!AF437</f>
        <v>1.4705882352941178</v>
      </c>
      <c r="AG437">
        <f>games1805!AG437</f>
        <v>1.9411764705882353</v>
      </c>
      <c r="AH437">
        <f>games1805!AH437</f>
        <v>-0.47058823529411753</v>
      </c>
      <c r="AI437">
        <f>games1805!AI437</f>
        <v>0</v>
      </c>
      <c r="AJ437">
        <f>games1805!AJ437</f>
        <v>3</v>
      </c>
      <c r="AK437">
        <f>games1805!AK437</f>
        <v>39</v>
      </c>
      <c r="AL437">
        <f>games1805!AL437</f>
        <v>49</v>
      </c>
      <c r="AM437">
        <f>games1805!AM437</f>
        <v>1.6956521739130435</v>
      </c>
      <c r="AN437">
        <f>games1805!AN437</f>
        <v>1.4411764705882353</v>
      </c>
      <c r="AO437">
        <f>games1805!AO437</f>
        <v>436</v>
      </c>
    </row>
    <row r="438" spans="1:41" x14ac:dyDescent="0.3">
      <c r="A438" t="str">
        <f>games1805!A438</f>
        <v>Bundesliga  Bundesliga</v>
      </c>
      <c r="B438" t="str">
        <f>games1805!B438</f>
        <v>02.03.2019</v>
      </c>
      <c r="C438" t="str">
        <f>games1805!C438</f>
        <v>2019</v>
      </c>
      <c r="D438" t="str">
        <f>games1805!D438</f>
        <v>03</v>
      </c>
      <c r="E438" t="str">
        <f>games1805!E438</f>
        <v>Sa</v>
      </c>
      <c r="F438">
        <f>games1805!F438</f>
        <v>0.70833333333333337</v>
      </c>
      <c r="G438">
        <f>games1805!G438</f>
        <v>3618</v>
      </c>
      <c r="H438">
        <f>games1805!H438</f>
        <v>7</v>
      </c>
      <c r="I438">
        <f>games1805!I438</f>
        <v>0</v>
      </c>
      <c r="J438" t="str">
        <f>games1805!J438</f>
        <v>SC Rheindorf Altach</v>
      </c>
      <c r="K438" t="str">
        <f>games1805!K438</f>
        <v>FC Admira Wacker Mödling</v>
      </c>
      <c r="L438">
        <f>games1805!L438</f>
        <v>0</v>
      </c>
      <c r="M438">
        <f>games1805!M438</f>
        <v>1</v>
      </c>
      <c r="N438" t="str">
        <f>games1805!N438</f>
        <v>N</v>
      </c>
      <c r="O438" t="str">
        <f>games1805!O438</f>
        <v>S</v>
      </c>
      <c r="P438">
        <f>games1805!P438</f>
        <v>-1</v>
      </c>
      <c r="Q438">
        <f>games1805!Q438</f>
        <v>1.4090909090909092</v>
      </c>
      <c r="R438">
        <f>games1805!R438</f>
        <v>0.86363636363636365</v>
      </c>
      <c r="S438">
        <f>games1805!S438</f>
        <v>0.54545454545454553</v>
      </c>
      <c r="T438">
        <f>games1805!T438</f>
        <v>0.95454545454545459</v>
      </c>
      <c r="U438">
        <f>games1805!U438</f>
        <v>2.0454545454545454</v>
      </c>
      <c r="V438">
        <f>games1805!V438</f>
        <v>-1.0909090909090908</v>
      </c>
      <c r="W438">
        <f>games1805!W438</f>
        <v>1.6</v>
      </c>
      <c r="X438">
        <f>games1805!X438</f>
        <v>1.9</v>
      </c>
      <c r="Y438">
        <f>games1805!Y438</f>
        <v>-0.29999999999999982</v>
      </c>
      <c r="Z438">
        <f>games1805!Z438</f>
        <v>1.25</v>
      </c>
      <c r="AA438">
        <f>games1805!AA438</f>
        <v>1.0833333333333333</v>
      </c>
      <c r="AB438">
        <f>games1805!AB438</f>
        <v>0.16666666666666674</v>
      </c>
      <c r="AC438">
        <f>games1805!AC438</f>
        <v>1.1818181818181819</v>
      </c>
      <c r="AD438">
        <f>games1805!AD438</f>
        <v>1.9090909090909092</v>
      </c>
      <c r="AE438">
        <f>games1805!AE438</f>
        <v>-0.72727272727272729</v>
      </c>
      <c r="AF438">
        <f>games1805!AF438</f>
        <v>0.72727272727272729</v>
      </c>
      <c r="AG438">
        <f>games1805!AG438</f>
        <v>2.1818181818181817</v>
      </c>
      <c r="AH438">
        <f>games1805!AH438</f>
        <v>-1.4545454545454544</v>
      </c>
      <c r="AI438">
        <f>games1805!AI438</f>
        <v>0</v>
      </c>
      <c r="AJ438">
        <f>games1805!AJ438</f>
        <v>3</v>
      </c>
      <c r="AK438">
        <f>games1805!AK438</f>
        <v>21</v>
      </c>
      <c r="AL438">
        <f>games1805!AL438</f>
        <v>14</v>
      </c>
      <c r="AM438">
        <f>games1805!AM438</f>
        <v>0.95454545454545459</v>
      </c>
      <c r="AN438">
        <f>games1805!AN438</f>
        <v>0.63636363636363635</v>
      </c>
      <c r="AO438">
        <f>games1805!AO438</f>
        <v>437</v>
      </c>
    </row>
    <row r="439" spans="1:41" x14ac:dyDescent="0.3">
      <c r="A439" t="str">
        <f>games1805!A439</f>
        <v>Bundesliga  Bundesliga</v>
      </c>
      <c r="B439" t="str">
        <f>games1805!B439</f>
        <v>03.03.2019</v>
      </c>
      <c r="C439" t="str">
        <f>games1805!C439</f>
        <v>2019</v>
      </c>
      <c r="D439" t="str">
        <f>games1805!D439</f>
        <v>03</v>
      </c>
      <c r="E439" t="str">
        <f>games1805!E439</f>
        <v>So</v>
      </c>
      <c r="F439">
        <f>games1805!F439</f>
        <v>0.60416666666666663</v>
      </c>
      <c r="G439">
        <f>games1805!G439</f>
        <v>8422</v>
      </c>
      <c r="H439">
        <f>games1805!H439</f>
        <v>9</v>
      </c>
      <c r="I439">
        <f>games1805!I439</f>
        <v>0</v>
      </c>
      <c r="J439" t="str">
        <f>games1805!J439</f>
        <v>FK Austria Wien</v>
      </c>
      <c r="K439" t="str">
        <f>games1805!K439</f>
        <v>TSV Hartberg</v>
      </c>
      <c r="L439">
        <f>games1805!L439</f>
        <v>4</v>
      </c>
      <c r="M439">
        <f>games1805!M439</f>
        <v>2</v>
      </c>
      <c r="N439" t="str">
        <f>games1805!N439</f>
        <v>S</v>
      </c>
      <c r="O439" t="str">
        <f>games1805!O439</f>
        <v>N</v>
      </c>
      <c r="P439">
        <f>games1805!P439</f>
        <v>2</v>
      </c>
      <c r="Q439">
        <f>games1805!Q439</f>
        <v>1.4782608695652173</v>
      </c>
      <c r="R439">
        <f>games1805!R439</f>
        <v>0.56521739130434778</v>
      </c>
      <c r="S439">
        <f>games1805!S439</f>
        <v>0.91304347826086951</v>
      </c>
      <c r="T439">
        <f>games1805!T439</f>
        <v>1.7391304347826086</v>
      </c>
      <c r="U439">
        <f>games1805!U439</f>
        <v>2.0434782608695654</v>
      </c>
      <c r="V439">
        <f>games1805!V439</f>
        <v>-0.30434782608695676</v>
      </c>
      <c r="W439">
        <f>games1805!W439</f>
        <v>2.1818181818181817</v>
      </c>
      <c r="X439">
        <f>games1805!X439</f>
        <v>1.1818181818181819</v>
      </c>
      <c r="Y439">
        <f>games1805!Y439</f>
        <v>0.99999999999999978</v>
      </c>
      <c r="Z439">
        <f>games1805!Z439</f>
        <v>0.83333333333333337</v>
      </c>
      <c r="AA439">
        <f>games1805!AA439</f>
        <v>1</v>
      </c>
      <c r="AB439">
        <f>games1805!AB439</f>
        <v>-0.16666666666666663</v>
      </c>
      <c r="AC439">
        <f>games1805!AC439</f>
        <v>1.75</v>
      </c>
      <c r="AD439">
        <f>games1805!AD439</f>
        <v>1.3333333333333333</v>
      </c>
      <c r="AE439">
        <f>games1805!AE439</f>
        <v>0.41666666666666674</v>
      </c>
      <c r="AF439">
        <f>games1805!AF439</f>
        <v>1.7272727272727273</v>
      </c>
      <c r="AG439">
        <f>games1805!AG439</f>
        <v>2.8181818181818183</v>
      </c>
      <c r="AH439">
        <f>games1805!AH439</f>
        <v>-1.0909090909090911</v>
      </c>
      <c r="AI439">
        <f>games1805!AI439</f>
        <v>3</v>
      </c>
      <c r="AJ439">
        <f>games1805!AJ439</f>
        <v>0</v>
      </c>
      <c r="AK439">
        <f>games1805!AK439</f>
        <v>36</v>
      </c>
      <c r="AL439">
        <f>games1805!AL439</f>
        <v>31</v>
      </c>
      <c r="AM439">
        <f>games1805!AM439</f>
        <v>1.5652173913043479</v>
      </c>
      <c r="AN439">
        <f>games1805!AN439</f>
        <v>1.3478260869565217</v>
      </c>
      <c r="AO439">
        <f>games1805!AO439</f>
        <v>438</v>
      </c>
    </row>
    <row r="440" spans="1:41" x14ac:dyDescent="0.3">
      <c r="A440" t="str">
        <f>games1805!A440</f>
        <v>Bundesliga  Bundesliga</v>
      </c>
      <c r="B440" t="str">
        <f>games1805!B440</f>
        <v>03.03.2019</v>
      </c>
      <c r="C440" t="str">
        <f>games1805!C440</f>
        <v>2019</v>
      </c>
      <c r="D440" t="str">
        <f>games1805!D440</f>
        <v>03</v>
      </c>
      <c r="E440" t="str">
        <f>games1805!E440</f>
        <v>So</v>
      </c>
      <c r="F440">
        <f>games1805!F440</f>
        <v>0.60416666666666663</v>
      </c>
      <c r="G440">
        <f>games1805!G440</f>
        <v>11154</v>
      </c>
      <c r="H440">
        <f>games1805!H440</f>
        <v>7</v>
      </c>
      <c r="I440">
        <f>games1805!I440</f>
        <v>0</v>
      </c>
      <c r="J440" t="str">
        <f>games1805!J440</f>
        <v>SK Sturm Graz</v>
      </c>
      <c r="K440" t="str">
        <f>games1805!K440</f>
        <v>LASK</v>
      </c>
      <c r="L440">
        <f>games1805!L440</f>
        <v>0</v>
      </c>
      <c r="M440">
        <f>games1805!M440</f>
        <v>3</v>
      </c>
      <c r="N440" t="str">
        <f>games1805!N440</f>
        <v>N</v>
      </c>
      <c r="O440" t="str">
        <f>games1805!O440</f>
        <v>S</v>
      </c>
      <c r="P440">
        <f>games1805!P440</f>
        <v>-3</v>
      </c>
      <c r="Q440">
        <f>games1805!Q440</f>
        <v>1.1200000000000001</v>
      </c>
      <c r="R440">
        <f>games1805!R440</f>
        <v>0.56000000000000005</v>
      </c>
      <c r="S440">
        <f>games1805!S440</f>
        <v>0.56000000000000005</v>
      </c>
      <c r="T440">
        <f>games1805!T440</f>
        <v>2.2592592592592591</v>
      </c>
      <c r="U440">
        <f>games1805!U440</f>
        <v>0.77777777777777779</v>
      </c>
      <c r="V440">
        <f>games1805!V440</f>
        <v>1.4814814814814814</v>
      </c>
      <c r="W440">
        <f>games1805!W440</f>
        <v>1.3636363636363635</v>
      </c>
      <c r="X440">
        <f>games1805!X440</f>
        <v>1.2727272727272727</v>
      </c>
      <c r="Y440">
        <f>games1805!Y440</f>
        <v>9.0909090909090828E-2</v>
      </c>
      <c r="Z440">
        <f>games1805!Z440</f>
        <v>0.9285714285714286</v>
      </c>
      <c r="AA440">
        <f>games1805!AA440</f>
        <v>1.4285714285714286</v>
      </c>
      <c r="AB440">
        <f>games1805!AB440</f>
        <v>-0.5</v>
      </c>
      <c r="AC440">
        <f>games1805!AC440</f>
        <v>2.4615384615384617</v>
      </c>
      <c r="AD440">
        <f>games1805!AD440</f>
        <v>0.84615384615384615</v>
      </c>
      <c r="AE440">
        <f>games1805!AE440</f>
        <v>1.6153846153846154</v>
      </c>
      <c r="AF440">
        <f>games1805!AF440</f>
        <v>2.0714285714285716</v>
      </c>
      <c r="AG440">
        <f>games1805!AG440</f>
        <v>0.7142857142857143</v>
      </c>
      <c r="AH440">
        <f>games1805!AH440</f>
        <v>1.3571428571428572</v>
      </c>
      <c r="AI440">
        <f>games1805!AI440</f>
        <v>0</v>
      </c>
      <c r="AJ440">
        <f>games1805!AJ440</f>
        <v>3</v>
      </c>
      <c r="AK440">
        <f>games1805!AK440</f>
        <v>30</v>
      </c>
      <c r="AL440">
        <f>games1805!AL440</f>
        <v>58</v>
      </c>
      <c r="AM440">
        <f>games1805!AM440</f>
        <v>1.2</v>
      </c>
      <c r="AN440">
        <f>games1805!AN440</f>
        <v>2.1481481481481484</v>
      </c>
      <c r="AO440">
        <f>games1805!AO440</f>
        <v>439</v>
      </c>
    </row>
    <row r="441" spans="1:41" x14ac:dyDescent="0.3">
      <c r="A441" t="str">
        <f>games1805!A441</f>
        <v>Bundesliga  Bundesliga</v>
      </c>
      <c r="B441" t="str">
        <f>games1805!B441</f>
        <v>03.03.2019</v>
      </c>
      <c r="C441" t="str">
        <f>games1805!C441</f>
        <v>2019</v>
      </c>
      <c r="D441" t="str">
        <f>games1805!D441</f>
        <v>03</v>
      </c>
      <c r="E441" t="str">
        <f>games1805!E441</f>
        <v>So</v>
      </c>
      <c r="F441">
        <f>games1805!F441</f>
        <v>0.70833333333333337</v>
      </c>
      <c r="G441">
        <f>games1805!G441</f>
        <v>2873</v>
      </c>
      <c r="H441">
        <f>games1805!H441</f>
        <v>7</v>
      </c>
      <c r="I441">
        <f>games1805!I441</f>
        <v>0</v>
      </c>
      <c r="J441" t="str">
        <f>games1805!J441</f>
        <v>FC Wacker Innsbruck</v>
      </c>
      <c r="K441" t="str">
        <f>games1805!K441</f>
        <v>SV Mattersburg</v>
      </c>
      <c r="L441">
        <f>games1805!L441</f>
        <v>0</v>
      </c>
      <c r="M441">
        <f>games1805!M441</f>
        <v>1</v>
      </c>
      <c r="N441" t="str">
        <f>games1805!N441</f>
        <v>N</v>
      </c>
      <c r="O441" t="str">
        <f>games1805!O441</f>
        <v>S</v>
      </c>
      <c r="P441">
        <f>games1805!P441</f>
        <v>-1</v>
      </c>
      <c r="Q441">
        <f>games1805!Q441</f>
        <v>1.1818181818181819</v>
      </c>
      <c r="R441">
        <f>games1805!R441</f>
        <v>0.45454545454545453</v>
      </c>
      <c r="S441">
        <f>games1805!S441</f>
        <v>0.72727272727272729</v>
      </c>
      <c r="T441">
        <f>games1805!T441</f>
        <v>1.3333333333333333</v>
      </c>
      <c r="U441">
        <f>games1805!U441</f>
        <v>1.7619047619047619</v>
      </c>
      <c r="V441">
        <f>games1805!V441</f>
        <v>-0.4285714285714286</v>
      </c>
      <c r="W441">
        <f>games1805!W441</f>
        <v>0.77777777777777779</v>
      </c>
      <c r="X441">
        <f>games1805!X441</f>
        <v>1.1111111111111112</v>
      </c>
      <c r="Y441">
        <f>games1805!Y441</f>
        <v>-0.33333333333333337</v>
      </c>
      <c r="Z441">
        <f>games1805!Z441</f>
        <v>1.4615384615384615</v>
      </c>
      <c r="AA441">
        <f>games1805!AA441</f>
        <v>2</v>
      </c>
      <c r="AB441">
        <f>games1805!AB441</f>
        <v>-0.53846153846153855</v>
      </c>
      <c r="AC441">
        <f>games1805!AC441</f>
        <v>1.1818181818181819</v>
      </c>
      <c r="AD441">
        <f>games1805!AD441</f>
        <v>1.8181818181818181</v>
      </c>
      <c r="AE441">
        <f>games1805!AE441</f>
        <v>-0.63636363636363624</v>
      </c>
      <c r="AF441">
        <f>games1805!AF441</f>
        <v>1.5</v>
      </c>
      <c r="AG441">
        <f>games1805!AG441</f>
        <v>1.7</v>
      </c>
      <c r="AH441">
        <f>games1805!AH441</f>
        <v>-0.19999999999999996</v>
      </c>
      <c r="AI441">
        <f>games1805!AI441</f>
        <v>0</v>
      </c>
      <c r="AJ441">
        <f>games1805!AJ441</f>
        <v>3</v>
      </c>
      <c r="AK441">
        <f>games1805!AK441</f>
        <v>23</v>
      </c>
      <c r="AL441">
        <f>games1805!AL441</f>
        <v>24</v>
      </c>
      <c r="AM441">
        <f>games1805!AM441</f>
        <v>1.0454545454545454</v>
      </c>
      <c r="AN441">
        <f>games1805!AN441</f>
        <v>1.1428571428571428</v>
      </c>
      <c r="AO441">
        <f>games1805!AO441</f>
        <v>440</v>
      </c>
    </row>
    <row r="442" spans="1:41" x14ac:dyDescent="0.3">
      <c r="A442" t="str">
        <f>games1805!A442</f>
        <v>Europa League  Europa League</v>
      </c>
      <c r="B442" t="str">
        <f>games1805!B442</f>
        <v>07.03.2019</v>
      </c>
      <c r="C442" t="str">
        <f>games1805!C442</f>
        <v>2019</v>
      </c>
      <c r="D442" t="str">
        <f>games1805!D442</f>
        <v>03</v>
      </c>
      <c r="E442" t="str">
        <f>games1805!E442</f>
        <v>Do</v>
      </c>
      <c r="F442">
        <f>games1805!F442</f>
        <v>0.875</v>
      </c>
      <c r="G442">
        <f>games1805!G442</f>
        <v>32579</v>
      </c>
      <c r="H442">
        <f>games1805!H442</f>
        <v>5</v>
      </c>
      <c r="I442">
        <f>games1805!I442</f>
        <v>0</v>
      </c>
      <c r="J442" t="str">
        <f>games1805!J442</f>
        <v>SSC Neapel</v>
      </c>
      <c r="K442" t="str">
        <f>games1805!K442</f>
        <v>Red Bull Salzburg</v>
      </c>
      <c r="L442">
        <f>games1805!L442</f>
        <v>3</v>
      </c>
      <c r="M442">
        <f>games1805!M442</f>
        <v>0</v>
      </c>
      <c r="N442" t="str">
        <f>games1805!N442</f>
        <v>S</v>
      </c>
      <c r="O442" t="str">
        <f>games1805!O442</f>
        <v>N</v>
      </c>
      <c r="P442">
        <f>games1805!P442</f>
        <v>3</v>
      </c>
      <c r="Q442">
        <f>games1805!Q442</f>
        <v>0</v>
      </c>
      <c r="R442">
        <f>games1805!R442</f>
        <v>0</v>
      </c>
      <c r="S442">
        <f>games1805!S442</f>
        <v>0</v>
      </c>
      <c r="T442">
        <f>games1805!T442</f>
        <v>2.5555555555555554</v>
      </c>
      <c r="U442">
        <f>games1805!U442</f>
        <v>0.80555555555555558</v>
      </c>
      <c r="V442">
        <f>games1805!V442</f>
        <v>1.7499999999999998</v>
      </c>
      <c r="W442">
        <f>games1805!W442</f>
        <v>0</v>
      </c>
      <c r="X442">
        <f>games1805!X442</f>
        <v>0</v>
      </c>
      <c r="Y442">
        <f>games1805!Y442</f>
        <v>0</v>
      </c>
      <c r="Z442">
        <f>games1805!Z442</f>
        <v>0</v>
      </c>
      <c r="AA442">
        <f>games1805!AA442</f>
        <v>0</v>
      </c>
      <c r="AB442">
        <f>games1805!AB442</f>
        <v>0</v>
      </c>
      <c r="AC442">
        <f>games1805!AC442</f>
        <v>2.5</v>
      </c>
      <c r="AD442">
        <f>games1805!AD442</f>
        <v>0.5625</v>
      </c>
      <c r="AE442">
        <f>games1805!AE442</f>
        <v>1.9375</v>
      </c>
      <c r="AF442">
        <f>games1805!AF442</f>
        <v>2.6</v>
      </c>
      <c r="AG442">
        <f>games1805!AG442</f>
        <v>1</v>
      </c>
      <c r="AH442">
        <f>games1805!AH442</f>
        <v>1.6</v>
      </c>
      <c r="AI442">
        <f>games1805!AI442</f>
        <v>3</v>
      </c>
      <c r="AJ442">
        <f>games1805!AJ442</f>
        <v>0</v>
      </c>
      <c r="AK442">
        <f>games1805!AK442</f>
        <v>0</v>
      </c>
      <c r="AL442">
        <f>games1805!AL442</f>
        <v>92</v>
      </c>
      <c r="AM442">
        <f>games1805!AM442</f>
        <v>0</v>
      </c>
      <c r="AN442">
        <f>games1805!AN442</f>
        <v>2.5555555555555554</v>
      </c>
      <c r="AO442">
        <f>games1805!AO442</f>
        <v>441</v>
      </c>
    </row>
    <row r="443" spans="1:41" x14ac:dyDescent="0.3">
      <c r="A443" t="str">
        <f>games1805!A443</f>
        <v>Bundesliga  Bundesliga</v>
      </c>
      <c r="B443" t="str">
        <f>games1805!B443</f>
        <v>10.03.2019</v>
      </c>
      <c r="C443" t="str">
        <f>games1805!C443</f>
        <v>2019</v>
      </c>
      <c r="D443" t="str">
        <f>games1805!D443</f>
        <v>03</v>
      </c>
      <c r="E443" t="str">
        <f>games1805!E443</f>
        <v>So</v>
      </c>
      <c r="F443">
        <f>games1805!F443</f>
        <v>0.70833333333333337</v>
      </c>
      <c r="G443">
        <f>games1805!G443</f>
        <v>9380</v>
      </c>
      <c r="H443">
        <f>games1805!H443</f>
        <v>7</v>
      </c>
      <c r="I443">
        <f>games1805!I443</f>
        <v>0</v>
      </c>
      <c r="J443" t="str">
        <f>games1805!J443</f>
        <v>FK Austria Wien</v>
      </c>
      <c r="K443" t="str">
        <f>games1805!K443</f>
        <v>SC Rheindorf Altach</v>
      </c>
      <c r="L443">
        <f>games1805!L443</f>
        <v>1</v>
      </c>
      <c r="M443">
        <f>games1805!M443</f>
        <v>3</v>
      </c>
      <c r="N443" t="str">
        <f>games1805!N443</f>
        <v>N</v>
      </c>
      <c r="O443" t="str">
        <f>games1805!O443</f>
        <v>S</v>
      </c>
      <c r="P443">
        <f>games1805!P443</f>
        <v>-2</v>
      </c>
      <c r="Q443">
        <f>games1805!Q443</f>
        <v>1.5833333333333333</v>
      </c>
      <c r="R443">
        <f>games1805!R443</f>
        <v>0.625</v>
      </c>
      <c r="S443">
        <f>games1805!S443</f>
        <v>0.95833333333333326</v>
      </c>
      <c r="T443">
        <f>games1805!T443</f>
        <v>1.3478260869565217</v>
      </c>
      <c r="U443">
        <f>games1805!U443</f>
        <v>1.4347826086956521</v>
      </c>
      <c r="V443">
        <f>games1805!V443</f>
        <v>-8.6956521739130377E-2</v>
      </c>
      <c r="W443">
        <f>games1805!W443</f>
        <v>2.3333333333333335</v>
      </c>
      <c r="X443">
        <f>games1805!X443</f>
        <v>1.25</v>
      </c>
      <c r="Y443">
        <f>games1805!Y443</f>
        <v>1.0833333333333335</v>
      </c>
      <c r="Z443">
        <f>games1805!Z443</f>
        <v>0.83333333333333337</v>
      </c>
      <c r="AA443">
        <f>games1805!AA443</f>
        <v>1</v>
      </c>
      <c r="AB443">
        <f>games1805!AB443</f>
        <v>-0.16666666666666663</v>
      </c>
      <c r="AC443">
        <f>games1805!AC443</f>
        <v>1.4545454545454546</v>
      </c>
      <c r="AD443">
        <f>games1805!AD443</f>
        <v>1.8181818181818181</v>
      </c>
      <c r="AE443">
        <f>games1805!AE443</f>
        <v>-0.36363636363636354</v>
      </c>
      <c r="AF443">
        <f>games1805!AF443</f>
        <v>1.25</v>
      </c>
      <c r="AG443">
        <f>games1805!AG443</f>
        <v>1.0833333333333333</v>
      </c>
      <c r="AH443">
        <f>games1805!AH443</f>
        <v>0.16666666666666674</v>
      </c>
      <c r="AI443">
        <f>games1805!AI443</f>
        <v>0</v>
      </c>
      <c r="AJ443">
        <f>games1805!AJ443</f>
        <v>3</v>
      </c>
      <c r="AK443">
        <f>games1805!AK443</f>
        <v>39</v>
      </c>
      <c r="AL443">
        <f>games1805!AL443</f>
        <v>21</v>
      </c>
      <c r="AM443">
        <f>games1805!AM443</f>
        <v>1.625</v>
      </c>
      <c r="AN443">
        <f>games1805!AN443</f>
        <v>0.91304347826086951</v>
      </c>
      <c r="AO443">
        <f>games1805!AO443</f>
        <v>442</v>
      </c>
    </row>
    <row r="444" spans="1:41" x14ac:dyDescent="0.3">
      <c r="A444" t="str">
        <f>games1805!A444</f>
        <v>Bundesliga  Bundesliga</v>
      </c>
      <c r="B444" t="str">
        <f>games1805!B444</f>
        <v>10.03.2019</v>
      </c>
      <c r="C444" t="str">
        <f>games1805!C444</f>
        <v>2019</v>
      </c>
      <c r="D444" t="str">
        <f>games1805!D444</f>
        <v>03</v>
      </c>
      <c r="E444" t="str">
        <f>games1805!E444</f>
        <v>So</v>
      </c>
      <c r="F444">
        <f>games1805!F444</f>
        <v>0.70833333333333337</v>
      </c>
      <c r="G444">
        <f>games1805!G444</f>
        <v>10142</v>
      </c>
      <c r="H444">
        <f>games1805!H444</f>
        <v>7</v>
      </c>
      <c r="I444">
        <f>games1805!I444</f>
        <v>0</v>
      </c>
      <c r="J444" t="str">
        <f>games1805!J444</f>
        <v>Red Bull Salzburg</v>
      </c>
      <c r="K444" t="str">
        <f>games1805!K444</f>
        <v>SK Sturm Graz</v>
      </c>
      <c r="L444">
        <f>games1805!L444</f>
        <v>0</v>
      </c>
      <c r="M444">
        <f>games1805!M444</f>
        <v>0</v>
      </c>
      <c r="N444" t="str">
        <f>games1805!N444</f>
        <v>U</v>
      </c>
      <c r="O444" t="str">
        <f>games1805!O444</f>
        <v>U</v>
      </c>
      <c r="P444">
        <f>games1805!P444</f>
        <v>0</v>
      </c>
      <c r="Q444">
        <f>games1805!Q444</f>
        <v>2.4864864864864864</v>
      </c>
      <c r="R444">
        <f>games1805!R444</f>
        <v>0.24324324324324326</v>
      </c>
      <c r="S444">
        <f>games1805!S444</f>
        <v>2.243243243243243</v>
      </c>
      <c r="T444">
        <f>games1805!T444</f>
        <v>1.0769230769230769</v>
      </c>
      <c r="U444">
        <f>games1805!U444</f>
        <v>1.4230769230769231</v>
      </c>
      <c r="V444">
        <f>games1805!V444</f>
        <v>-0.34615384615384626</v>
      </c>
      <c r="W444">
        <f>games1805!W444</f>
        <v>2.5</v>
      </c>
      <c r="X444">
        <f>games1805!X444</f>
        <v>0.5625</v>
      </c>
      <c r="Y444">
        <f>games1805!Y444</f>
        <v>1.9375</v>
      </c>
      <c r="Z444">
        <f>games1805!Z444</f>
        <v>2.4761904761904763</v>
      </c>
      <c r="AA444">
        <f>games1805!AA444</f>
        <v>1.0952380952380953</v>
      </c>
      <c r="AB444">
        <f>games1805!AB444</f>
        <v>1.3809523809523809</v>
      </c>
      <c r="AC444">
        <f>games1805!AC444</f>
        <v>1.25</v>
      </c>
      <c r="AD444">
        <f>games1805!AD444</f>
        <v>1.4166666666666667</v>
      </c>
      <c r="AE444">
        <f>games1805!AE444</f>
        <v>-0.16666666666666674</v>
      </c>
      <c r="AF444">
        <f>games1805!AF444</f>
        <v>0.9285714285714286</v>
      </c>
      <c r="AG444">
        <f>games1805!AG444</f>
        <v>1.4285714285714286</v>
      </c>
      <c r="AH444">
        <f>games1805!AH444</f>
        <v>-0.5</v>
      </c>
      <c r="AI444">
        <f>games1805!AI444</f>
        <v>1</v>
      </c>
      <c r="AJ444">
        <f>games1805!AJ444</f>
        <v>1</v>
      </c>
      <c r="AK444">
        <f>games1805!AK444</f>
        <v>92</v>
      </c>
      <c r="AL444">
        <f>games1805!AL444</f>
        <v>30</v>
      </c>
      <c r="AM444">
        <f>games1805!AM444</f>
        <v>2.4864864864864864</v>
      </c>
      <c r="AN444">
        <f>games1805!AN444</f>
        <v>1.1538461538461537</v>
      </c>
      <c r="AO444">
        <f>games1805!AO444</f>
        <v>443</v>
      </c>
    </row>
    <row r="445" spans="1:41" x14ac:dyDescent="0.3">
      <c r="A445" t="str">
        <f>games1805!A445</f>
        <v>Bundesliga  Bundesliga</v>
      </c>
      <c r="B445" t="str">
        <f>games1805!B445</f>
        <v>10.03.2019</v>
      </c>
      <c r="C445" t="str">
        <f>games1805!C445</f>
        <v>2019</v>
      </c>
      <c r="D445" t="str">
        <f>games1805!D445</f>
        <v>03</v>
      </c>
      <c r="E445" t="str">
        <f>games1805!E445</f>
        <v>So</v>
      </c>
      <c r="F445">
        <f>games1805!F445</f>
        <v>0.70833333333333337</v>
      </c>
      <c r="G445">
        <f>games1805!G445</f>
        <v>5521</v>
      </c>
      <c r="H445">
        <f>games1805!H445</f>
        <v>7</v>
      </c>
      <c r="I445">
        <f>games1805!I445</f>
        <v>0</v>
      </c>
      <c r="J445" t="str">
        <f>games1805!J445</f>
        <v>LASK</v>
      </c>
      <c r="K445" t="str">
        <f>games1805!K445</f>
        <v>FC Wacker Innsbruck</v>
      </c>
      <c r="L445">
        <f>games1805!L445</f>
        <v>2</v>
      </c>
      <c r="M445">
        <f>games1805!M445</f>
        <v>0</v>
      </c>
      <c r="N445" t="str">
        <f>games1805!N445</f>
        <v>S</v>
      </c>
      <c r="O445" t="str">
        <f>games1805!O445</f>
        <v>N</v>
      </c>
      <c r="P445">
        <f>games1805!P445</f>
        <v>2</v>
      </c>
      <c r="Q445">
        <f>games1805!Q445</f>
        <v>2.2857142857142856</v>
      </c>
      <c r="R445">
        <f>games1805!R445</f>
        <v>0.39285714285714285</v>
      </c>
      <c r="S445">
        <f>games1805!S445</f>
        <v>1.8928571428571428</v>
      </c>
      <c r="T445">
        <f>games1805!T445</f>
        <v>1.1304347826086956</v>
      </c>
      <c r="U445">
        <f>games1805!U445</f>
        <v>1.6086956521739131</v>
      </c>
      <c r="V445">
        <f>games1805!V445</f>
        <v>-0.47826086956521752</v>
      </c>
      <c r="W445">
        <f>games1805!W445</f>
        <v>2.4615384615384617</v>
      </c>
      <c r="X445">
        <f>games1805!X445</f>
        <v>0.84615384615384615</v>
      </c>
      <c r="Y445">
        <f>games1805!Y445</f>
        <v>1.6153846153846154</v>
      </c>
      <c r="Z445">
        <f>games1805!Z445</f>
        <v>2.1333333333333333</v>
      </c>
      <c r="AA445">
        <f>games1805!AA445</f>
        <v>0.66666666666666663</v>
      </c>
      <c r="AB445">
        <f>games1805!AB445</f>
        <v>1.4666666666666668</v>
      </c>
      <c r="AC445">
        <f>games1805!AC445</f>
        <v>0.7</v>
      </c>
      <c r="AD445">
        <f>games1805!AD445</f>
        <v>1.1000000000000001</v>
      </c>
      <c r="AE445">
        <f>games1805!AE445</f>
        <v>-0.40000000000000013</v>
      </c>
      <c r="AF445">
        <f>games1805!AF445</f>
        <v>1.4615384615384615</v>
      </c>
      <c r="AG445">
        <f>games1805!AG445</f>
        <v>2</v>
      </c>
      <c r="AH445">
        <f>games1805!AH445</f>
        <v>-0.53846153846153855</v>
      </c>
      <c r="AI445">
        <f>games1805!AI445</f>
        <v>3</v>
      </c>
      <c r="AJ445">
        <f>games1805!AJ445</f>
        <v>0</v>
      </c>
      <c r="AK445">
        <f>games1805!AK445</f>
        <v>61</v>
      </c>
      <c r="AL445">
        <f>games1805!AL445</f>
        <v>23</v>
      </c>
      <c r="AM445">
        <f>games1805!AM445</f>
        <v>2.1785714285714284</v>
      </c>
      <c r="AN445">
        <f>games1805!AN445</f>
        <v>1</v>
      </c>
      <c r="AO445">
        <f>games1805!AO445</f>
        <v>444</v>
      </c>
    </row>
    <row r="446" spans="1:41" x14ac:dyDescent="0.3">
      <c r="A446" t="str">
        <f>games1805!A446</f>
        <v>Bundesliga  Bundesliga</v>
      </c>
      <c r="B446" t="str">
        <f>games1805!B446</f>
        <v>10.03.2019</v>
      </c>
      <c r="C446" t="str">
        <f>games1805!C446</f>
        <v>2019</v>
      </c>
      <c r="D446" t="str">
        <f>games1805!D446</f>
        <v>03</v>
      </c>
      <c r="E446" t="str">
        <f>games1805!E446</f>
        <v>So</v>
      </c>
      <c r="F446">
        <f>games1805!F446</f>
        <v>0.70833333333333337</v>
      </c>
      <c r="G446">
        <f>games1805!G446</f>
        <v>2350</v>
      </c>
      <c r="H446">
        <f>games1805!H446</f>
        <v>8</v>
      </c>
      <c r="I446">
        <f>games1805!I446</f>
        <v>0</v>
      </c>
      <c r="J446" t="str">
        <f>games1805!J446</f>
        <v>FC Admira Wacker Mödling</v>
      </c>
      <c r="K446" t="str">
        <f>games1805!K446</f>
        <v>SKN St. Pölten</v>
      </c>
      <c r="L446">
        <f>games1805!L446</f>
        <v>3</v>
      </c>
      <c r="M446">
        <f>games1805!M446</f>
        <v>2</v>
      </c>
      <c r="N446" t="str">
        <f>games1805!N446</f>
        <v>S</v>
      </c>
      <c r="O446" t="str">
        <f>games1805!O446</f>
        <v>N</v>
      </c>
      <c r="P446">
        <f>games1805!P446</f>
        <v>1</v>
      </c>
      <c r="Q446">
        <f>games1805!Q446</f>
        <v>0.95652173913043481</v>
      </c>
      <c r="R446">
        <f>games1805!R446</f>
        <v>0.91304347826086951</v>
      </c>
      <c r="S446">
        <f>games1805!S446</f>
        <v>4.3478260869565299E-2</v>
      </c>
      <c r="T446">
        <f>games1805!T446</f>
        <v>1.5833333333333333</v>
      </c>
      <c r="U446">
        <f>games1805!U446</f>
        <v>1.375</v>
      </c>
      <c r="V446">
        <f>games1805!V446</f>
        <v>0.20833333333333326</v>
      </c>
      <c r="W446">
        <f>games1805!W446</f>
        <v>1.1818181818181819</v>
      </c>
      <c r="X446">
        <f>games1805!X446</f>
        <v>1.9090909090909092</v>
      </c>
      <c r="Y446">
        <f>games1805!Y446</f>
        <v>-0.72727272727272729</v>
      </c>
      <c r="Z446">
        <f>games1805!Z446</f>
        <v>0.75</v>
      </c>
      <c r="AA446">
        <f>games1805!AA446</f>
        <v>2</v>
      </c>
      <c r="AB446">
        <f>games1805!AB446</f>
        <v>-1.25</v>
      </c>
      <c r="AC446">
        <f>games1805!AC446</f>
        <v>1.6</v>
      </c>
      <c r="AD446">
        <f>games1805!AD446</f>
        <v>1.3</v>
      </c>
      <c r="AE446">
        <f>games1805!AE446</f>
        <v>0.30000000000000004</v>
      </c>
      <c r="AF446">
        <f>games1805!AF446</f>
        <v>1.5714285714285714</v>
      </c>
      <c r="AG446">
        <f>games1805!AG446</f>
        <v>1.4285714285714286</v>
      </c>
      <c r="AH446">
        <f>games1805!AH446</f>
        <v>0.14285714285714279</v>
      </c>
      <c r="AI446">
        <f>games1805!AI446</f>
        <v>3</v>
      </c>
      <c r="AJ446">
        <f>games1805!AJ446</f>
        <v>0</v>
      </c>
      <c r="AK446">
        <f>games1805!AK446</f>
        <v>17</v>
      </c>
      <c r="AL446">
        <f>games1805!AL446</f>
        <v>39</v>
      </c>
      <c r="AM446">
        <f>games1805!AM446</f>
        <v>0.73913043478260865</v>
      </c>
      <c r="AN446">
        <f>games1805!AN446</f>
        <v>1.625</v>
      </c>
      <c r="AO446">
        <f>games1805!AO446</f>
        <v>445</v>
      </c>
    </row>
    <row r="447" spans="1:41" x14ac:dyDescent="0.3">
      <c r="A447" t="str">
        <f>games1805!A447</f>
        <v>Bundesliga  Bundesliga</v>
      </c>
      <c r="B447" t="str">
        <f>games1805!B447</f>
        <v>10.03.2019</v>
      </c>
      <c r="C447" t="str">
        <f>games1805!C447</f>
        <v>2019</v>
      </c>
      <c r="D447" t="str">
        <f>games1805!D447</f>
        <v>03</v>
      </c>
      <c r="E447" t="str">
        <f>games1805!E447</f>
        <v>So</v>
      </c>
      <c r="F447">
        <f>games1805!F447</f>
        <v>0.70833333333333337</v>
      </c>
      <c r="G447">
        <f>games1805!G447</f>
        <v>3678</v>
      </c>
      <c r="H447">
        <f>games1805!H447</f>
        <v>8</v>
      </c>
      <c r="I447">
        <f>games1805!I447</f>
        <v>0</v>
      </c>
      <c r="J447" t="str">
        <f>games1805!J447</f>
        <v>TSV Hartberg</v>
      </c>
      <c r="K447" t="str">
        <f>games1805!K447</f>
        <v>Wolfsberger AC</v>
      </c>
      <c r="L447">
        <f>games1805!L447</f>
        <v>1</v>
      </c>
      <c r="M447">
        <f>games1805!M447</f>
        <v>1</v>
      </c>
      <c r="N447" t="str">
        <f>games1805!N447</f>
        <v>U</v>
      </c>
      <c r="O447" t="str">
        <f>games1805!O447</f>
        <v>U</v>
      </c>
      <c r="P447">
        <f>games1805!P447</f>
        <v>0</v>
      </c>
      <c r="Q447">
        <f>games1805!Q447</f>
        <v>1.75</v>
      </c>
      <c r="R447">
        <f>games1805!R447</f>
        <v>0.66666666666666663</v>
      </c>
      <c r="S447">
        <f>games1805!S447</f>
        <v>1.0833333333333335</v>
      </c>
      <c r="T447">
        <f>games1805!T447</f>
        <v>1.5217391304347827</v>
      </c>
      <c r="U447">
        <f>games1805!U447</f>
        <v>1.3913043478260869</v>
      </c>
      <c r="V447">
        <f>games1805!V447</f>
        <v>0.13043478260869579</v>
      </c>
      <c r="W447">
        <f>games1805!W447</f>
        <v>1.75</v>
      </c>
      <c r="X447">
        <f>games1805!X447</f>
        <v>1.3333333333333333</v>
      </c>
      <c r="Y447">
        <f>games1805!Y447</f>
        <v>0.41666666666666674</v>
      </c>
      <c r="Z447">
        <f>games1805!Z447</f>
        <v>1.75</v>
      </c>
      <c r="AA447">
        <f>games1805!AA447</f>
        <v>2.9166666666666665</v>
      </c>
      <c r="AB447">
        <f>games1805!AB447</f>
        <v>-1.1666666666666665</v>
      </c>
      <c r="AC447">
        <f>games1805!AC447</f>
        <v>1.6666666666666667</v>
      </c>
      <c r="AD447">
        <f>games1805!AD447</f>
        <v>1.4166666666666667</v>
      </c>
      <c r="AE447">
        <f>games1805!AE447</f>
        <v>0.25</v>
      </c>
      <c r="AF447">
        <f>games1805!AF447</f>
        <v>1.3636363636363635</v>
      </c>
      <c r="AG447">
        <f>games1805!AG447</f>
        <v>1.3636363636363635</v>
      </c>
      <c r="AH447">
        <f>games1805!AH447</f>
        <v>0</v>
      </c>
      <c r="AI447">
        <f>games1805!AI447</f>
        <v>1</v>
      </c>
      <c r="AJ447">
        <f>games1805!AJ447</f>
        <v>1</v>
      </c>
      <c r="AK447">
        <f>games1805!AK447</f>
        <v>31</v>
      </c>
      <c r="AL447">
        <f>games1805!AL447</f>
        <v>34</v>
      </c>
      <c r="AM447">
        <f>games1805!AM447</f>
        <v>1.2916666666666667</v>
      </c>
      <c r="AN447">
        <f>games1805!AN447</f>
        <v>1.4782608695652173</v>
      </c>
      <c r="AO447">
        <f>games1805!AO447</f>
        <v>446</v>
      </c>
    </row>
    <row r="448" spans="1:41" x14ac:dyDescent="0.3">
      <c r="A448" t="str">
        <f>games1805!A448</f>
        <v>Bundesliga  Bundesliga</v>
      </c>
      <c r="B448" t="str">
        <f>games1805!B448</f>
        <v>10.03.2019</v>
      </c>
      <c r="C448" t="str">
        <f>games1805!C448</f>
        <v>2019</v>
      </c>
      <c r="D448" t="str">
        <f>games1805!D448</f>
        <v>03</v>
      </c>
      <c r="E448" t="str">
        <f>games1805!E448</f>
        <v>So</v>
      </c>
      <c r="F448">
        <f>games1805!F448</f>
        <v>0.70833333333333337</v>
      </c>
      <c r="G448">
        <f>games1805!G448</f>
        <v>10200</v>
      </c>
      <c r="H448">
        <f>games1805!H448</f>
        <v>8</v>
      </c>
      <c r="I448">
        <f>games1805!I448</f>
        <v>0</v>
      </c>
      <c r="J448" t="str">
        <f>games1805!J448</f>
        <v>SV Mattersburg</v>
      </c>
      <c r="K448" t="str">
        <f>games1805!K448</f>
        <v>SK Rapid Wien</v>
      </c>
      <c r="L448">
        <f>games1805!L448</f>
        <v>2</v>
      </c>
      <c r="M448">
        <f>games1805!M448</f>
        <v>1</v>
      </c>
      <c r="N448" t="str">
        <f>games1805!N448</f>
        <v>S</v>
      </c>
      <c r="O448" t="str">
        <f>games1805!O448</f>
        <v>N</v>
      </c>
      <c r="P448">
        <f>games1805!P448</f>
        <v>1</v>
      </c>
      <c r="Q448">
        <f>games1805!Q448</f>
        <v>1.3181818181818181</v>
      </c>
      <c r="R448">
        <f>games1805!R448</f>
        <v>0.90909090909090906</v>
      </c>
      <c r="S448">
        <f>games1805!S448</f>
        <v>0.40909090909090906</v>
      </c>
      <c r="T448">
        <f>games1805!T448</f>
        <v>1.4857142857142858</v>
      </c>
      <c r="U448">
        <f>games1805!U448</f>
        <v>1.2285714285714286</v>
      </c>
      <c r="V448">
        <f>games1805!V448</f>
        <v>0.25714285714285712</v>
      </c>
      <c r="W448">
        <f>games1805!W448</f>
        <v>1.1818181818181819</v>
      </c>
      <c r="X448">
        <f>games1805!X448</f>
        <v>1.8181818181818181</v>
      </c>
      <c r="Y448">
        <f>games1805!Y448</f>
        <v>-0.63636363636363624</v>
      </c>
      <c r="Z448">
        <f>games1805!Z448</f>
        <v>1.4545454545454546</v>
      </c>
      <c r="AA448">
        <f>games1805!AA448</f>
        <v>1.5454545454545454</v>
      </c>
      <c r="AB448">
        <f>games1805!AB448</f>
        <v>-9.0909090909090828E-2</v>
      </c>
      <c r="AC448">
        <f>games1805!AC448</f>
        <v>1.3529411764705883</v>
      </c>
      <c r="AD448">
        <f>games1805!AD448</f>
        <v>0.58823529411764708</v>
      </c>
      <c r="AE448">
        <f>games1805!AE448</f>
        <v>0.76470588235294124</v>
      </c>
      <c r="AF448">
        <f>games1805!AF448</f>
        <v>1.6111111111111112</v>
      </c>
      <c r="AG448">
        <f>games1805!AG448</f>
        <v>1.8333333333333333</v>
      </c>
      <c r="AH448">
        <f>games1805!AH448</f>
        <v>-0.2222222222222221</v>
      </c>
      <c r="AI448">
        <f>games1805!AI448</f>
        <v>3</v>
      </c>
      <c r="AJ448">
        <f>games1805!AJ448</f>
        <v>0</v>
      </c>
      <c r="AK448">
        <f>games1805!AK448</f>
        <v>27</v>
      </c>
      <c r="AL448">
        <f>games1805!AL448</f>
        <v>52</v>
      </c>
      <c r="AM448">
        <f>games1805!AM448</f>
        <v>1.2272727272727273</v>
      </c>
      <c r="AN448">
        <f>games1805!AN448</f>
        <v>1.4857142857142858</v>
      </c>
      <c r="AO448">
        <f>games1805!AO448</f>
        <v>447</v>
      </c>
    </row>
    <row r="449" spans="1:41" x14ac:dyDescent="0.3">
      <c r="A449" t="str">
        <f>games1805!A449</f>
        <v>Europa League  Europa League</v>
      </c>
      <c r="B449" t="str">
        <f>games1805!B449</f>
        <v>14.03.2019</v>
      </c>
      <c r="C449" t="str">
        <f>games1805!C449</f>
        <v>2019</v>
      </c>
      <c r="D449" t="str">
        <f>games1805!D449</f>
        <v>03</v>
      </c>
      <c r="E449" t="str">
        <f>games1805!E449</f>
        <v>Do</v>
      </c>
      <c r="F449">
        <f>games1805!F449</f>
        <v>0.78819444444444453</v>
      </c>
      <c r="G449">
        <f>games1805!G449</f>
        <v>29520</v>
      </c>
      <c r="H449">
        <f>games1805!H449</f>
        <v>4</v>
      </c>
      <c r="I449">
        <f>games1805!I449</f>
        <v>0</v>
      </c>
      <c r="J449" t="str">
        <f>games1805!J449</f>
        <v>Red Bull Salzburg</v>
      </c>
      <c r="K449" t="str">
        <f>games1805!K449</f>
        <v>SSC Neapel</v>
      </c>
      <c r="L449">
        <f>games1805!L449</f>
        <v>3</v>
      </c>
      <c r="M449">
        <f>games1805!M449</f>
        <v>1</v>
      </c>
      <c r="N449" t="str">
        <f>games1805!N449</f>
        <v>S</v>
      </c>
      <c r="O449" t="str">
        <f>games1805!O449</f>
        <v>N</v>
      </c>
      <c r="P449">
        <f>games1805!P449</f>
        <v>2</v>
      </c>
      <c r="Q449">
        <f>games1805!Q449</f>
        <v>2.4210526315789473</v>
      </c>
      <c r="R449">
        <f>games1805!R449</f>
        <v>0.23684210526315788</v>
      </c>
      <c r="S449">
        <f>games1805!S449</f>
        <v>2.1842105263157894</v>
      </c>
      <c r="T449">
        <f>games1805!T449</f>
        <v>3</v>
      </c>
      <c r="U449">
        <f>games1805!U449</f>
        <v>0</v>
      </c>
      <c r="V449">
        <f>games1805!V449</f>
        <v>3</v>
      </c>
      <c r="W449">
        <f>games1805!W449</f>
        <v>2.3529411764705883</v>
      </c>
      <c r="X449">
        <f>games1805!X449</f>
        <v>0.52941176470588236</v>
      </c>
      <c r="Y449">
        <f>games1805!Y449</f>
        <v>1.8235294117647061</v>
      </c>
      <c r="Z449">
        <f>games1805!Z449</f>
        <v>2.4761904761904763</v>
      </c>
      <c r="AA449">
        <f>games1805!AA449</f>
        <v>1.0952380952380953</v>
      </c>
      <c r="AB449">
        <f>games1805!AB449</f>
        <v>1.3809523809523809</v>
      </c>
      <c r="AC449">
        <f>games1805!AC449</f>
        <v>3</v>
      </c>
      <c r="AD449">
        <f>games1805!AD449</f>
        <v>0</v>
      </c>
      <c r="AE449">
        <f>games1805!AE449</f>
        <v>3</v>
      </c>
      <c r="AF449">
        <f>games1805!AF449</f>
        <v>0</v>
      </c>
      <c r="AG449">
        <f>games1805!AG449</f>
        <v>0</v>
      </c>
      <c r="AH449">
        <f>games1805!AH449</f>
        <v>0</v>
      </c>
      <c r="AI449">
        <f>games1805!AI449</f>
        <v>3</v>
      </c>
      <c r="AJ449">
        <f>games1805!AJ449</f>
        <v>0</v>
      </c>
      <c r="AK449">
        <f>games1805!AK449</f>
        <v>93</v>
      </c>
      <c r="AL449">
        <f>games1805!AL449</f>
        <v>3</v>
      </c>
      <c r="AM449">
        <f>games1805!AM449</f>
        <v>2.4473684210526314</v>
      </c>
      <c r="AN449">
        <f>games1805!AN449</f>
        <v>3</v>
      </c>
      <c r="AO449">
        <f>games1805!AO449</f>
        <v>448</v>
      </c>
    </row>
    <row r="450" spans="1:41" x14ac:dyDescent="0.3">
      <c r="A450" t="str">
        <f>games1805!A450</f>
        <v>Bundesliga  Bundesliga</v>
      </c>
      <c r="B450" t="str">
        <f>games1805!B450</f>
        <v>17.03.2019</v>
      </c>
      <c r="C450" t="str">
        <f>games1805!C450</f>
        <v>2019</v>
      </c>
      <c r="D450" t="str">
        <f>games1805!D450</f>
        <v>03</v>
      </c>
      <c r="E450" t="str">
        <f>games1805!E450</f>
        <v>So</v>
      </c>
      <c r="F450">
        <f>games1805!F450</f>
        <v>0.70833333333333337</v>
      </c>
      <c r="G450">
        <f>games1805!G450</f>
        <v>14643</v>
      </c>
      <c r="H450">
        <f>games1805!H450</f>
        <v>7</v>
      </c>
      <c r="I450">
        <f>games1805!I450</f>
        <v>0</v>
      </c>
      <c r="J450" t="str">
        <f>games1805!J450</f>
        <v>SK Sturm Graz</v>
      </c>
      <c r="K450" t="str">
        <f>games1805!K450</f>
        <v>FK Austria Wien</v>
      </c>
      <c r="L450">
        <f>games1805!L450</f>
        <v>1</v>
      </c>
      <c r="M450">
        <f>games1805!M450</f>
        <v>0</v>
      </c>
      <c r="N450" t="str">
        <f>games1805!N450</f>
        <v>S</v>
      </c>
      <c r="O450" t="str">
        <f>games1805!O450</f>
        <v>N</v>
      </c>
      <c r="P450">
        <f>games1805!P450</f>
        <v>1</v>
      </c>
      <c r="Q450">
        <f>games1805!Q450</f>
        <v>1.037037037037037</v>
      </c>
      <c r="R450">
        <f>games1805!R450</f>
        <v>0.62962962962962965</v>
      </c>
      <c r="S450">
        <f>games1805!S450</f>
        <v>0.40740740740740733</v>
      </c>
      <c r="T450">
        <f>games1805!T450</f>
        <v>1.56</v>
      </c>
      <c r="U450">
        <f>games1805!U450</f>
        <v>1.2</v>
      </c>
      <c r="V450">
        <f>games1805!V450</f>
        <v>0.3600000000000001</v>
      </c>
      <c r="W450">
        <f>games1805!W450</f>
        <v>1.25</v>
      </c>
      <c r="X450">
        <f>games1805!X450</f>
        <v>1.4166666666666667</v>
      </c>
      <c r="Y450">
        <f>games1805!Y450</f>
        <v>-0.16666666666666674</v>
      </c>
      <c r="Z450">
        <f>games1805!Z450</f>
        <v>0.8666666666666667</v>
      </c>
      <c r="AA450">
        <f>games1805!AA450</f>
        <v>1.3333333333333333</v>
      </c>
      <c r="AB450">
        <f>games1805!AB450</f>
        <v>-0.46666666666666656</v>
      </c>
      <c r="AC450">
        <f>games1805!AC450</f>
        <v>2.2307692307692308</v>
      </c>
      <c r="AD450">
        <f>games1805!AD450</f>
        <v>1.3846153846153846</v>
      </c>
      <c r="AE450">
        <f>games1805!AE450</f>
        <v>0.84615384615384626</v>
      </c>
      <c r="AF450">
        <f>games1805!AF450</f>
        <v>0.83333333333333337</v>
      </c>
      <c r="AG450">
        <f>games1805!AG450</f>
        <v>1</v>
      </c>
      <c r="AH450">
        <f>games1805!AH450</f>
        <v>-0.16666666666666663</v>
      </c>
      <c r="AI450">
        <f>games1805!AI450</f>
        <v>3</v>
      </c>
      <c r="AJ450">
        <f>games1805!AJ450</f>
        <v>0</v>
      </c>
      <c r="AK450">
        <f>games1805!AK450</f>
        <v>31</v>
      </c>
      <c r="AL450">
        <f>games1805!AL450</f>
        <v>39</v>
      </c>
      <c r="AM450">
        <f>games1805!AM450</f>
        <v>1.1481481481481481</v>
      </c>
      <c r="AN450">
        <f>games1805!AN450</f>
        <v>1.56</v>
      </c>
      <c r="AO450">
        <f>games1805!AO450</f>
        <v>449</v>
      </c>
    </row>
    <row r="451" spans="1:41" x14ac:dyDescent="0.3">
      <c r="A451" t="str">
        <f>games1805!A451</f>
        <v>Bundesliga  Bundesliga</v>
      </c>
      <c r="B451" t="str">
        <f>games1805!B451</f>
        <v>17.03.2019</v>
      </c>
      <c r="C451" t="str">
        <f>games1805!C451</f>
        <v>2019</v>
      </c>
      <c r="D451" t="str">
        <f>games1805!D451</f>
        <v>03</v>
      </c>
      <c r="E451" t="str">
        <f>games1805!E451</f>
        <v>So</v>
      </c>
      <c r="F451">
        <f>games1805!F451</f>
        <v>0.70833333333333337</v>
      </c>
      <c r="G451">
        <f>games1805!G451</f>
        <v>6476</v>
      </c>
      <c r="H451">
        <f>games1805!H451</f>
        <v>3</v>
      </c>
      <c r="I451">
        <f>games1805!I451</f>
        <v>0</v>
      </c>
      <c r="J451" t="str">
        <f>games1805!J451</f>
        <v>FC Wacker Innsbruck</v>
      </c>
      <c r="K451" t="str">
        <f>games1805!K451</f>
        <v>Red Bull Salzburg</v>
      </c>
      <c r="L451">
        <f>games1805!L451</f>
        <v>0</v>
      </c>
      <c r="M451">
        <f>games1805!M451</f>
        <v>2</v>
      </c>
      <c r="N451" t="str">
        <f>games1805!N451</f>
        <v>N</v>
      </c>
      <c r="O451" t="str">
        <f>games1805!O451</f>
        <v>S</v>
      </c>
      <c r="P451">
        <f>games1805!P451</f>
        <v>-2</v>
      </c>
      <c r="Q451">
        <f>games1805!Q451</f>
        <v>1.0833333333333333</v>
      </c>
      <c r="R451">
        <f>games1805!R451</f>
        <v>0.45833333333333331</v>
      </c>
      <c r="S451">
        <f>games1805!S451</f>
        <v>0.625</v>
      </c>
      <c r="T451">
        <f>games1805!T451</f>
        <v>2.4358974358974357</v>
      </c>
      <c r="U451">
        <f>games1805!U451</f>
        <v>0.84615384615384615</v>
      </c>
      <c r="V451">
        <f>games1805!V451</f>
        <v>1.5897435897435894</v>
      </c>
      <c r="W451">
        <f>games1805!W451</f>
        <v>0.7</v>
      </c>
      <c r="X451">
        <f>games1805!X451</f>
        <v>1.1000000000000001</v>
      </c>
      <c r="Y451">
        <f>games1805!Y451</f>
        <v>-0.40000000000000013</v>
      </c>
      <c r="Z451">
        <f>games1805!Z451</f>
        <v>1.3571428571428572</v>
      </c>
      <c r="AA451">
        <f>games1805!AA451</f>
        <v>2</v>
      </c>
      <c r="AB451">
        <f>games1805!AB451</f>
        <v>-0.64285714285714279</v>
      </c>
      <c r="AC451">
        <f>games1805!AC451</f>
        <v>2.3888888888888888</v>
      </c>
      <c r="AD451">
        <f>games1805!AD451</f>
        <v>0.55555555555555558</v>
      </c>
      <c r="AE451">
        <f>games1805!AE451</f>
        <v>1.8333333333333333</v>
      </c>
      <c r="AF451">
        <f>games1805!AF451</f>
        <v>2.4761904761904763</v>
      </c>
      <c r="AG451">
        <f>games1805!AG451</f>
        <v>1.0952380952380953</v>
      </c>
      <c r="AH451">
        <f>games1805!AH451</f>
        <v>1.3809523809523809</v>
      </c>
      <c r="AI451">
        <f>games1805!AI451</f>
        <v>0</v>
      </c>
      <c r="AJ451">
        <f>games1805!AJ451</f>
        <v>3</v>
      </c>
      <c r="AK451">
        <f>games1805!AK451</f>
        <v>23</v>
      </c>
      <c r="AL451">
        <f>games1805!AL451</f>
        <v>96</v>
      </c>
      <c r="AM451">
        <f>games1805!AM451</f>
        <v>0.95833333333333337</v>
      </c>
      <c r="AN451">
        <f>games1805!AN451</f>
        <v>2.4615384615384617</v>
      </c>
      <c r="AO451">
        <f>games1805!AO451</f>
        <v>450</v>
      </c>
    </row>
    <row r="452" spans="1:41" x14ac:dyDescent="0.3">
      <c r="A452" t="str">
        <f>games1805!A452</f>
        <v>Bundesliga  Bundesliga</v>
      </c>
      <c r="B452" t="str">
        <f>games1805!B452</f>
        <v>17.03.2019</v>
      </c>
      <c r="C452" t="str">
        <f>games1805!C452</f>
        <v>2019</v>
      </c>
      <c r="D452" t="str">
        <f>games1805!D452</f>
        <v>03</v>
      </c>
      <c r="E452" t="str">
        <f>games1805!E452</f>
        <v>So</v>
      </c>
      <c r="F452">
        <f>games1805!F452</f>
        <v>0.70833333333333337</v>
      </c>
      <c r="G452">
        <f>games1805!G452</f>
        <v>4072</v>
      </c>
      <c r="H452">
        <f>games1805!H452</f>
        <v>7</v>
      </c>
      <c r="I452">
        <f>games1805!I452</f>
        <v>0</v>
      </c>
      <c r="J452" t="str">
        <f>games1805!J452</f>
        <v>SC Rheindorf Altach</v>
      </c>
      <c r="K452" t="str">
        <f>games1805!K452</f>
        <v>LASK</v>
      </c>
      <c r="L452">
        <f>games1805!L452</f>
        <v>1</v>
      </c>
      <c r="M452">
        <f>games1805!M452</f>
        <v>2</v>
      </c>
      <c r="N452" t="str">
        <f>games1805!N452</f>
        <v>N</v>
      </c>
      <c r="O452" t="str">
        <f>games1805!O452</f>
        <v>S</v>
      </c>
      <c r="P452">
        <f>games1805!P452</f>
        <v>-1</v>
      </c>
      <c r="Q452">
        <f>games1805!Q452</f>
        <v>1.4166666666666667</v>
      </c>
      <c r="R452">
        <f>games1805!R452</f>
        <v>0.83333333333333337</v>
      </c>
      <c r="S452">
        <f>games1805!S452</f>
        <v>0.58333333333333337</v>
      </c>
      <c r="T452">
        <f>games1805!T452</f>
        <v>2.2758620689655173</v>
      </c>
      <c r="U452">
        <f>games1805!U452</f>
        <v>0.72413793103448276</v>
      </c>
      <c r="V452">
        <f>games1805!V452</f>
        <v>1.5517241379310347</v>
      </c>
      <c r="W452">
        <f>games1805!W452</f>
        <v>1.4545454545454546</v>
      </c>
      <c r="X452">
        <f>games1805!X452</f>
        <v>1.8181818181818181</v>
      </c>
      <c r="Y452">
        <f>games1805!Y452</f>
        <v>-0.36363636363636354</v>
      </c>
      <c r="Z452">
        <f>games1805!Z452</f>
        <v>1.3846153846153846</v>
      </c>
      <c r="AA452">
        <f>games1805!AA452</f>
        <v>1.0769230769230769</v>
      </c>
      <c r="AB452">
        <f>games1805!AB452</f>
        <v>0.30769230769230771</v>
      </c>
      <c r="AC452">
        <f>games1805!AC452</f>
        <v>2.4285714285714284</v>
      </c>
      <c r="AD452">
        <f>games1805!AD452</f>
        <v>0.7857142857142857</v>
      </c>
      <c r="AE452">
        <f>games1805!AE452</f>
        <v>1.6428571428571428</v>
      </c>
      <c r="AF452">
        <f>games1805!AF452</f>
        <v>2.1333333333333333</v>
      </c>
      <c r="AG452">
        <f>games1805!AG452</f>
        <v>0.66666666666666663</v>
      </c>
      <c r="AH452">
        <f>games1805!AH452</f>
        <v>1.4666666666666668</v>
      </c>
      <c r="AI452">
        <f>games1805!AI452</f>
        <v>0</v>
      </c>
      <c r="AJ452">
        <f>games1805!AJ452</f>
        <v>3</v>
      </c>
      <c r="AK452">
        <f>games1805!AK452</f>
        <v>24</v>
      </c>
      <c r="AL452">
        <f>games1805!AL452</f>
        <v>64</v>
      </c>
      <c r="AM452">
        <f>games1805!AM452</f>
        <v>1</v>
      </c>
      <c r="AN452">
        <f>games1805!AN452</f>
        <v>2.2068965517241379</v>
      </c>
      <c r="AO452">
        <f>games1805!AO452</f>
        <v>451</v>
      </c>
    </row>
    <row r="453" spans="1:41" x14ac:dyDescent="0.3">
      <c r="A453" t="str">
        <f>games1805!A453</f>
        <v>Bundesliga  Bundesliga</v>
      </c>
      <c r="B453" t="str">
        <f>games1805!B453</f>
        <v>17.03.2019</v>
      </c>
      <c r="C453" t="str">
        <f>games1805!C453</f>
        <v>2019</v>
      </c>
      <c r="D453" t="str">
        <f>games1805!D453</f>
        <v>03</v>
      </c>
      <c r="E453" t="str">
        <f>games1805!E453</f>
        <v>So</v>
      </c>
      <c r="F453">
        <f>games1805!F453</f>
        <v>0.70833333333333337</v>
      </c>
      <c r="G453">
        <f>games1805!G453</f>
        <v>3041</v>
      </c>
      <c r="H453">
        <f>games1805!H453</f>
        <v>7</v>
      </c>
      <c r="I453">
        <f>games1805!I453</f>
        <v>0</v>
      </c>
      <c r="J453" t="str">
        <f>games1805!J453</f>
        <v>SKN St. Pölten</v>
      </c>
      <c r="K453" t="str">
        <f>games1805!K453</f>
        <v>SV Mattersburg</v>
      </c>
      <c r="L453">
        <f>games1805!L453</f>
        <v>0</v>
      </c>
      <c r="M453">
        <f>games1805!M453</f>
        <v>1</v>
      </c>
      <c r="N453" t="str">
        <f>games1805!N453</f>
        <v>N</v>
      </c>
      <c r="O453" t="str">
        <f>games1805!O453</f>
        <v>S</v>
      </c>
      <c r="P453">
        <f>games1805!P453</f>
        <v>-1</v>
      </c>
      <c r="Q453">
        <f>games1805!Q453</f>
        <v>1.6</v>
      </c>
      <c r="R453">
        <f>games1805!R453</f>
        <v>0.52</v>
      </c>
      <c r="S453">
        <f>games1805!S453</f>
        <v>1.08</v>
      </c>
      <c r="T453">
        <f>games1805!T453</f>
        <v>1.3478260869565217</v>
      </c>
      <c r="U453">
        <f>games1805!U453</f>
        <v>1.6521739130434783</v>
      </c>
      <c r="V453">
        <f>games1805!V453</f>
        <v>-0.30434782608695654</v>
      </c>
      <c r="W453">
        <f>games1805!W453</f>
        <v>1.6</v>
      </c>
      <c r="X453">
        <f>games1805!X453</f>
        <v>1.3</v>
      </c>
      <c r="Y453">
        <f>games1805!Y453</f>
        <v>0.30000000000000004</v>
      </c>
      <c r="Z453">
        <f>games1805!Z453</f>
        <v>1.6</v>
      </c>
      <c r="AA453">
        <f>games1805!AA453</f>
        <v>1.5333333333333334</v>
      </c>
      <c r="AB453">
        <f>games1805!AB453</f>
        <v>6.6666666666666652E-2</v>
      </c>
      <c r="AC453">
        <f>games1805!AC453</f>
        <v>1.25</v>
      </c>
      <c r="AD453">
        <f>games1805!AD453</f>
        <v>1.75</v>
      </c>
      <c r="AE453">
        <f>games1805!AE453</f>
        <v>-0.5</v>
      </c>
      <c r="AF453">
        <f>games1805!AF453</f>
        <v>1.4545454545454546</v>
      </c>
      <c r="AG453">
        <f>games1805!AG453</f>
        <v>1.5454545454545454</v>
      </c>
      <c r="AH453">
        <f>games1805!AH453</f>
        <v>-9.0909090909090828E-2</v>
      </c>
      <c r="AI453">
        <f>games1805!AI453</f>
        <v>0</v>
      </c>
      <c r="AJ453">
        <f>games1805!AJ453</f>
        <v>3</v>
      </c>
      <c r="AK453">
        <f>games1805!AK453</f>
        <v>39</v>
      </c>
      <c r="AL453">
        <f>games1805!AL453</f>
        <v>30</v>
      </c>
      <c r="AM453">
        <f>games1805!AM453</f>
        <v>1.56</v>
      </c>
      <c r="AN453">
        <f>games1805!AN453</f>
        <v>1.3043478260869565</v>
      </c>
      <c r="AO453">
        <f>games1805!AO453</f>
        <v>452</v>
      </c>
    </row>
    <row r="454" spans="1:41" x14ac:dyDescent="0.3">
      <c r="A454" t="str">
        <f>games1805!A454</f>
        <v>Bundesliga  Bundesliga</v>
      </c>
      <c r="B454" t="str">
        <f>games1805!B454</f>
        <v>17.03.2019</v>
      </c>
      <c r="C454" t="str">
        <f>games1805!C454</f>
        <v>2019</v>
      </c>
      <c r="D454" t="str">
        <f>games1805!D454</f>
        <v>03</v>
      </c>
      <c r="E454" t="str">
        <f>games1805!E454</f>
        <v>So</v>
      </c>
      <c r="F454">
        <f>games1805!F454</f>
        <v>0.70833333333333337</v>
      </c>
      <c r="G454">
        <f>games1805!G454</f>
        <v>4488</v>
      </c>
      <c r="H454">
        <f>games1805!H454</f>
        <v>7</v>
      </c>
      <c r="I454">
        <f>games1805!I454</f>
        <v>0</v>
      </c>
      <c r="J454" t="str">
        <f>games1805!J454</f>
        <v>Wolfsberger AC</v>
      </c>
      <c r="K454" t="str">
        <f>games1805!K454</f>
        <v>FC Admira Wacker Mödling</v>
      </c>
      <c r="L454">
        <f>games1805!L454</f>
        <v>2</v>
      </c>
      <c r="M454">
        <f>games1805!M454</f>
        <v>2</v>
      </c>
      <c r="N454" t="str">
        <f>games1805!N454</f>
        <v>U</v>
      </c>
      <c r="O454" t="str">
        <f>games1805!O454</f>
        <v>U</v>
      </c>
      <c r="P454">
        <f>games1805!P454</f>
        <v>0</v>
      </c>
      <c r="Q454">
        <f>games1805!Q454</f>
        <v>1.5</v>
      </c>
      <c r="R454">
        <f>games1805!R454</f>
        <v>0.70833333333333337</v>
      </c>
      <c r="S454">
        <f>games1805!S454</f>
        <v>0.79166666666666663</v>
      </c>
      <c r="T454">
        <f>games1805!T454</f>
        <v>1.0416666666666667</v>
      </c>
      <c r="U454">
        <f>games1805!U454</f>
        <v>1.9583333333333333</v>
      </c>
      <c r="V454">
        <f>games1805!V454</f>
        <v>-0.91666666666666652</v>
      </c>
      <c r="W454">
        <f>games1805!W454</f>
        <v>1.6666666666666667</v>
      </c>
      <c r="X454">
        <f>games1805!X454</f>
        <v>1.4166666666666667</v>
      </c>
      <c r="Y454">
        <f>games1805!Y454</f>
        <v>0.25</v>
      </c>
      <c r="Z454">
        <f>games1805!Z454</f>
        <v>1.3333333333333333</v>
      </c>
      <c r="AA454">
        <f>games1805!AA454</f>
        <v>1.3333333333333333</v>
      </c>
      <c r="AB454">
        <f>games1805!AB454</f>
        <v>0</v>
      </c>
      <c r="AC454">
        <f>games1805!AC454</f>
        <v>1.3333333333333333</v>
      </c>
      <c r="AD454">
        <f>games1805!AD454</f>
        <v>1.9166666666666667</v>
      </c>
      <c r="AE454">
        <f>games1805!AE454</f>
        <v>-0.58333333333333348</v>
      </c>
      <c r="AF454">
        <f>games1805!AF454</f>
        <v>0.75</v>
      </c>
      <c r="AG454">
        <f>games1805!AG454</f>
        <v>2</v>
      </c>
      <c r="AH454">
        <f>games1805!AH454</f>
        <v>-1.25</v>
      </c>
      <c r="AI454">
        <f>games1805!AI454</f>
        <v>1</v>
      </c>
      <c r="AJ454">
        <f>games1805!AJ454</f>
        <v>1</v>
      </c>
      <c r="AK454">
        <f>games1805!AK454</f>
        <v>35</v>
      </c>
      <c r="AL454">
        <f>games1805!AL454</f>
        <v>20</v>
      </c>
      <c r="AM454">
        <f>games1805!AM454</f>
        <v>1.4583333333333333</v>
      </c>
      <c r="AN454">
        <f>games1805!AN454</f>
        <v>0.83333333333333337</v>
      </c>
      <c r="AO454">
        <f>games1805!AO454</f>
        <v>453</v>
      </c>
    </row>
    <row r="455" spans="1:41" x14ac:dyDescent="0.3">
      <c r="A455" t="str">
        <f>games1805!A455</f>
        <v>Bundesliga  Bundesliga</v>
      </c>
      <c r="B455" t="str">
        <f>games1805!B455</f>
        <v>17.03.2019</v>
      </c>
      <c r="C455" t="str">
        <f>games1805!C455</f>
        <v>2019</v>
      </c>
      <c r="D455" t="str">
        <f>games1805!D455</f>
        <v>03</v>
      </c>
      <c r="E455" t="str">
        <f>games1805!E455</f>
        <v>So</v>
      </c>
      <c r="F455">
        <f>games1805!F455</f>
        <v>0.70833333333333337</v>
      </c>
      <c r="G455">
        <f>games1805!G455</f>
        <v>19200</v>
      </c>
      <c r="H455">
        <f>games1805!H455</f>
        <v>7</v>
      </c>
      <c r="I455">
        <f>games1805!I455</f>
        <v>0</v>
      </c>
      <c r="J455" t="str">
        <f>games1805!J455</f>
        <v>SK Rapid Wien</v>
      </c>
      <c r="K455" t="str">
        <f>games1805!K455</f>
        <v>TSV Hartberg</v>
      </c>
      <c r="L455">
        <f>games1805!L455</f>
        <v>2</v>
      </c>
      <c r="M455">
        <f>games1805!M455</f>
        <v>2</v>
      </c>
      <c r="N455" t="str">
        <f>games1805!N455</f>
        <v>U</v>
      </c>
      <c r="O455" t="str">
        <f>games1805!O455</f>
        <v>U</v>
      </c>
      <c r="P455">
        <f>games1805!P455</f>
        <v>0</v>
      </c>
      <c r="Q455">
        <f>games1805!Q455</f>
        <v>1.4722222222222223</v>
      </c>
      <c r="R455">
        <f>games1805!R455</f>
        <v>0.27777777777777779</v>
      </c>
      <c r="S455">
        <f>games1805!S455</f>
        <v>1.1944444444444446</v>
      </c>
      <c r="T455">
        <f>games1805!T455</f>
        <v>1.72</v>
      </c>
      <c r="U455">
        <f>games1805!U455</f>
        <v>2.08</v>
      </c>
      <c r="V455">
        <f>games1805!V455</f>
        <v>-0.3600000000000001</v>
      </c>
      <c r="W455">
        <f>games1805!W455</f>
        <v>1.3529411764705883</v>
      </c>
      <c r="X455">
        <f>games1805!X455</f>
        <v>0.58823529411764708</v>
      </c>
      <c r="Y455">
        <f>games1805!Y455</f>
        <v>0.76470588235294124</v>
      </c>
      <c r="Z455">
        <f>games1805!Z455</f>
        <v>1.5789473684210527</v>
      </c>
      <c r="AA455">
        <f>games1805!AA455</f>
        <v>1.8421052631578947</v>
      </c>
      <c r="AB455">
        <f>games1805!AB455</f>
        <v>-0.26315789473684204</v>
      </c>
      <c r="AC455">
        <f>games1805!AC455</f>
        <v>1.6923076923076923</v>
      </c>
      <c r="AD455">
        <f>games1805!AD455</f>
        <v>1.3076923076923077</v>
      </c>
      <c r="AE455">
        <f>games1805!AE455</f>
        <v>0.38461538461538458</v>
      </c>
      <c r="AF455">
        <f>games1805!AF455</f>
        <v>1.75</v>
      </c>
      <c r="AG455">
        <f>games1805!AG455</f>
        <v>2.9166666666666665</v>
      </c>
      <c r="AH455">
        <f>games1805!AH455</f>
        <v>-1.1666666666666665</v>
      </c>
      <c r="AI455">
        <f>games1805!AI455</f>
        <v>1</v>
      </c>
      <c r="AJ455">
        <f>games1805!AJ455</f>
        <v>1</v>
      </c>
      <c r="AK455">
        <f>games1805!AK455</f>
        <v>52</v>
      </c>
      <c r="AL455">
        <f>games1805!AL455</f>
        <v>32</v>
      </c>
      <c r="AM455">
        <f>games1805!AM455</f>
        <v>1.4444444444444444</v>
      </c>
      <c r="AN455">
        <f>games1805!AN455</f>
        <v>1.28</v>
      </c>
      <c r="AO455">
        <f>games1805!AO455</f>
        <v>454</v>
      </c>
    </row>
    <row r="456" spans="1:41" x14ac:dyDescent="0.3">
      <c r="A456" t="str">
        <f>games1805!A456</f>
        <v>Bundesliga  Bundesliga</v>
      </c>
      <c r="B456" t="str">
        <f>games1805!B456</f>
        <v>30.03.2019</v>
      </c>
      <c r="C456" t="str">
        <f>games1805!C456</f>
        <v>2019</v>
      </c>
      <c r="D456" t="str">
        <f>games1805!D456</f>
        <v>03</v>
      </c>
      <c r="E456" t="str">
        <f>games1805!E456</f>
        <v>Sa</v>
      </c>
      <c r="F456">
        <f>games1805!F456</f>
        <v>0.70833333333333337</v>
      </c>
      <c r="G456">
        <f>games1805!G456</f>
        <v>11600</v>
      </c>
      <c r="H456">
        <f>games1805!H456</f>
        <v>13</v>
      </c>
      <c r="I456">
        <f>games1805!I456</f>
        <v>0</v>
      </c>
      <c r="J456" t="str">
        <f>games1805!J456</f>
        <v>SK Rapid Wien</v>
      </c>
      <c r="K456" t="str">
        <f>games1805!K456</f>
        <v>FC Admira Wacker Mödling</v>
      </c>
      <c r="L456">
        <f>games1805!L456</f>
        <v>3</v>
      </c>
      <c r="M456">
        <f>games1805!M456</f>
        <v>0</v>
      </c>
      <c r="N456" t="str">
        <f>games1805!N456</f>
        <v>S</v>
      </c>
      <c r="O456" t="str">
        <f>games1805!O456</f>
        <v>N</v>
      </c>
      <c r="P456">
        <f>games1805!P456</f>
        <v>3</v>
      </c>
      <c r="Q456">
        <f>games1805!Q456</f>
        <v>1.4864864864864864</v>
      </c>
      <c r="R456">
        <f>games1805!R456</f>
        <v>0.32432432432432434</v>
      </c>
      <c r="S456">
        <f>games1805!S456</f>
        <v>1.1621621621621621</v>
      </c>
      <c r="T456">
        <f>games1805!T456</f>
        <v>1.08</v>
      </c>
      <c r="U456">
        <f>games1805!U456</f>
        <v>1.96</v>
      </c>
      <c r="V456">
        <f>games1805!V456</f>
        <v>-0.87999999999999989</v>
      </c>
      <c r="W456">
        <f>games1805!W456</f>
        <v>1.3888888888888888</v>
      </c>
      <c r="X456">
        <f>games1805!X456</f>
        <v>0.66666666666666663</v>
      </c>
      <c r="Y456">
        <f>games1805!Y456</f>
        <v>0.72222222222222221</v>
      </c>
      <c r="Z456">
        <f>games1805!Z456</f>
        <v>1.5789473684210527</v>
      </c>
      <c r="AA456">
        <f>games1805!AA456</f>
        <v>1.8421052631578947</v>
      </c>
      <c r="AB456">
        <f>games1805!AB456</f>
        <v>-0.26315789473684204</v>
      </c>
      <c r="AC456">
        <f>games1805!AC456</f>
        <v>1.3333333333333333</v>
      </c>
      <c r="AD456">
        <f>games1805!AD456</f>
        <v>1.9166666666666667</v>
      </c>
      <c r="AE456">
        <f>games1805!AE456</f>
        <v>-0.58333333333333348</v>
      </c>
      <c r="AF456">
        <f>games1805!AF456</f>
        <v>0.84615384615384615</v>
      </c>
      <c r="AG456">
        <f>games1805!AG456</f>
        <v>2</v>
      </c>
      <c r="AH456">
        <f>games1805!AH456</f>
        <v>-1.1538461538461537</v>
      </c>
      <c r="AI456">
        <f>games1805!AI456</f>
        <v>3</v>
      </c>
      <c r="AJ456">
        <f>games1805!AJ456</f>
        <v>0</v>
      </c>
      <c r="AK456">
        <f>games1805!AK456</f>
        <v>53</v>
      </c>
      <c r="AL456">
        <f>games1805!AL456</f>
        <v>21</v>
      </c>
      <c r="AM456">
        <f>games1805!AM456</f>
        <v>1.4324324324324325</v>
      </c>
      <c r="AN456">
        <f>games1805!AN456</f>
        <v>0.84</v>
      </c>
      <c r="AO456">
        <f>games1805!AO456</f>
        <v>455</v>
      </c>
    </row>
    <row r="457" spans="1:41" x14ac:dyDescent="0.3">
      <c r="A457" t="str">
        <f>games1805!A457</f>
        <v>Bundesliga  Bundesliga</v>
      </c>
      <c r="B457" t="str">
        <f>games1805!B457</f>
        <v>30.03.2019</v>
      </c>
      <c r="C457" t="str">
        <f>games1805!C457</f>
        <v>2019</v>
      </c>
      <c r="D457" t="str">
        <f>games1805!D457</f>
        <v>03</v>
      </c>
      <c r="E457" t="str">
        <f>games1805!E457</f>
        <v>Sa</v>
      </c>
      <c r="F457">
        <f>games1805!F457</f>
        <v>0.70833333333333337</v>
      </c>
      <c r="G457">
        <f>games1805!G457</f>
        <v>4048</v>
      </c>
      <c r="H457">
        <f>games1805!H457</f>
        <v>13</v>
      </c>
      <c r="I457">
        <f>games1805!I457</f>
        <v>0</v>
      </c>
      <c r="J457" t="str">
        <f>games1805!J457</f>
        <v>SC Rheindorf Altach</v>
      </c>
      <c r="K457" t="str">
        <f>games1805!K457</f>
        <v>SV Mattersburg</v>
      </c>
      <c r="L457">
        <f>games1805!L457</f>
        <v>2</v>
      </c>
      <c r="M457">
        <f>games1805!M457</f>
        <v>1</v>
      </c>
      <c r="N457" t="str">
        <f>games1805!N457</f>
        <v>S</v>
      </c>
      <c r="O457" t="str">
        <f>games1805!O457</f>
        <v>N</v>
      </c>
      <c r="P457">
        <f>games1805!P457</f>
        <v>1</v>
      </c>
      <c r="Q457">
        <f>games1805!Q457</f>
        <v>1.4</v>
      </c>
      <c r="R457">
        <f>games1805!R457</f>
        <v>0.88</v>
      </c>
      <c r="S457">
        <f>games1805!S457</f>
        <v>0.51999999999999991</v>
      </c>
      <c r="T457">
        <f>games1805!T457</f>
        <v>1.3333333333333333</v>
      </c>
      <c r="U457">
        <f>games1805!U457</f>
        <v>1.5833333333333333</v>
      </c>
      <c r="V457">
        <f>games1805!V457</f>
        <v>-0.25</v>
      </c>
      <c r="W457">
        <f>games1805!W457</f>
        <v>1.4166666666666667</v>
      </c>
      <c r="X457">
        <f>games1805!X457</f>
        <v>1.8333333333333333</v>
      </c>
      <c r="Y457">
        <f>games1805!Y457</f>
        <v>-0.41666666666666652</v>
      </c>
      <c r="Z457">
        <f>games1805!Z457</f>
        <v>1.3846153846153846</v>
      </c>
      <c r="AA457">
        <f>games1805!AA457</f>
        <v>1.0769230769230769</v>
      </c>
      <c r="AB457">
        <f>games1805!AB457</f>
        <v>0.30769230769230771</v>
      </c>
      <c r="AC457">
        <f>games1805!AC457</f>
        <v>1.25</v>
      </c>
      <c r="AD457">
        <f>games1805!AD457</f>
        <v>1.75</v>
      </c>
      <c r="AE457">
        <f>games1805!AE457</f>
        <v>-0.5</v>
      </c>
      <c r="AF457">
        <f>games1805!AF457</f>
        <v>1.4166666666666667</v>
      </c>
      <c r="AG457">
        <f>games1805!AG457</f>
        <v>1.4166666666666667</v>
      </c>
      <c r="AH457">
        <f>games1805!AH457</f>
        <v>0</v>
      </c>
      <c r="AI457">
        <f>games1805!AI457</f>
        <v>3</v>
      </c>
      <c r="AJ457">
        <f>games1805!AJ457</f>
        <v>0</v>
      </c>
      <c r="AK457">
        <f>games1805!AK457</f>
        <v>24</v>
      </c>
      <c r="AL457">
        <f>games1805!AL457</f>
        <v>33</v>
      </c>
      <c r="AM457">
        <f>games1805!AM457</f>
        <v>0.96</v>
      </c>
      <c r="AN457">
        <f>games1805!AN457</f>
        <v>1.375</v>
      </c>
      <c r="AO457">
        <f>games1805!AO457</f>
        <v>456</v>
      </c>
    </row>
    <row r="458" spans="1:41" x14ac:dyDescent="0.3">
      <c r="A458" t="str">
        <f>games1805!A458</f>
        <v>Bundesliga  Bundesliga</v>
      </c>
      <c r="B458" t="str">
        <f>games1805!B458</f>
        <v>30.03.2019</v>
      </c>
      <c r="C458" t="str">
        <f>games1805!C458</f>
        <v>2019</v>
      </c>
      <c r="D458" t="str">
        <f>games1805!D458</f>
        <v>03</v>
      </c>
      <c r="E458" t="str">
        <f>games1805!E458</f>
        <v>Sa</v>
      </c>
      <c r="F458">
        <f>games1805!F458</f>
        <v>0.70833333333333337</v>
      </c>
      <c r="G458">
        <f>games1805!G458</f>
        <v>4635</v>
      </c>
      <c r="H458">
        <f>games1805!H458</f>
        <v>13</v>
      </c>
      <c r="I458">
        <f>games1805!I458</f>
        <v>0</v>
      </c>
      <c r="J458" t="str">
        <f>games1805!J458</f>
        <v>TSV Hartberg</v>
      </c>
      <c r="K458" t="str">
        <f>games1805!K458</f>
        <v>FC Wacker Innsbruck</v>
      </c>
      <c r="L458">
        <f>games1805!L458</f>
        <v>0</v>
      </c>
      <c r="M458">
        <f>games1805!M458</f>
        <v>2</v>
      </c>
      <c r="N458" t="str">
        <f>games1805!N458</f>
        <v>N</v>
      </c>
      <c r="O458" t="str">
        <f>games1805!O458</f>
        <v>S</v>
      </c>
      <c r="P458">
        <f>games1805!P458</f>
        <v>-2</v>
      </c>
      <c r="Q458">
        <f>games1805!Q458</f>
        <v>1.7307692307692308</v>
      </c>
      <c r="R458">
        <f>games1805!R458</f>
        <v>0.65384615384615385</v>
      </c>
      <c r="S458">
        <f>games1805!S458</f>
        <v>1.0769230769230771</v>
      </c>
      <c r="T458">
        <f>games1805!T458</f>
        <v>1.04</v>
      </c>
      <c r="U458">
        <f>games1805!U458</f>
        <v>1.64</v>
      </c>
      <c r="V458">
        <f>games1805!V458</f>
        <v>-0.59999999999999987</v>
      </c>
      <c r="W458">
        <f>games1805!W458</f>
        <v>1.6923076923076923</v>
      </c>
      <c r="X458">
        <f>games1805!X458</f>
        <v>1.3076923076923077</v>
      </c>
      <c r="Y458">
        <f>games1805!Y458</f>
        <v>0.38461538461538458</v>
      </c>
      <c r="Z458">
        <f>games1805!Z458</f>
        <v>1.7692307692307692</v>
      </c>
      <c r="AA458">
        <f>games1805!AA458</f>
        <v>2.8461538461538463</v>
      </c>
      <c r="AB458">
        <f>games1805!AB458</f>
        <v>-1.0769230769230771</v>
      </c>
      <c r="AC458">
        <f>games1805!AC458</f>
        <v>0.63636363636363635</v>
      </c>
      <c r="AD458">
        <f>games1805!AD458</f>
        <v>1.1818181818181819</v>
      </c>
      <c r="AE458">
        <f>games1805!AE458</f>
        <v>-0.54545454545454553</v>
      </c>
      <c r="AF458">
        <f>games1805!AF458</f>
        <v>1.3571428571428572</v>
      </c>
      <c r="AG458">
        <f>games1805!AG458</f>
        <v>2</v>
      </c>
      <c r="AH458">
        <f>games1805!AH458</f>
        <v>-0.64285714285714279</v>
      </c>
      <c r="AI458">
        <f>games1805!AI458</f>
        <v>0</v>
      </c>
      <c r="AJ458">
        <f>games1805!AJ458</f>
        <v>3</v>
      </c>
      <c r="AK458">
        <f>games1805!AK458</f>
        <v>33</v>
      </c>
      <c r="AL458">
        <f>games1805!AL458</f>
        <v>23</v>
      </c>
      <c r="AM458">
        <f>games1805!AM458</f>
        <v>1.2692307692307692</v>
      </c>
      <c r="AN458">
        <f>games1805!AN458</f>
        <v>0.92</v>
      </c>
      <c r="AO458">
        <f>games1805!AO458</f>
        <v>457</v>
      </c>
    </row>
    <row r="459" spans="1:41" x14ac:dyDescent="0.3">
      <c r="A459" t="str">
        <f>games1805!A459</f>
        <v>Bundesliga  Bundesliga</v>
      </c>
      <c r="B459" t="str">
        <f>games1805!B459</f>
        <v>31.03.2019</v>
      </c>
      <c r="C459" t="str">
        <f>games1805!C459</f>
        <v>2019</v>
      </c>
      <c r="D459" t="str">
        <f>games1805!D459</f>
        <v>03</v>
      </c>
      <c r="E459" t="str">
        <f>games1805!E459</f>
        <v>So</v>
      </c>
      <c r="F459">
        <f>games1805!F459</f>
        <v>0.70833333333333337</v>
      </c>
      <c r="G459">
        <f>games1805!G459</f>
        <v>10228</v>
      </c>
      <c r="H459">
        <f>games1805!H459</f>
        <v>14</v>
      </c>
      <c r="I459">
        <f>games1805!I459</f>
        <v>0</v>
      </c>
      <c r="J459" t="str">
        <f>games1805!J459</f>
        <v>Red Bull Salzburg</v>
      </c>
      <c r="K459" t="str">
        <f>games1805!K459</f>
        <v>FK Austria Wien</v>
      </c>
      <c r="L459">
        <f>games1805!L459</f>
        <v>5</v>
      </c>
      <c r="M459">
        <f>games1805!M459</f>
        <v>1</v>
      </c>
      <c r="N459" t="str">
        <f>games1805!N459</f>
        <v>S</v>
      </c>
      <c r="O459" t="str">
        <f>games1805!O459</f>
        <v>N</v>
      </c>
      <c r="P459">
        <f>games1805!P459</f>
        <v>4</v>
      </c>
      <c r="Q459">
        <f>games1805!Q459</f>
        <v>2.4249999999999998</v>
      </c>
      <c r="R459">
        <f>games1805!R459</f>
        <v>0.25</v>
      </c>
      <c r="S459">
        <f>games1805!S459</f>
        <v>2.1749999999999998</v>
      </c>
      <c r="T459">
        <f>games1805!T459</f>
        <v>1.5</v>
      </c>
      <c r="U459">
        <f>games1805!U459</f>
        <v>1.1923076923076923</v>
      </c>
      <c r="V459">
        <f>games1805!V459</f>
        <v>0.30769230769230771</v>
      </c>
      <c r="W459">
        <f>games1805!W459</f>
        <v>2.3888888888888888</v>
      </c>
      <c r="X459">
        <f>games1805!X459</f>
        <v>0.55555555555555558</v>
      </c>
      <c r="Y459">
        <f>games1805!Y459</f>
        <v>1.8333333333333333</v>
      </c>
      <c r="Z459">
        <f>games1805!Z459</f>
        <v>2.4545454545454546</v>
      </c>
      <c r="AA459">
        <f>games1805!AA459</f>
        <v>1.0454545454545454</v>
      </c>
      <c r="AB459">
        <f>games1805!AB459</f>
        <v>1.4090909090909092</v>
      </c>
      <c r="AC459">
        <f>games1805!AC459</f>
        <v>2.2307692307692308</v>
      </c>
      <c r="AD459">
        <f>games1805!AD459</f>
        <v>1.3846153846153846</v>
      </c>
      <c r="AE459">
        <f>games1805!AE459</f>
        <v>0.84615384615384626</v>
      </c>
      <c r="AF459">
        <f>games1805!AF459</f>
        <v>0.76923076923076927</v>
      </c>
      <c r="AG459">
        <f>games1805!AG459</f>
        <v>1</v>
      </c>
      <c r="AH459">
        <f>games1805!AH459</f>
        <v>-0.23076923076923073</v>
      </c>
      <c r="AI459">
        <f>games1805!AI459</f>
        <v>3</v>
      </c>
      <c r="AJ459">
        <f>games1805!AJ459</f>
        <v>0</v>
      </c>
      <c r="AK459">
        <f>games1805!AK459</f>
        <v>99</v>
      </c>
      <c r="AL459">
        <f>games1805!AL459</f>
        <v>39</v>
      </c>
      <c r="AM459">
        <f>games1805!AM459</f>
        <v>2.4750000000000001</v>
      </c>
      <c r="AN459">
        <f>games1805!AN459</f>
        <v>1.5</v>
      </c>
      <c r="AO459">
        <f>games1805!AO459</f>
        <v>458</v>
      </c>
    </row>
    <row r="460" spans="1:41" x14ac:dyDescent="0.3">
      <c r="A460" t="str">
        <f>games1805!A460</f>
        <v>Bundesliga  Bundesliga</v>
      </c>
      <c r="B460" t="str">
        <f>games1805!B460</f>
        <v>31.03.2019</v>
      </c>
      <c r="C460" t="str">
        <f>games1805!C460</f>
        <v>2019</v>
      </c>
      <c r="D460" t="str">
        <f>games1805!D460</f>
        <v>03</v>
      </c>
      <c r="E460" t="str">
        <f>games1805!E460</f>
        <v>So</v>
      </c>
      <c r="F460">
        <f>games1805!F460</f>
        <v>0.60416666666666663</v>
      </c>
      <c r="G460">
        <f>games1805!G460</f>
        <v>8567</v>
      </c>
      <c r="H460">
        <f>games1805!H460</f>
        <v>14</v>
      </c>
      <c r="I460">
        <f>games1805!I460</f>
        <v>0</v>
      </c>
      <c r="J460" t="str">
        <f>games1805!J460</f>
        <v>SK Sturm Graz</v>
      </c>
      <c r="K460" t="str">
        <f>games1805!K460</f>
        <v>SKN St. Pölten</v>
      </c>
      <c r="L460">
        <f>games1805!L460</f>
        <v>0</v>
      </c>
      <c r="M460">
        <f>games1805!M460</f>
        <v>1</v>
      </c>
      <c r="N460" t="str">
        <f>games1805!N460</f>
        <v>N</v>
      </c>
      <c r="O460" t="str">
        <f>games1805!O460</f>
        <v>S</v>
      </c>
      <c r="P460">
        <f>games1805!P460</f>
        <v>-1</v>
      </c>
      <c r="Q460">
        <f>games1805!Q460</f>
        <v>1.0357142857142858</v>
      </c>
      <c r="R460">
        <f>games1805!R460</f>
        <v>0.6071428571428571</v>
      </c>
      <c r="S460">
        <f>games1805!S460</f>
        <v>0.42857142857142871</v>
      </c>
      <c r="T460">
        <f>games1805!T460</f>
        <v>1.5384615384615385</v>
      </c>
      <c r="U460">
        <f>games1805!U460</f>
        <v>1.4230769230769231</v>
      </c>
      <c r="V460">
        <f>games1805!V460</f>
        <v>0.11538461538461542</v>
      </c>
      <c r="W460">
        <f>games1805!W460</f>
        <v>1.2307692307692308</v>
      </c>
      <c r="X460">
        <f>games1805!X460</f>
        <v>1.3076923076923077</v>
      </c>
      <c r="Y460">
        <f>games1805!Y460</f>
        <v>-7.6923076923076872E-2</v>
      </c>
      <c r="Z460">
        <f>games1805!Z460</f>
        <v>0.8666666666666667</v>
      </c>
      <c r="AA460">
        <f>games1805!AA460</f>
        <v>1.3333333333333333</v>
      </c>
      <c r="AB460">
        <f>games1805!AB460</f>
        <v>-0.46666666666666656</v>
      </c>
      <c r="AC460">
        <f>games1805!AC460</f>
        <v>1.4545454545454546</v>
      </c>
      <c r="AD460">
        <f>games1805!AD460</f>
        <v>1.2727272727272727</v>
      </c>
      <c r="AE460">
        <f>games1805!AE460</f>
        <v>0.18181818181818188</v>
      </c>
      <c r="AF460">
        <f>games1805!AF460</f>
        <v>1.6</v>
      </c>
      <c r="AG460">
        <f>games1805!AG460</f>
        <v>1.5333333333333334</v>
      </c>
      <c r="AH460">
        <f>games1805!AH460</f>
        <v>6.6666666666666652E-2</v>
      </c>
      <c r="AI460">
        <f>games1805!AI460</f>
        <v>0</v>
      </c>
      <c r="AJ460">
        <f>games1805!AJ460</f>
        <v>3</v>
      </c>
      <c r="AK460">
        <f>games1805!AK460</f>
        <v>34</v>
      </c>
      <c r="AL460">
        <f>games1805!AL460</f>
        <v>39</v>
      </c>
      <c r="AM460">
        <f>games1805!AM460</f>
        <v>1.2142857142857142</v>
      </c>
      <c r="AN460">
        <f>games1805!AN460</f>
        <v>1.5</v>
      </c>
      <c r="AO460">
        <f>games1805!AO460</f>
        <v>459</v>
      </c>
    </row>
    <row r="461" spans="1:41" x14ac:dyDescent="0.3">
      <c r="A461" t="str">
        <f>games1805!A461</f>
        <v>Bundesliga  Bundesliga</v>
      </c>
      <c r="B461" t="str">
        <f>games1805!B461</f>
        <v>31.03.2019</v>
      </c>
      <c r="C461" t="str">
        <f>games1805!C461</f>
        <v>2019</v>
      </c>
      <c r="D461" t="str">
        <f>games1805!D461</f>
        <v>03</v>
      </c>
      <c r="E461" t="str">
        <f>games1805!E461</f>
        <v>So</v>
      </c>
      <c r="F461">
        <f>games1805!F461</f>
        <v>0.60416666666666663</v>
      </c>
      <c r="G461">
        <f>games1805!G461</f>
        <v>3691</v>
      </c>
      <c r="H461">
        <f>games1805!H461</f>
        <v>14</v>
      </c>
      <c r="I461">
        <f>games1805!I461</f>
        <v>0</v>
      </c>
      <c r="J461" t="str">
        <f>games1805!J461</f>
        <v>Wolfsberger AC</v>
      </c>
      <c r="K461" t="str">
        <f>games1805!K461</f>
        <v>LASK</v>
      </c>
      <c r="L461">
        <f>games1805!L461</f>
        <v>0</v>
      </c>
      <c r="M461">
        <f>games1805!M461</f>
        <v>3</v>
      </c>
      <c r="N461" t="str">
        <f>games1805!N461</f>
        <v>N</v>
      </c>
      <c r="O461" t="str">
        <f>games1805!O461</f>
        <v>S</v>
      </c>
      <c r="P461">
        <f>games1805!P461</f>
        <v>-3</v>
      </c>
      <c r="Q461">
        <f>games1805!Q461</f>
        <v>1.52</v>
      </c>
      <c r="R461">
        <f>games1805!R461</f>
        <v>0.76</v>
      </c>
      <c r="S461">
        <f>games1805!S461</f>
        <v>0.76</v>
      </c>
      <c r="T461">
        <f>games1805!T461</f>
        <v>2.2666666666666666</v>
      </c>
      <c r="U461">
        <f>games1805!U461</f>
        <v>0.73333333333333328</v>
      </c>
      <c r="V461">
        <f>games1805!V461</f>
        <v>1.5333333333333332</v>
      </c>
      <c r="W461">
        <f>games1805!W461</f>
        <v>1.6923076923076923</v>
      </c>
      <c r="X461">
        <f>games1805!X461</f>
        <v>1.4615384615384615</v>
      </c>
      <c r="Y461">
        <f>games1805!Y461</f>
        <v>0.23076923076923084</v>
      </c>
      <c r="Z461">
        <f>games1805!Z461</f>
        <v>1.3333333333333333</v>
      </c>
      <c r="AA461">
        <f>games1805!AA461</f>
        <v>1.3333333333333333</v>
      </c>
      <c r="AB461">
        <f>games1805!AB461</f>
        <v>0</v>
      </c>
      <c r="AC461">
        <f>games1805!AC461</f>
        <v>2.4285714285714284</v>
      </c>
      <c r="AD461">
        <f>games1805!AD461</f>
        <v>0.7857142857142857</v>
      </c>
      <c r="AE461">
        <f>games1805!AE461</f>
        <v>1.6428571428571428</v>
      </c>
      <c r="AF461">
        <f>games1805!AF461</f>
        <v>2.125</v>
      </c>
      <c r="AG461">
        <f>games1805!AG461</f>
        <v>0.6875</v>
      </c>
      <c r="AH461">
        <f>games1805!AH461</f>
        <v>1.4375</v>
      </c>
      <c r="AI461">
        <f>games1805!AI461</f>
        <v>0</v>
      </c>
      <c r="AJ461">
        <f>games1805!AJ461</f>
        <v>3</v>
      </c>
      <c r="AK461">
        <f>games1805!AK461</f>
        <v>36</v>
      </c>
      <c r="AL461">
        <f>games1805!AL461</f>
        <v>67</v>
      </c>
      <c r="AM461">
        <f>games1805!AM461</f>
        <v>1.44</v>
      </c>
      <c r="AN461">
        <f>games1805!AN461</f>
        <v>2.2333333333333334</v>
      </c>
      <c r="AO461">
        <f>games1805!AO461</f>
        <v>460</v>
      </c>
    </row>
    <row r="462" spans="1:41" x14ac:dyDescent="0.3">
      <c r="A462" t="str">
        <f>games1805!A462</f>
        <v>ÖFB-Cup  ÖFB-Cup</v>
      </c>
      <c r="B462" t="str">
        <f>games1805!B462</f>
        <v>03.04.2019</v>
      </c>
      <c r="C462" t="str">
        <f>games1805!C462</f>
        <v>2019</v>
      </c>
      <c r="D462" t="str">
        <f>games1805!D462</f>
        <v>04</v>
      </c>
      <c r="E462" t="str">
        <f>games1805!E462</f>
        <v>Mi</v>
      </c>
      <c r="F462">
        <f>games1805!F462</f>
        <v>0.75</v>
      </c>
      <c r="G462">
        <f>games1805!G462</f>
        <v>13301</v>
      </c>
      <c r="H462">
        <f>games1805!H462</f>
        <v>3</v>
      </c>
      <c r="I462">
        <f>games1805!I462</f>
        <v>0</v>
      </c>
      <c r="J462" t="str">
        <f>games1805!J462</f>
        <v>Grazer AK 1902</v>
      </c>
      <c r="K462" t="str">
        <f>games1805!K462</f>
        <v>Red Bull Salzburg</v>
      </c>
      <c r="L462">
        <f>games1805!L462</f>
        <v>0</v>
      </c>
      <c r="M462">
        <f>games1805!M462</f>
        <v>6</v>
      </c>
      <c r="N462" t="str">
        <f>games1805!N462</f>
        <v>N</v>
      </c>
      <c r="O462" t="str">
        <f>games1805!O462</f>
        <v>S</v>
      </c>
      <c r="P462">
        <f>games1805!P462</f>
        <v>-6</v>
      </c>
      <c r="Q462">
        <f>games1805!Q462</f>
        <v>2</v>
      </c>
      <c r="R462">
        <f>games1805!R462</f>
        <v>1</v>
      </c>
      <c r="S462">
        <f>games1805!S462</f>
        <v>1</v>
      </c>
      <c r="T462">
        <f>games1805!T462</f>
        <v>2.4878048780487805</v>
      </c>
      <c r="U462">
        <f>games1805!U462</f>
        <v>0.82926829268292679</v>
      </c>
      <c r="V462">
        <f>games1805!V462</f>
        <v>1.6585365853658538</v>
      </c>
      <c r="W462">
        <f>games1805!W462</f>
        <v>2</v>
      </c>
      <c r="X462">
        <f>games1805!X462</f>
        <v>1</v>
      </c>
      <c r="Y462">
        <f>games1805!Y462</f>
        <v>1</v>
      </c>
      <c r="Z462">
        <f>games1805!Z462</f>
        <v>0</v>
      </c>
      <c r="AA462">
        <f>games1805!AA462</f>
        <v>0</v>
      </c>
      <c r="AB462">
        <f>games1805!AB462</f>
        <v>0</v>
      </c>
      <c r="AC462">
        <f>games1805!AC462</f>
        <v>2.5263157894736841</v>
      </c>
      <c r="AD462">
        <f>games1805!AD462</f>
        <v>0.57894736842105265</v>
      </c>
      <c r="AE462">
        <f>games1805!AE462</f>
        <v>1.9473684210526314</v>
      </c>
      <c r="AF462">
        <f>games1805!AF462</f>
        <v>2.4545454545454546</v>
      </c>
      <c r="AG462">
        <f>games1805!AG462</f>
        <v>1.0454545454545454</v>
      </c>
      <c r="AH462">
        <f>games1805!AH462</f>
        <v>1.4090909090909092</v>
      </c>
      <c r="AI462">
        <f>games1805!AI462</f>
        <v>0</v>
      </c>
      <c r="AJ462">
        <f>games1805!AJ462</f>
        <v>3</v>
      </c>
      <c r="AK462">
        <f>games1805!AK462</f>
        <v>3</v>
      </c>
      <c r="AL462">
        <f>games1805!AL462</f>
        <v>102</v>
      </c>
      <c r="AM462">
        <f>games1805!AM462</f>
        <v>3</v>
      </c>
      <c r="AN462">
        <f>games1805!AN462</f>
        <v>2.4878048780487805</v>
      </c>
      <c r="AO462">
        <f>games1805!AO462</f>
        <v>461</v>
      </c>
    </row>
    <row r="463" spans="1:41" x14ac:dyDescent="0.3">
      <c r="A463" t="str">
        <f>games1805!A463</f>
        <v>ÖFB-Cup  ÖFB-Cup</v>
      </c>
      <c r="B463" t="str">
        <f>games1805!B463</f>
        <v>03.04.2019</v>
      </c>
      <c r="C463" t="str">
        <f>games1805!C463</f>
        <v>2019</v>
      </c>
      <c r="D463" t="str">
        <f>games1805!D463</f>
        <v>04</v>
      </c>
      <c r="E463" t="str">
        <f>games1805!E463</f>
        <v>Mi</v>
      </c>
      <c r="F463">
        <f>games1805!F463</f>
        <v>0.85416666666666663</v>
      </c>
      <c r="G463">
        <f>games1805!G463</f>
        <v>6087</v>
      </c>
      <c r="H463">
        <f>games1805!H463</f>
        <v>3</v>
      </c>
      <c r="I463">
        <f>games1805!I463</f>
        <v>0</v>
      </c>
      <c r="J463" t="str">
        <f>games1805!J463</f>
        <v>LASK</v>
      </c>
      <c r="K463" t="str">
        <f>games1805!K463</f>
        <v>SK Rapid Wien</v>
      </c>
      <c r="L463">
        <f>games1805!L463</f>
        <v>1</v>
      </c>
      <c r="M463">
        <f>games1805!M463</f>
        <v>1</v>
      </c>
      <c r="N463" t="str">
        <f>games1805!N463</f>
        <v>U</v>
      </c>
      <c r="O463" t="str">
        <f>games1805!O463</f>
        <v>U</v>
      </c>
      <c r="P463">
        <f>games1805!P463</f>
        <v>0</v>
      </c>
      <c r="Q463">
        <f>games1805!Q463</f>
        <v>2.2903225806451615</v>
      </c>
      <c r="R463">
        <f>games1805!R463</f>
        <v>0.35483870967741937</v>
      </c>
      <c r="S463">
        <f>games1805!S463</f>
        <v>1.935483870967742</v>
      </c>
      <c r="T463">
        <f>games1805!T463</f>
        <v>1.5263157894736843</v>
      </c>
      <c r="U463">
        <f>games1805!U463</f>
        <v>1.236842105263158</v>
      </c>
      <c r="V463">
        <f>games1805!V463</f>
        <v>0.28947368421052633</v>
      </c>
      <c r="W463">
        <f>games1805!W463</f>
        <v>2.4285714285714284</v>
      </c>
      <c r="X463">
        <f>games1805!X463</f>
        <v>0.7857142857142857</v>
      </c>
      <c r="Y463">
        <f>games1805!Y463</f>
        <v>1.6428571428571428</v>
      </c>
      <c r="Z463">
        <f>games1805!Z463</f>
        <v>2.1764705882352939</v>
      </c>
      <c r="AA463">
        <f>games1805!AA463</f>
        <v>0.6470588235294118</v>
      </c>
      <c r="AB463">
        <f>games1805!AB463</f>
        <v>1.5294117647058822</v>
      </c>
      <c r="AC463">
        <f>games1805!AC463</f>
        <v>1.4736842105263157</v>
      </c>
      <c r="AD463">
        <f>games1805!AD463</f>
        <v>0.63157894736842102</v>
      </c>
      <c r="AE463">
        <f>games1805!AE463</f>
        <v>0.84210526315789469</v>
      </c>
      <c r="AF463">
        <f>games1805!AF463</f>
        <v>1.5789473684210527</v>
      </c>
      <c r="AG463">
        <f>games1805!AG463</f>
        <v>1.8421052631578947</v>
      </c>
      <c r="AH463">
        <f>games1805!AH463</f>
        <v>-0.26315789473684204</v>
      </c>
      <c r="AI463">
        <f>games1805!AI463</f>
        <v>1</v>
      </c>
      <c r="AJ463">
        <f>games1805!AJ463</f>
        <v>1</v>
      </c>
      <c r="AK463">
        <f>games1805!AK463</f>
        <v>70</v>
      </c>
      <c r="AL463">
        <f>games1805!AL463</f>
        <v>56</v>
      </c>
      <c r="AM463">
        <f>games1805!AM463</f>
        <v>2.2580645161290325</v>
      </c>
      <c r="AN463">
        <f>games1805!AN463</f>
        <v>1.4736842105263157</v>
      </c>
      <c r="AO463">
        <f>games1805!AO463</f>
        <v>462</v>
      </c>
    </row>
    <row r="464" spans="1:41" x14ac:dyDescent="0.3">
      <c r="A464" t="str">
        <f>games1805!A464</f>
        <v>Bundesliga  Bundesliga</v>
      </c>
      <c r="B464" t="str">
        <f>games1805!B464</f>
        <v>06.04.2019</v>
      </c>
      <c r="C464" t="str">
        <f>games1805!C464</f>
        <v>2019</v>
      </c>
      <c r="D464" t="str">
        <f>games1805!D464</f>
        <v>04</v>
      </c>
      <c r="E464" t="str">
        <f>games1805!E464</f>
        <v>Sa</v>
      </c>
      <c r="F464">
        <f>games1805!F464</f>
        <v>0.70833333333333337</v>
      </c>
      <c r="G464">
        <f>games1805!G464</f>
        <v>7413</v>
      </c>
      <c r="H464">
        <f>games1805!H464</f>
        <v>3</v>
      </c>
      <c r="I464">
        <f>games1805!I464</f>
        <v>0</v>
      </c>
      <c r="J464" t="str">
        <f>games1805!J464</f>
        <v>FC Wacker Innsbruck</v>
      </c>
      <c r="K464" t="str">
        <f>games1805!K464</f>
        <v>SK Rapid Wien</v>
      </c>
      <c r="L464">
        <f>games1805!L464</f>
        <v>0</v>
      </c>
      <c r="M464">
        <f>games1805!M464</f>
        <v>2</v>
      </c>
      <c r="N464" t="str">
        <f>games1805!N464</f>
        <v>N</v>
      </c>
      <c r="O464" t="str">
        <f>games1805!O464</f>
        <v>S</v>
      </c>
      <c r="P464">
        <f>games1805!P464</f>
        <v>-2</v>
      </c>
      <c r="Q464">
        <f>games1805!Q464</f>
        <v>1.0769230769230769</v>
      </c>
      <c r="R464">
        <f>games1805!R464</f>
        <v>0.5</v>
      </c>
      <c r="S464">
        <f>games1805!S464</f>
        <v>0.57692307692307687</v>
      </c>
      <c r="T464">
        <f>games1805!T464</f>
        <v>1.5128205128205128</v>
      </c>
      <c r="U464">
        <f>games1805!U464</f>
        <v>1.2307692307692308</v>
      </c>
      <c r="V464">
        <f>games1805!V464</f>
        <v>0.28205128205128194</v>
      </c>
      <c r="W464">
        <f>games1805!W464</f>
        <v>0.63636363636363635</v>
      </c>
      <c r="X464">
        <f>games1805!X464</f>
        <v>1.1818181818181819</v>
      </c>
      <c r="Y464">
        <f>games1805!Y464</f>
        <v>-0.54545454545454553</v>
      </c>
      <c r="Z464">
        <f>games1805!Z464</f>
        <v>1.4</v>
      </c>
      <c r="AA464">
        <f>games1805!AA464</f>
        <v>1.8666666666666667</v>
      </c>
      <c r="AB464">
        <f>games1805!AB464</f>
        <v>-0.46666666666666679</v>
      </c>
      <c r="AC464">
        <f>games1805!AC464</f>
        <v>1.4736842105263157</v>
      </c>
      <c r="AD464">
        <f>games1805!AD464</f>
        <v>0.63157894736842102</v>
      </c>
      <c r="AE464">
        <f>games1805!AE464</f>
        <v>0.84210526315789469</v>
      </c>
      <c r="AF464">
        <f>games1805!AF464</f>
        <v>1.55</v>
      </c>
      <c r="AG464">
        <f>games1805!AG464</f>
        <v>1.8</v>
      </c>
      <c r="AH464">
        <f>games1805!AH464</f>
        <v>-0.25</v>
      </c>
      <c r="AI464">
        <f>games1805!AI464</f>
        <v>0</v>
      </c>
      <c r="AJ464">
        <f>games1805!AJ464</f>
        <v>3</v>
      </c>
      <c r="AK464">
        <f>games1805!AK464</f>
        <v>26</v>
      </c>
      <c r="AL464">
        <f>games1805!AL464</f>
        <v>57</v>
      </c>
      <c r="AM464">
        <f>games1805!AM464</f>
        <v>1</v>
      </c>
      <c r="AN464">
        <f>games1805!AN464</f>
        <v>1.4615384615384615</v>
      </c>
      <c r="AO464">
        <f>games1805!AO464</f>
        <v>463</v>
      </c>
    </row>
    <row r="465" spans="1:41" x14ac:dyDescent="0.3">
      <c r="A465" t="str">
        <f>games1805!A465</f>
        <v>Bundesliga  Bundesliga</v>
      </c>
      <c r="B465" t="str">
        <f>games1805!B465</f>
        <v>06.04.2019</v>
      </c>
      <c r="C465" t="str">
        <f>games1805!C465</f>
        <v>2019</v>
      </c>
      <c r="D465" t="str">
        <f>games1805!D465</f>
        <v>04</v>
      </c>
      <c r="E465" t="str">
        <f>games1805!E465</f>
        <v>Sa</v>
      </c>
      <c r="F465">
        <f>games1805!F465</f>
        <v>0.70833333333333337</v>
      </c>
      <c r="G465">
        <f>games1805!G465</f>
        <v>1850</v>
      </c>
      <c r="H465">
        <f>games1805!H465</f>
        <v>7</v>
      </c>
      <c r="I465">
        <f>games1805!I465</f>
        <v>0</v>
      </c>
      <c r="J465" t="str">
        <f>games1805!J465</f>
        <v>FC Admira Wacker Mödling</v>
      </c>
      <c r="K465" t="str">
        <f>games1805!K465</f>
        <v>SC Rheindorf Altach</v>
      </c>
      <c r="L465">
        <f>games1805!L465</f>
        <v>1</v>
      </c>
      <c r="M465">
        <f>games1805!M465</f>
        <v>1</v>
      </c>
      <c r="N465" t="str">
        <f>games1805!N465</f>
        <v>U</v>
      </c>
      <c r="O465" t="str">
        <f>games1805!O465</f>
        <v>U</v>
      </c>
      <c r="P465">
        <f>games1805!P465</f>
        <v>0</v>
      </c>
      <c r="Q465">
        <f>games1805!Q465</f>
        <v>1.0384615384615385</v>
      </c>
      <c r="R465">
        <f>games1805!R465</f>
        <v>0.88461538461538458</v>
      </c>
      <c r="S465">
        <f>games1805!S465</f>
        <v>0.15384615384615397</v>
      </c>
      <c r="T465">
        <f>games1805!T465</f>
        <v>1.4230769230769231</v>
      </c>
      <c r="U465">
        <f>games1805!U465</f>
        <v>1.4230769230769231</v>
      </c>
      <c r="V465">
        <f>games1805!V465</f>
        <v>0</v>
      </c>
      <c r="W465">
        <f>games1805!W465</f>
        <v>1.3333333333333333</v>
      </c>
      <c r="X465">
        <f>games1805!X465</f>
        <v>1.9166666666666667</v>
      </c>
      <c r="Y465">
        <f>games1805!Y465</f>
        <v>-0.58333333333333348</v>
      </c>
      <c r="Z465">
        <f>games1805!Z465</f>
        <v>0.7857142857142857</v>
      </c>
      <c r="AA465">
        <f>games1805!AA465</f>
        <v>2.0714285714285716</v>
      </c>
      <c r="AB465">
        <f>games1805!AB465</f>
        <v>-1.285714285714286</v>
      </c>
      <c r="AC465">
        <f>games1805!AC465</f>
        <v>1.4615384615384615</v>
      </c>
      <c r="AD465">
        <f>games1805!AD465</f>
        <v>1.7692307692307692</v>
      </c>
      <c r="AE465">
        <f>games1805!AE465</f>
        <v>-0.30769230769230771</v>
      </c>
      <c r="AF465">
        <f>games1805!AF465</f>
        <v>1.3846153846153846</v>
      </c>
      <c r="AG465">
        <f>games1805!AG465</f>
        <v>1.0769230769230769</v>
      </c>
      <c r="AH465">
        <f>games1805!AH465</f>
        <v>0.30769230769230771</v>
      </c>
      <c r="AI465">
        <f>games1805!AI465</f>
        <v>1</v>
      </c>
      <c r="AJ465">
        <f>games1805!AJ465</f>
        <v>1</v>
      </c>
      <c r="AK465">
        <f>games1805!AK465</f>
        <v>21</v>
      </c>
      <c r="AL465">
        <f>games1805!AL465</f>
        <v>27</v>
      </c>
      <c r="AM465">
        <f>games1805!AM465</f>
        <v>0.80769230769230771</v>
      </c>
      <c r="AN465">
        <f>games1805!AN465</f>
        <v>1.0384615384615385</v>
      </c>
      <c r="AO465">
        <f>games1805!AO465</f>
        <v>464</v>
      </c>
    </row>
    <row r="466" spans="1:41" x14ac:dyDescent="0.3">
      <c r="A466" t="str">
        <f>games1805!A466</f>
        <v>Bundesliga  Bundesliga</v>
      </c>
      <c r="B466" t="str">
        <f>games1805!B466</f>
        <v>06.04.2019</v>
      </c>
      <c r="C466" t="str">
        <f>games1805!C466</f>
        <v>2019</v>
      </c>
      <c r="D466" t="str">
        <f>games1805!D466</f>
        <v>04</v>
      </c>
      <c r="E466" t="str">
        <f>games1805!E466</f>
        <v>Sa</v>
      </c>
      <c r="F466">
        <f>games1805!F466</f>
        <v>0.70833333333333337</v>
      </c>
      <c r="G466">
        <f>games1805!G466</f>
        <v>2000</v>
      </c>
      <c r="H466">
        <f>games1805!H466</f>
        <v>7</v>
      </c>
      <c r="I466">
        <f>games1805!I466</f>
        <v>0</v>
      </c>
      <c r="J466" t="str">
        <f>games1805!J466</f>
        <v>SV Mattersburg</v>
      </c>
      <c r="K466" t="str">
        <f>games1805!K466</f>
        <v>TSV Hartberg</v>
      </c>
      <c r="L466">
        <f>games1805!L466</f>
        <v>3</v>
      </c>
      <c r="M466">
        <f>games1805!M466</f>
        <v>0</v>
      </c>
      <c r="N466" t="str">
        <f>games1805!N466</f>
        <v>S</v>
      </c>
      <c r="O466" t="str">
        <f>games1805!O466</f>
        <v>N</v>
      </c>
      <c r="P466">
        <f>games1805!P466</f>
        <v>3</v>
      </c>
      <c r="Q466">
        <f>games1805!Q466</f>
        <v>1.32</v>
      </c>
      <c r="R466">
        <f>games1805!R466</f>
        <v>0.84</v>
      </c>
      <c r="S466">
        <f>games1805!S466</f>
        <v>0.48000000000000009</v>
      </c>
      <c r="T466">
        <f>games1805!T466</f>
        <v>1.6666666666666667</v>
      </c>
      <c r="U466">
        <f>games1805!U466</f>
        <v>2.074074074074074</v>
      </c>
      <c r="V466">
        <f>games1805!V466</f>
        <v>-0.40740740740740722</v>
      </c>
      <c r="W466">
        <f>games1805!W466</f>
        <v>1.25</v>
      </c>
      <c r="X466">
        <f>games1805!X466</f>
        <v>1.75</v>
      </c>
      <c r="Y466">
        <f>games1805!Y466</f>
        <v>-0.5</v>
      </c>
      <c r="Z466">
        <f>games1805!Z466</f>
        <v>1.3846153846153846</v>
      </c>
      <c r="AA466">
        <f>games1805!AA466</f>
        <v>1.4615384615384615</v>
      </c>
      <c r="AB466">
        <f>games1805!AB466</f>
        <v>-7.6923076923076872E-2</v>
      </c>
      <c r="AC466">
        <f>games1805!AC466</f>
        <v>1.5714285714285714</v>
      </c>
      <c r="AD466">
        <f>games1805!AD466</f>
        <v>1.3571428571428572</v>
      </c>
      <c r="AE466">
        <f>games1805!AE466</f>
        <v>0.21428571428571419</v>
      </c>
      <c r="AF466">
        <f>games1805!AF466</f>
        <v>1.7692307692307692</v>
      </c>
      <c r="AG466">
        <f>games1805!AG466</f>
        <v>2.8461538461538463</v>
      </c>
      <c r="AH466">
        <f>games1805!AH466</f>
        <v>-1.0769230769230771</v>
      </c>
      <c r="AI466">
        <f>games1805!AI466</f>
        <v>3</v>
      </c>
      <c r="AJ466">
        <f>games1805!AJ466</f>
        <v>0</v>
      </c>
      <c r="AK466">
        <f>games1805!AK466</f>
        <v>33</v>
      </c>
      <c r="AL466">
        <f>games1805!AL466</f>
        <v>33</v>
      </c>
      <c r="AM466">
        <f>games1805!AM466</f>
        <v>1.32</v>
      </c>
      <c r="AN466">
        <f>games1805!AN466</f>
        <v>1.2222222222222223</v>
      </c>
      <c r="AO466">
        <f>games1805!AO466</f>
        <v>465</v>
      </c>
    </row>
    <row r="467" spans="1:41" x14ac:dyDescent="0.3">
      <c r="A467" t="str">
        <f>games1805!A467</f>
        <v>Bundesliga  Bundesliga</v>
      </c>
      <c r="B467" t="str">
        <f>games1805!B467</f>
        <v>07.04.2019</v>
      </c>
      <c r="C467" t="str">
        <f>games1805!C467</f>
        <v>2019</v>
      </c>
      <c r="D467" t="str">
        <f>games1805!D467</f>
        <v>04</v>
      </c>
      <c r="E467" t="str">
        <f>games1805!E467</f>
        <v>So</v>
      </c>
      <c r="F467">
        <f>games1805!F467</f>
        <v>0.60416666666666663</v>
      </c>
      <c r="G467">
        <f>games1805!G467</f>
        <v>10150</v>
      </c>
      <c r="H467">
        <f>games1805!H467</f>
        <v>7</v>
      </c>
      <c r="I467">
        <f>games1805!I467</f>
        <v>0</v>
      </c>
      <c r="J467" t="str">
        <f>games1805!J467</f>
        <v>FK Austria Wien</v>
      </c>
      <c r="K467" t="str">
        <f>games1805!K467</f>
        <v>SK Sturm Graz</v>
      </c>
      <c r="L467">
        <f>games1805!L467</f>
        <v>0</v>
      </c>
      <c r="M467">
        <f>games1805!M467</f>
        <v>1</v>
      </c>
      <c r="N467" t="str">
        <f>games1805!N467</f>
        <v>N</v>
      </c>
      <c r="O467" t="str">
        <f>games1805!O467</f>
        <v>S</v>
      </c>
      <c r="P467">
        <f>games1805!P467</f>
        <v>-1</v>
      </c>
      <c r="Q467">
        <f>games1805!Q467</f>
        <v>1.4814814814814814</v>
      </c>
      <c r="R467">
        <f>games1805!R467</f>
        <v>0.66666666666666663</v>
      </c>
      <c r="S467">
        <f>games1805!S467</f>
        <v>0.81481481481481477</v>
      </c>
      <c r="T467">
        <f>games1805!T467</f>
        <v>1</v>
      </c>
      <c r="U467">
        <f>games1805!U467</f>
        <v>1.3103448275862069</v>
      </c>
      <c r="V467">
        <f>games1805!V467</f>
        <v>-0.31034482758620685</v>
      </c>
      <c r="W467">
        <f>games1805!W467</f>
        <v>2.2307692307692308</v>
      </c>
      <c r="X467">
        <f>games1805!X467</f>
        <v>1.3846153846153846</v>
      </c>
      <c r="Y467">
        <f>games1805!Y467</f>
        <v>0.84615384615384626</v>
      </c>
      <c r="Z467">
        <f>games1805!Z467</f>
        <v>0.7857142857142857</v>
      </c>
      <c r="AA467">
        <f>games1805!AA467</f>
        <v>1.2857142857142858</v>
      </c>
      <c r="AB467">
        <f>games1805!AB467</f>
        <v>-0.50000000000000011</v>
      </c>
      <c r="AC467">
        <f>games1805!AC467</f>
        <v>1.1428571428571428</v>
      </c>
      <c r="AD467">
        <f>games1805!AD467</f>
        <v>1.2857142857142858</v>
      </c>
      <c r="AE467">
        <f>games1805!AE467</f>
        <v>-0.14285714285714302</v>
      </c>
      <c r="AF467">
        <f>games1805!AF467</f>
        <v>0.8666666666666667</v>
      </c>
      <c r="AG467">
        <f>games1805!AG467</f>
        <v>1.3333333333333333</v>
      </c>
      <c r="AH467">
        <f>games1805!AH467</f>
        <v>-0.46666666666666656</v>
      </c>
      <c r="AI467">
        <f>games1805!AI467</f>
        <v>0</v>
      </c>
      <c r="AJ467">
        <f>games1805!AJ467</f>
        <v>3</v>
      </c>
      <c r="AK467">
        <f>games1805!AK467</f>
        <v>39</v>
      </c>
      <c r="AL467">
        <f>games1805!AL467</f>
        <v>34</v>
      </c>
      <c r="AM467">
        <f>games1805!AM467</f>
        <v>1.4444444444444444</v>
      </c>
      <c r="AN467">
        <f>games1805!AN467</f>
        <v>1.1724137931034482</v>
      </c>
      <c r="AO467">
        <f>games1805!AO467</f>
        <v>466</v>
      </c>
    </row>
    <row r="468" spans="1:41" x14ac:dyDescent="0.3">
      <c r="A468" t="str">
        <f>games1805!A468</f>
        <v>Bundesliga  Bundesliga</v>
      </c>
      <c r="B468" t="str">
        <f>games1805!B468</f>
        <v>07.04.2019</v>
      </c>
      <c r="C468" t="str">
        <f>games1805!C468</f>
        <v>2019</v>
      </c>
      <c r="D468" t="str">
        <f>games1805!D468</f>
        <v>04</v>
      </c>
      <c r="E468" t="str">
        <f>games1805!E468</f>
        <v>So</v>
      </c>
      <c r="F468">
        <f>games1805!F468</f>
        <v>0.70833333333333337</v>
      </c>
      <c r="G468">
        <f>games1805!G468</f>
        <v>6087</v>
      </c>
      <c r="H468">
        <f>games1805!H468</f>
        <v>4</v>
      </c>
      <c r="I468">
        <f>games1805!I468</f>
        <v>0</v>
      </c>
      <c r="J468" t="str">
        <f>games1805!J468</f>
        <v>LASK</v>
      </c>
      <c r="K468" t="str">
        <f>games1805!K468</f>
        <v>Red Bull Salzburg</v>
      </c>
      <c r="L468">
        <f>games1805!L468</f>
        <v>0</v>
      </c>
      <c r="M468">
        <f>games1805!M468</f>
        <v>2</v>
      </c>
      <c r="N468" t="str">
        <f>games1805!N468</f>
        <v>N</v>
      </c>
      <c r="O468" t="str">
        <f>games1805!O468</f>
        <v>S</v>
      </c>
      <c r="P468">
        <f>games1805!P468</f>
        <v>-2</v>
      </c>
      <c r="Q468">
        <f>games1805!Q468</f>
        <v>2.25</v>
      </c>
      <c r="R468">
        <f>games1805!R468</f>
        <v>0.375</v>
      </c>
      <c r="S468">
        <f>games1805!S468</f>
        <v>1.875</v>
      </c>
      <c r="T468">
        <f>games1805!T468</f>
        <v>2.5714285714285716</v>
      </c>
      <c r="U468">
        <f>games1805!U468</f>
        <v>0.80952380952380953</v>
      </c>
      <c r="V468">
        <f>games1805!V468</f>
        <v>1.7619047619047621</v>
      </c>
      <c r="W468">
        <f>games1805!W468</f>
        <v>2.3333333333333335</v>
      </c>
      <c r="X468">
        <f>games1805!X468</f>
        <v>0.8</v>
      </c>
      <c r="Y468">
        <f>games1805!Y468</f>
        <v>1.5333333333333334</v>
      </c>
      <c r="Z468">
        <f>games1805!Z468</f>
        <v>2.1764705882352939</v>
      </c>
      <c r="AA468">
        <f>games1805!AA468</f>
        <v>0.6470588235294118</v>
      </c>
      <c r="AB468">
        <f>games1805!AB468</f>
        <v>1.5294117647058822</v>
      </c>
      <c r="AC468">
        <f>games1805!AC468</f>
        <v>2.5263157894736841</v>
      </c>
      <c r="AD468">
        <f>games1805!AD468</f>
        <v>0.57894736842105265</v>
      </c>
      <c r="AE468">
        <f>games1805!AE468</f>
        <v>1.9473684210526314</v>
      </c>
      <c r="AF468">
        <f>games1805!AF468</f>
        <v>2.6086956521739131</v>
      </c>
      <c r="AG468">
        <f>games1805!AG468</f>
        <v>1</v>
      </c>
      <c r="AH468">
        <f>games1805!AH468</f>
        <v>1.6086956521739131</v>
      </c>
      <c r="AI468">
        <f>games1805!AI468</f>
        <v>0</v>
      </c>
      <c r="AJ468">
        <f>games1805!AJ468</f>
        <v>3</v>
      </c>
      <c r="AK468">
        <f>games1805!AK468</f>
        <v>71</v>
      </c>
      <c r="AL468">
        <f>games1805!AL468</f>
        <v>105</v>
      </c>
      <c r="AM468">
        <f>games1805!AM468</f>
        <v>2.21875</v>
      </c>
      <c r="AN468">
        <f>games1805!AN468</f>
        <v>2.5</v>
      </c>
      <c r="AO468">
        <f>games1805!AO468</f>
        <v>467</v>
      </c>
    </row>
    <row r="469" spans="1:41" x14ac:dyDescent="0.3">
      <c r="A469" t="str">
        <f>games1805!A469</f>
        <v>Bundesliga  Bundesliga</v>
      </c>
      <c r="B469" t="str">
        <f>games1805!B469</f>
        <v>07.04.2019</v>
      </c>
      <c r="C469" t="str">
        <f>games1805!C469</f>
        <v>2019</v>
      </c>
      <c r="D469" t="str">
        <f>games1805!D469</f>
        <v>04</v>
      </c>
      <c r="E469" t="str">
        <f>games1805!E469</f>
        <v>So</v>
      </c>
      <c r="F469">
        <f>games1805!F469</f>
        <v>0.60416666666666663</v>
      </c>
      <c r="G469">
        <f>games1805!G469</f>
        <v>2277</v>
      </c>
      <c r="H469">
        <f>games1805!H469</f>
        <v>7</v>
      </c>
      <c r="I469">
        <f>games1805!I469</f>
        <v>0</v>
      </c>
      <c r="J469" t="str">
        <f>games1805!J469</f>
        <v>SKN St. Pölten</v>
      </c>
      <c r="K469" t="str">
        <f>games1805!K469</f>
        <v>Wolfsberger AC</v>
      </c>
      <c r="L469">
        <f>games1805!L469</f>
        <v>1</v>
      </c>
      <c r="M469">
        <f>games1805!M469</f>
        <v>3</v>
      </c>
      <c r="N469" t="str">
        <f>games1805!N469</f>
        <v>N</v>
      </c>
      <c r="O469" t="str">
        <f>games1805!O469</f>
        <v>S</v>
      </c>
      <c r="P469">
        <f>games1805!P469</f>
        <v>-2</v>
      </c>
      <c r="Q469">
        <f>games1805!Q469</f>
        <v>1.5185185185185186</v>
      </c>
      <c r="R469">
        <f>games1805!R469</f>
        <v>0.51851851851851849</v>
      </c>
      <c r="S469">
        <f>games1805!S469</f>
        <v>1</v>
      </c>
      <c r="T469">
        <f>games1805!T469</f>
        <v>1.4615384615384615</v>
      </c>
      <c r="U469">
        <f>games1805!U469</f>
        <v>1.4615384615384615</v>
      </c>
      <c r="V469">
        <f>games1805!V469</f>
        <v>0</v>
      </c>
      <c r="W469">
        <f>games1805!W469</f>
        <v>1.4545454545454546</v>
      </c>
      <c r="X469">
        <f>games1805!X469</f>
        <v>1.2727272727272727</v>
      </c>
      <c r="Y469">
        <f>games1805!Y469</f>
        <v>0.18181818181818188</v>
      </c>
      <c r="Z469">
        <f>games1805!Z469</f>
        <v>1.5625</v>
      </c>
      <c r="AA469">
        <f>games1805!AA469</f>
        <v>1.4375</v>
      </c>
      <c r="AB469">
        <f>games1805!AB469</f>
        <v>0.125</v>
      </c>
      <c r="AC469">
        <f>games1805!AC469</f>
        <v>1.5714285714285714</v>
      </c>
      <c r="AD469">
        <f>games1805!AD469</f>
        <v>1.5714285714285714</v>
      </c>
      <c r="AE469">
        <f>games1805!AE469</f>
        <v>0</v>
      </c>
      <c r="AF469">
        <f>games1805!AF469</f>
        <v>1.3333333333333333</v>
      </c>
      <c r="AG469">
        <f>games1805!AG469</f>
        <v>1.3333333333333333</v>
      </c>
      <c r="AH469">
        <f>games1805!AH469</f>
        <v>0</v>
      </c>
      <c r="AI469">
        <f>games1805!AI469</f>
        <v>0</v>
      </c>
      <c r="AJ469">
        <f>games1805!AJ469</f>
        <v>3</v>
      </c>
      <c r="AK469">
        <f>games1805!AK469</f>
        <v>42</v>
      </c>
      <c r="AL469">
        <f>games1805!AL469</f>
        <v>36</v>
      </c>
      <c r="AM469">
        <f>games1805!AM469</f>
        <v>1.5555555555555556</v>
      </c>
      <c r="AN469">
        <f>games1805!AN469</f>
        <v>1.3846153846153846</v>
      </c>
      <c r="AO469">
        <f>games1805!AO469</f>
        <v>468</v>
      </c>
    </row>
    <row r="470" spans="1:41" x14ac:dyDescent="0.3">
      <c r="A470" t="str">
        <f>games1805!A470</f>
        <v>Bundesliga  Bundesliga</v>
      </c>
      <c r="B470" t="str">
        <f>games1805!B470</f>
        <v>13.04.2019</v>
      </c>
      <c r="C470" t="str">
        <f>games1805!C470</f>
        <v>2019</v>
      </c>
      <c r="D470" t="str">
        <f>games1805!D470</f>
        <v>04</v>
      </c>
      <c r="E470" t="str">
        <f>games1805!E470</f>
        <v>Sa</v>
      </c>
      <c r="F470">
        <f>games1805!F470</f>
        <v>0.70833333333333337</v>
      </c>
      <c r="G470">
        <f>games1805!G470</f>
        <v>12300</v>
      </c>
      <c r="H470">
        <f>games1805!H470</f>
        <v>7</v>
      </c>
      <c r="I470">
        <f>games1805!I470</f>
        <v>0</v>
      </c>
      <c r="J470" t="str">
        <f>games1805!J470</f>
        <v>SK Rapid Wien</v>
      </c>
      <c r="K470" t="str">
        <f>games1805!K470</f>
        <v>SV Mattersburg</v>
      </c>
      <c r="L470">
        <f>games1805!L470</f>
        <v>2</v>
      </c>
      <c r="M470">
        <f>games1805!M470</f>
        <v>1</v>
      </c>
      <c r="N470" t="str">
        <f>games1805!N470</f>
        <v>S</v>
      </c>
      <c r="O470" t="str">
        <f>games1805!O470</f>
        <v>N</v>
      </c>
      <c r="P470">
        <f>games1805!P470</f>
        <v>1</v>
      </c>
      <c r="Q470">
        <f>games1805!Q470</f>
        <v>1.5249999999999999</v>
      </c>
      <c r="R470">
        <f>games1805!R470</f>
        <v>0.3</v>
      </c>
      <c r="S470">
        <f>games1805!S470</f>
        <v>1.2249999999999999</v>
      </c>
      <c r="T470">
        <f>games1805!T470</f>
        <v>1.3846153846153846</v>
      </c>
      <c r="U470">
        <f>games1805!U470</f>
        <v>1.5384615384615385</v>
      </c>
      <c r="V470">
        <f>games1805!V470</f>
        <v>-0.15384615384615397</v>
      </c>
      <c r="W470">
        <f>games1805!W470</f>
        <v>1.4736842105263157</v>
      </c>
      <c r="X470">
        <f>games1805!X470</f>
        <v>0.63157894736842102</v>
      </c>
      <c r="Y470">
        <f>games1805!Y470</f>
        <v>0.84210526315789469</v>
      </c>
      <c r="Z470">
        <f>games1805!Z470</f>
        <v>1.5714285714285714</v>
      </c>
      <c r="AA470">
        <f>games1805!AA470</f>
        <v>1.7142857142857142</v>
      </c>
      <c r="AB470">
        <f>games1805!AB470</f>
        <v>-0.14285714285714279</v>
      </c>
      <c r="AC470">
        <f>games1805!AC470</f>
        <v>1.3846153846153846</v>
      </c>
      <c r="AD470">
        <f>games1805!AD470</f>
        <v>1.6153846153846154</v>
      </c>
      <c r="AE470">
        <f>games1805!AE470</f>
        <v>-0.23076923076923084</v>
      </c>
      <c r="AF470">
        <f>games1805!AF470</f>
        <v>1.3846153846153846</v>
      </c>
      <c r="AG470">
        <f>games1805!AG470</f>
        <v>1.4615384615384615</v>
      </c>
      <c r="AH470">
        <f>games1805!AH470</f>
        <v>-7.6923076923076872E-2</v>
      </c>
      <c r="AI470">
        <f>games1805!AI470</f>
        <v>3</v>
      </c>
      <c r="AJ470">
        <f>games1805!AJ470</f>
        <v>0</v>
      </c>
      <c r="AK470">
        <f>games1805!AK470</f>
        <v>60</v>
      </c>
      <c r="AL470">
        <f>games1805!AL470</f>
        <v>36</v>
      </c>
      <c r="AM470">
        <f>games1805!AM470</f>
        <v>1.5</v>
      </c>
      <c r="AN470">
        <f>games1805!AN470</f>
        <v>1.3846153846153846</v>
      </c>
      <c r="AO470">
        <f>games1805!AO470</f>
        <v>469</v>
      </c>
    </row>
    <row r="471" spans="1:41" x14ac:dyDescent="0.3">
      <c r="A471" t="str">
        <f>games1805!A471</f>
        <v>Bundesliga  Bundesliga</v>
      </c>
      <c r="B471" t="str">
        <f>games1805!B471</f>
        <v>13.04.2019</v>
      </c>
      <c r="C471" t="str">
        <f>games1805!C471</f>
        <v>2019</v>
      </c>
      <c r="D471" t="str">
        <f>games1805!D471</f>
        <v>04</v>
      </c>
      <c r="E471" t="str">
        <f>games1805!E471</f>
        <v>Sa</v>
      </c>
      <c r="F471">
        <f>games1805!F471</f>
        <v>0.70833333333333337</v>
      </c>
      <c r="G471">
        <f>games1805!G471</f>
        <v>2363</v>
      </c>
      <c r="H471">
        <f>games1805!H471</f>
        <v>7</v>
      </c>
      <c r="I471">
        <f>games1805!I471</f>
        <v>0</v>
      </c>
      <c r="J471" t="str">
        <f>games1805!J471</f>
        <v>FC Wacker Innsbruck</v>
      </c>
      <c r="K471" t="str">
        <f>games1805!K471</f>
        <v>FC Admira Wacker Mödling</v>
      </c>
      <c r="L471">
        <f>games1805!L471</f>
        <v>1</v>
      </c>
      <c r="M471">
        <f>games1805!M471</f>
        <v>3</v>
      </c>
      <c r="N471" t="str">
        <f>games1805!N471</f>
        <v>N</v>
      </c>
      <c r="O471" t="str">
        <f>games1805!O471</f>
        <v>S</v>
      </c>
      <c r="P471">
        <f>games1805!P471</f>
        <v>-2</v>
      </c>
      <c r="Q471">
        <f>games1805!Q471</f>
        <v>1.037037037037037</v>
      </c>
      <c r="R471">
        <f>games1805!R471</f>
        <v>0.55555555555555558</v>
      </c>
      <c r="S471">
        <f>games1805!S471</f>
        <v>0.4814814814814814</v>
      </c>
      <c r="T471">
        <f>games1805!T471</f>
        <v>1.037037037037037</v>
      </c>
      <c r="U471">
        <f>games1805!U471</f>
        <v>1.962962962962963</v>
      </c>
      <c r="V471">
        <f>games1805!V471</f>
        <v>-0.92592592592592604</v>
      </c>
      <c r="W471">
        <f>games1805!W471</f>
        <v>0.58333333333333337</v>
      </c>
      <c r="X471">
        <f>games1805!X471</f>
        <v>1.25</v>
      </c>
      <c r="Y471">
        <f>games1805!Y471</f>
        <v>-0.66666666666666663</v>
      </c>
      <c r="Z471">
        <f>games1805!Z471</f>
        <v>1.4</v>
      </c>
      <c r="AA471">
        <f>games1805!AA471</f>
        <v>1.8666666666666667</v>
      </c>
      <c r="AB471">
        <f>games1805!AB471</f>
        <v>-0.46666666666666679</v>
      </c>
      <c r="AC471">
        <f>games1805!AC471</f>
        <v>1.3076923076923077</v>
      </c>
      <c r="AD471">
        <f>games1805!AD471</f>
        <v>1.8461538461538463</v>
      </c>
      <c r="AE471">
        <f>games1805!AE471</f>
        <v>-0.53846153846153855</v>
      </c>
      <c r="AF471">
        <f>games1805!AF471</f>
        <v>0.7857142857142857</v>
      </c>
      <c r="AG471">
        <f>games1805!AG471</f>
        <v>2.0714285714285716</v>
      </c>
      <c r="AH471">
        <f>games1805!AH471</f>
        <v>-1.285714285714286</v>
      </c>
      <c r="AI471">
        <f>games1805!AI471</f>
        <v>0</v>
      </c>
      <c r="AJ471">
        <f>games1805!AJ471</f>
        <v>3</v>
      </c>
      <c r="AK471">
        <f>games1805!AK471</f>
        <v>26</v>
      </c>
      <c r="AL471">
        <f>games1805!AL471</f>
        <v>22</v>
      </c>
      <c r="AM471">
        <f>games1805!AM471</f>
        <v>0.96296296296296291</v>
      </c>
      <c r="AN471">
        <f>games1805!AN471</f>
        <v>0.81481481481481477</v>
      </c>
      <c r="AO471">
        <f>games1805!AO471</f>
        <v>470</v>
      </c>
    </row>
    <row r="472" spans="1:41" x14ac:dyDescent="0.3">
      <c r="A472" t="str">
        <f>games1805!A472</f>
        <v>Bundesliga  Bundesliga</v>
      </c>
      <c r="B472" t="str">
        <f>games1805!B472</f>
        <v>13.04.2019</v>
      </c>
      <c r="C472" t="str">
        <f>games1805!C472</f>
        <v>2019</v>
      </c>
      <c r="D472" t="str">
        <f>games1805!D472</f>
        <v>04</v>
      </c>
      <c r="E472" t="str">
        <f>games1805!E472</f>
        <v>Sa</v>
      </c>
      <c r="F472">
        <f>games1805!F472</f>
        <v>0.70833333333333337</v>
      </c>
      <c r="G472">
        <f>games1805!G472</f>
        <v>1832</v>
      </c>
      <c r="H472">
        <f>games1805!H472</f>
        <v>7</v>
      </c>
      <c r="I472">
        <f>games1805!I472</f>
        <v>0</v>
      </c>
      <c r="J472" t="str">
        <f>games1805!J472</f>
        <v>TSV Hartberg</v>
      </c>
      <c r="K472" t="str">
        <f>games1805!K472</f>
        <v>SC Rheindorf Altach</v>
      </c>
      <c r="L472">
        <f>games1805!L472</f>
        <v>0</v>
      </c>
      <c r="M472">
        <f>games1805!M472</f>
        <v>1</v>
      </c>
      <c r="N472" t="str">
        <f>games1805!N472</f>
        <v>N</v>
      </c>
      <c r="O472" t="str">
        <f>games1805!O472</f>
        <v>S</v>
      </c>
      <c r="P472">
        <f>games1805!P472</f>
        <v>-1</v>
      </c>
      <c r="Q472">
        <f>games1805!Q472</f>
        <v>1.6071428571428572</v>
      </c>
      <c r="R472">
        <f>games1805!R472</f>
        <v>0.6785714285714286</v>
      </c>
      <c r="S472">
        <f>games1805!S472</f>
        <v>0.9285714285714286</v>
      </c>
      <c r="T472">
        <f>games1805!T472</f>
        <v>1.4074074074074074</v>
      </c>
      <c r="U472">
        <f>games1805!U472</f>
        <v>1.4074074074074074</v>
      </c>
      <c r="V472">
        <f>games1805!V472</f>
        <v>0</v>
      </c>
      <c r="W472">
        <f>games1805!W472</f>
        <v>1.5714285714285714</v>
      </c>
      <c r="X472">
        <f>games1805!X472</f>
        <v>1.3571428571428572</v>
      </c>
      <c r="Y472">
        <f>games1805!Y472</f>
        <v>0.21428571428571419</v>
      </c>
      <c r="Z472">
        <f>games1805!Z472</f>
        <v>1.6428571428571428</v>
      </c>
      <c r="AA472">
        <f>games1805!AA472</f>
        <v>2.8571428571428572</v>
      </c>
      <c r="AB472">
        <f>games1805!AB472</f>
        <v>-1.2142857142857144</v>
      </c>
      <c r="AC472">
        <f>games1805!AC472</f>
        <v>1.4615384615384615</v>
      </c>
      <c r="AD472">
        <f>games1805!AD472</f>
        <v>1.7692307692307692</v>
      </c>
      <c r="AE472">
        <f>games1805!AE472</f>
        <v>-0.30769230769230771</v>
      </c>
      <c r="AF472">
        <f>games1805!AF472</f>
        <v>1.3571428571428572</v>
      </c>
      <c r="AG472">
        <f>games1805!AG472</f>
        <v>1.0714285714285714</v>
      </c>
      <c r="AH472">
        <f>games1805!AH472</f>
        <v>0.28571428571428581</v>
      </c>
      <c r="AI472">
        <f>games1805!AI472</f>
        <v>0</v>
      </c>
      <c r="AJ472">
        <f>games1805!AJ472</f>
        <v>3</v>
      </c>
      <c r="AK472">
        <f>games1805!AK472</f>
        <v>33</v>
      </c>
      <c r="AL472">
        <f>games1805!AL472</f>
        <v>28</v>
      </c>
      <c r="AM472">
        <f>games1805!AM472</f>
        <v>1.1785714285714286</v>
      </c>
      <c r="AN472">
        <f>games1805!AN472</f>
        <v>1.037037037037037</v>
      </c>
      <c r="AO472">
        <f>games1805!AO472</f>
        <v>471</v>
      </c>
    </row>
    <row r="473" spans="1:41" x14ac:dyDescent="0.3">
      <c r="A473" t="str">
        <f>games1805!A473</f>
        <v>Bundesliga  Bundesliga</v>
      </c>
      <c r="B473" t="str">
        <f>games1805!B473</f>
        <v>14.04.2019</v>
      </c>
      <c r="C473" t="str">
        <f>games1805!C473</f>
        <v>2019</v>
      </c>
      <c r="D473" t="str">
        <f>games1805!D473</f>
        <v>04</v>
      </c>
      <c r="E473" t="str">
        <f>games1805!E473</f>
        <v>So</v>
      </c>
      <c r="F473">
        <f>games1805!F473</f>
        <v>0.60416666666666663</v>
      </c>
      <c r="G473">
        <f>games1805!G473</f>
        <v>3357</v>
      </c>
      <c r="H473">
        <f>games1805!H473</f>
        <v>7</v>
      </c>
      <c r="I473">
        <f>games1805!I473</f>
        <v>0</v>
      </c>
      <c r="J473" t="str">
        <f>games1805!J473</f>
        <v>Wolfsberger AC</v>
      </c>
      <c r="K473" t="str">
        <f>games1805!K473</f>
        <v>FK Austria Wien</v>
      </c>
      <c r="L473">
        <f>games1805!L473</f>
        <v>1</v>
      </c>
      <c r="M473">
        <f>games1805!M473</f>
        <v>1</v>
      </c>
      <c r="N473" t="str">
        <f>games1805!N473</f>
        <v>U</v>
      </c>
      <c r="O473" t="str">
        <f>games1805!O473</f>
        <v>U</v>
      </c>
      <c r="P473">
        <f>games1805!P473</f>
        <v>0</v>
      </c>
      <c r="Q473">
        <f>games1805!Q473</f>
        <v>1.5185185185185186</v>
      </c>
      <c r="R473">
        <f>games1805!R473</f>
        <v>0.81481481481481477</v>
      </c>
      <c r="S473">
        <f>games1805!S473</f>
        <v>0.70370370370370383</v>
      </c>
      <c r="T473">
        <f>games1805!T473</f>
        <v>1.4285714285714286</v>
      </c>
      <c r="U473">
        <f>games1805!U473</f>
        <v>1.3214285714285714</v>
      </c>
      <c r="V473">
        <f>games1805!V473</f>
        <v>0.10714285714285721</v>
      </c>
      <c r="W473">
        <f>games1805!W473</f>
        <v>1.5714285714285714</v>
      </c>
      <c r="X473">
        <f>games1805!X473</f>
        <v>1.5714285714285714</v>
      </c>
      <c r="Y473">
        <f>games1805!Y473</f>
        <v>0</v>
      </c>
      <c r="Z473">
        <f>games1805!Z473</f>
        <v>1.4615384615384615</v>
      </c>
      <c r="AA473">
        <f>games1805!AA473</f>
        <v>1.3076923076923077</v>
      </c>
      <c r="AB473">
        <f>games1805!AB473</f>
        <v>0.15384615384615374</v>
      </c>
      <c r="AC473">
        <f>games1805!AC473</f>
        <v>2.0714285714285716</v>
      </c>
      <c r="AD473">
        <f>games1805!AD473</f>
        <v>1.3571428571428572</v>
      </c>
      <c r="AE473">
        <f>games1805!AE473</f>
        <v>0.71428571428571441</v>
      </c>
      <c r="AF473">
        <f>games1805!AF473</f>
        <v>0.7857142857142857</v>
      </c>
      <c r="AG473">
        <f>games1805!AG473</f>
        <v>1.2857142857142858</v>
      </c>
      <c r="AH473">
        <f>games1805!AH473</f>
        <v>-0.50000000000000011</v>
      </c>
      <c r="AI473">
        <f>games1805!AI473</f>
        <v>1</v>
      </c>
      <c r="AJ473">
        <f>games1805!AJ473</f>
        <v>1</v>
      </c>
      <c r="AK473">
        <f>games1805!AK473</f>
        <v>39</v>
      </c>
      <c r="AL473">
        <f>games1805!AL473</f>
        <v>39</v>
      </c>
      <c r="AM473">
        <f>games1805!AM473</f>
        <v>1.4444444444444444</v>
      </c>
      <c r="AN473">
        <f>games1805!AN473</f>
        <v>1.3928571428571428</v>
      </c>
      <c r="AO473">
        <f>games1805!AO473</f>
        <v>472</v>
      </c>
    </row>
    <row r="474" spans="1:41" x14ac:dyDescent="0.3">
      <c r="A474" t="str">
        <f>games1805!A474</f>
        <v>Bundesliga  Bundesliga</v>
      </c>
      <c r="B474" t="str">
        <f>games1805!B474</f>
        <v>14.04.2019</v>
      </c>
      <c r="C474" t="str">
        <f>games1805!C474</f>
        <v>2019</v>
      </c>
      <c r="D474" t="str">
        <f>games1805!D474</f>
        <v>04</v>
      </c>
      <c r="E474" t="str">
        <f>games1805!E474</f>
        <v>So</v>
      </c>
      <c r="F474">
        <f>games1805!F474</f>
        <v>0.70833333333333337</v>
      </c>
      <c r="G474">
        <f>games1805!G474</f>
        <v>11133</v>
      </c>
      <c r="H474">
        <f>games1805!H474</f>
        <v>7</v>
      </c>
      <c r="I474">
        <f>games1805!I474</f>
        <v>0</v>
      </c>
      <c r="J474" t="str">
        <f>games1805!J474</f>
        <v>Red Bull Salzburg</v>
      </c>
      <c r="K474" t="str">
        <f>games1805!K474</f>
        <v>SK Sturm Graz</v>
      </c>
      <c r="L474">
        <f>games1805!L474</f>
        <v>3</v>
      </c>
      <c r="M474">
        <f>games1805!M474</f>
        <v>1</v>
      </c>
      <c r="N474" t="str">
        <f>games1805!N474</f>
        <v>S</v>
      </c>
      <c r="O474" t="str">
        <f>games1805!O474</f>
        <v>N</v>
      </c>
      <c r="P474">
        <f>games1805!P474</f>
        <v>2</v>
      </c>
      <c r="Q474">
        <f>games1805!Q474</f>
        <v>2.558139534883721</v>
      </c>
      <c r="R474">
        <f>games1805!R474</f>
        <v>0.2558139534883721</v>
      </c>
      <c r="S474">
        <f>games1805!S474</f>
        <v>2.3023255813953489</v>
      </c>
      <c r="T474">
        <f>games1805!T474</f>
        <v>1</v>
      </c>
      <c r="U474">
        <f>games1805!U474</f>
        <v>1.2666666666666666</v>
      </c>
      <c r="V474">
        <f>games1805!V474</f>
        <v>-0.26666666666666661</v>
      </c>
      <c r="W474">
        <f>games1805!W474</f>
        <v>2.5263157894736841</v>
      </c>
      <c r="X474">
        <f>games1805!X474</f>
        <v>0.57894736842105265</v>
      </c>
      <c r="Y474">
        <f>games1805!Y474</f>
        <v>1.9473684210526314</v>
      </c>
      <c r="Z474">
        <f>games1805!Z474</f>
        <v>2.5833333333333335</v>
      </c>
      <c r="AA474">
        <f>games1805!AA474</f>
        <v>0.95833333333333337</v>
      </c>
      <c r="AB474">
        <f>games1805!AB474</f>
        <v>1.625</v>
      </c>
      <c r="AC474">
        <f>games1805!AC474</f>
        <v>1.1428571428571428</v>
      </c>
      <c r="AD474">
        <f>games1805!AD474</f>
        <v>1.2857142857142858</v>
      </c>
      <c r="AE474">
        <f>games1805!AE474</f>
        <v>-0.14285714285714302</v>
      </c>
      <c r="AF474">
        <f>games1805!AF474</f>
        <v>0.875</v>
      </c>
      <c r="AG474">
        <f>games1805!AG474</f>
        <v>1.25</v>
      </c>
      <c r="AH474">
        <f>games1805!AH474</f>
        <v>-0.375</v>
      </c>
      <c r="AI474">
        <f>games1805!AI474</f>
        <v>3</v>
      </c>
      <c r="AJ474">
        <f>games1805!AJ474</f>
        <v>0</v>
      </c>
      <c r="AK474">
        <f>games1805!AK474</f>
        <v>108</v>
      </c>
      <c r="AL474">
        <f>games1805!AL474</f>
        <v>37</v>
      </c>
      <c r="AM474">
        <f>games1805!AM474</f>
        <v>2.5116279069767442</v>
      </c>
      <c r="AN474">
        <f>games1805!AN474</f>
        <v>1.2333333333333334</v>
      </c>
      <c r="AO474">
        <f>games1805!AO474</f>
        <v>473</v>
      </c>
    </row>
    <row r="475" spans="1:41" x14ac:dyDescent="0.3">
      <c r="A475" t="str">
        <f>games1805!A475</f>
        <v>Bundesliga  Bundesliga</v>
      </c>
      <c r="B475" t="str">
        <f>games1805!B475</f>
        <v>14.04.2019</v>
      </c>
      <c r="C475" t="str">
        <f>games1805!C475</f>
        <v>2019</v>
      </c>
      <c r="D475" t="str">
        <f>games1805!D475</f>
        <v>04</v>
      </c>
      <c r="E475" t="str">
        <f>games1805!E475</f>
        <v>So</v>
      </c>
      <c r="F475">
        <f>games1805!F475</f>
        <v>0.60416666666666663</v>
      </c>
      <c r="G475">
        <f>games1805!G475</f>
        <v>5187</v>
      </c>
      <c r="H475">
        <f>games1805!H475</f>
        <v>7</v>
      </c>
      <c r="I475">
        <f>games1805!I475</f>
        <v>0</v>
      </c>
      <c r="J475" t="str">
        <f>games1805!J475</f>
        <v>LASK</v>
      </c>
      <c r="K475" t="str">
        <f>games1805!K475</f>
        <v>SKN St. Pölten</v>
      </c>
      <c r="L475">
        <f>games1805!L475</f>
        <v>0</v>
      </c>
      <c r="M475">
        <f>games1805!M475</f>
        <v>0</v>
      </c>
      <c r="N475" t="str">
        <f>games1805!N475</f>
        <v>U</v>
      </c>
      <c r="O475" t="str">
        <f>games1805!O475</f>
        <v>U</v>
      </c>
      <c r="P475">
        <f>games1805!P475</f>
        <v>0</v>
      </c>
      <c r="Q475">
        <f>games1805!Q475</f>
        <v>2.1818181818181817</v>
      </c>
      <c r="R475">
        <f>games1805!R475</f>
        <v>0.42424242424242425</v>
      </c>
      <c r="S475">
        <f>games1805!S475</f>
        <v>1.7575757575757573</v>
      </c>
      <c r="T475">
        <f>games1805!T475</f>
        <v>1.5</v>
      </c>
      <c r="U475">
        <f>games1805!U475</f>
        <v>1.4285714285714286</v>
      </c>
      <c r="V475">
        <f>games1805!V475</f>
        <v>7.1428571428571397E-2</v>
      </c>
      <c r="W475">
        <f>games1805!W475</f>
        <v>2.1875</v>
      </c>
      <c r="X475">
        <f>games1805!X475</f>
        <v>0.875</v>
      </c>
      <c r="Y475">
        <f>games1805!Y475</f>
        <v>1.3125</v>
      </c>
      <c r="Z475">
        <f>games1805!Z475</f>
        <v>2.1764705882352939</v>
      </c>
      <c r="AA475">
        <f>games1805!AA475</f>
        <v>0.6470588235294118</v>
      </c>
      <c r="AB475">
        <f>games1805!AB475</f>
        <v>1.5294117647058822</v>
      </c>
      <c r="AC475">
        <f>games1805!AC475</f>
        <v>1.4166666666666667</v>
      </c>
      <c r="AD475">
        <f>games1805!AD475</f>
        <v>1.4166666666666667</v>
      </c>
      <c r="AE475">
        <f>games1805!AE475</f>
        <v>0</v>
      </c>
      <c r="AF475">
        <f>games1805!AF475</f>
        <v>1.5625</v>
      </c>
      <c r="AG475">
        <f>games1805!AG475</f>
        <v>1.4375</v>
      </c>
      <c r="AH475">
        <f>games1805!AH475</f>
        <v>0.125</v>
      </c>
      <c r="AI475">
        <f>games1805!AI475</f>
        <v>1</v>
      </c>
      <c r="AJ475">
        <f>games1805!AJ475</f>
        <v>1</v>
      </c>
      <c r="AK475">
        <f>games1805!AK475</f>
        <v>71</v>
      </c>
      <c r="AL475">
        <f>games1805!AL475</f>
        <v>42</v>
      </c>
      <c r="AM475">
        <f>games1805!AM475</f>
        <v>2.1515151515151514</v>
      </c>
      <c r="AN475">
        <f>games1805!AN475</f>
        <v>1.5</v>
      </c>
      <c r="AO475">
        <f>games1805!AO475</f>
        <v>474</v>
      </c>
    </row>
    <row r="476" spans="1:41" x14ac:dyDescent="0.3">
      <c r="A476" t="str">
        <f>games1805!A476</f>
        <v>Bundesliga  Bundesliga</v>
      </c>
      <c r="B476" t="str">
        <f>games1805!B476</f>
        <v>20.04.2019</v>
      </c>
      <c r="C476" t="str">
        <f>games1805!C476</f>
        <v>2019</v>
      </c>
      <c r="D476" t="str">
        <f>games1805!D476</f>
        <v>04</v>
      </c>
      <c r="E476" t="str">
        <f>games1805!E476</f>
        <v>Sa</v>
      </c>
      <c r="F476">
        <f>games1805!F476</f>
        <v>0.70833333333333337</v>
      </c>
      <c r="G476">
        <f>games1805!G476</f>
        <v>5912</v>
      </c>
      <c r="H476">
        <f>games1805!H476</f>
        <v>7</v>
      </c>
      <c r="I476">
        <f>games1805!I476</f>
        <v>0</v>
      </c>
      <c r="J476" t="str">
        <f>games1805!J476</f>
        <v>SC Rheindorf Altach</v>
      </c>
      <c r="K476" t="str">
        <f>games1805!K476</f>
        <v>SK Rapid Wien</v>
      </c>
      <c r="L476">
        <f>games1805!L476</f>
        <v>2</v>
      </c>
      <c r="M476">
        <f>games1805!M476</f>
        <v>2</v>
      </c>
      <c r="N476" t="str">
        <f>games1805!N476</f>
        <v>U</v>
      </c>
      <c r="O476" t="str">
        <f>games1805!O476</f>
        <v>U</v>
      </c>
      <c r="P476">
        <f>games1805!P476</f>
        <v>0</v>
      </c>
      <c r="Q476">
        <f>games1805!Q476</f>
        <v>1.3928571428571428</v>
      </c>
      <c r="R476">
        <f>games1805!R476</f>
        <v>0.8214285714285714</v>
      </c>
      <c r="S476">
        <f>games1805!S476</f>
        <v>0.5714285714285714</v>
      </c>
      <c r="T476">
        <f>games1805!T476</f>
        <v>1.5365853658536586</v>
      </c>
      <c r="U476">
        <f>games1805!U476</f>
        <v>1.1951219512195121</v>
      </c>
      <c r="V476">
        <f>games1805!V476</f>
        <v>0.34146341463414642</v>
      </c>
      <c r="W476">
        <f>games1805!W476</f>
        <v>1.4615384615384615</v>
      </c>
      <c r="X476">
        <f>games1805!X476</f>
        <v>1.7692307692307692</v>
      </c>
      <c r="Y476">
        <f>games1805!Y476</f>
        <v>-0.30769230769230771</v>
      </c>
      <c r="Z476">
        <f>games1805!Z476</f>
        <v>1.3333333333333333</v>
      </c>
      <c r="AA476">
        <f>games1805!AA476</f>
        <v>1</v>
      </c>
      <c r="AB476">
        <f>games1805!AB476</f>
        <v>0.33333333333333326</v>
      </c>
      <c r="AC476">
        <f>games1805!AC476</f>
        <v>1.5</v>
      </c>
      <c r="AD476">
        <f>games1805!AD476</f>
        <v>0.65</v>
      </c>
      <c r="AE476">
        <f>games1805!AE476</f>
        <v>0.85</v>
      </c>
      <c r="AF476">
        <f>games1805!AF476</f>
        <v>1.5714285714285714</v>
      </c>
      <c r="AG476">
        <f>games1805!AG476</f>
        <v>1.7142857142857142</v>
      </c>
      <c r="AH476">
        <f>games1805!AH476</f>
        <v>-0.14285714285714279</v>
      </c>
      <c r="AI476">
        <f>games1805!AI476</f>
        <v>1</v>
      </c>
      <c r="AJ476">
        <f>games1805!AJ476</f>
        <v>1</v>
      </c>
      <c r="AK476">
        <f>games1805!AK476</f>
        <v>31</v>
      </c>
      <c r="AL476">
        <f>games1805!AL476</f>
        <v>63</v>
      </c>
      <c r="AM476">
        <f>games1805!AM476</f>
        <v>1.1071428571428572</v>
      </c>
      <c r="AN476">
        <f>games1805!AN476</f>
        <v>1.5365853658536586</v>
      </c>
      <c r="AO476">
        <f>games1805!AO476</f>
        <v>475</v>
      </c>
    </row>
    <row r="477" spans="1:41" x14ac:dyDescent="0.3">
      <c r="A477" t="str">
        <f>games1805!A477</f>
        <v>Bundesliga  Bundesliga</v>
      </c>
      <c r="B477" t="str">
        <f>games1805!B477</f>
        <v>20.04.2019</v>
      </c>
      <c r="C477" t="str">
        <f>games1805!C477</f>
        <v>2019</v>
      </c>
      <c r="D477" t="str">
        <f>games1805!D477</f>
        <v>04</v>
      </c>
      <c r="E477" t="str">
        <f>games1805!E477</f>
        <v>Sa</v>
      </c>
      <c r="F477">
        <f>games1805!F477</f>
        <v>0.70833333333333337</v>
      </c>
      <c r="G477">
        <f>games1805!G477</f>
        <v>1800</v>
      </c>
      <c r="H477">
        <f>games1805!H477</f>
        <v>7</v>
      </c>
      <c r="I477">
        <f>games1805!I477</f>
        <v>0</v>
      </c>
      <c r="J477" t="str">
        <f>games1805!J477</f>
        <v>SV Mattersburg</v>
      </c>
      <c r="K477" t="str">
        <f>games1805!K477</f>
        <v>FC Wacker Innsbruck</v>
      </c>
      <c r="L477">
        <f>games1805!L477</f>
        <v>3</v>
      </c>
      <c r="M477">
        <f>games1805!M477</f>
        <v>1</v>
      </c>
      <c r="N477" t="str">
        <f>games1805!N477</f>
        <v>S</v>
      </c>
      <c r="O477" t="str">
        <f>games1805!O477</f>
        <v>N</v>
      </c>
      <c r="P477">
        <f>games1805!P477</f>
        <v>2</v>
      </c>
      <c r="Q477">
        <f>games1805!Q477</f>
        <v>1.3703703703703705</v>
      </c>
      <c r="R477">
        <f>games1805!R477</f>
        <v>0.77777777777777779</v>
      </c>
      <c r="S477">
        <f>games1805!S477</f>
        <v>0.59259259259259267</v>
      </c>
      <c r="T477">
        <f>games1805!T477</f>
        <v>1.0357142857142858</v>
      </c>
      <c r="U477">
        <f>games1805!U477</f>
        <v>1.6428571428571428</v>
      </c>
      <c r="V477">
        <f>games1805!V477</f>
        <v>-0.60714285714285698</v>
      </c>
      <c r="W477">
        <f>games1805!W477</f>
        <v>1.3846153846153846</v>
      </c>
      <c r="X477">
        <f>games1805!X477</f>
        <v>1.6153846153846154</v>
      </c>
      <c r="Y477">
        <f>games1805!Y477</f>
        <v>-0.23076923076923084</v>
      </c>
      <c r="Z477">
        <f>games1805!Z477</f>
        <v>1.3571428571428572</v>
      </c>
      <c r="AA477">
        <f>games1805!AA477</f>
        <v>1.5</v>
      </c>
      <c r="AB477">
        <f>games1805!AB477</f>
        <v>-0.14285714285714279</v>
      </c>
      <c r="AC477">
        <f>games1805!AC477</f>
        <v>0.61538461538461542</v>
      </c>
      <c r="AD477">
        <f>games1805!AD477</f>
        <v>1.3846153846153846</v>
      </c>
      <c r="AE477">
        <f>games1805!AE477</f>
        <v>-0.76923076923076916</v>
      </c>
      <c r="AF477">
        <f>games1805!AF477</f>
        <v>1.4</v>
      </c>
      <c r="AG477">
        <f>games1805!AG477</f>
        <v>1.8666666666666667</v>
      </c>
      <c r="AH477">
        <f>games1805!AH477</f>
        <v>-0.46666666666666679</v>
      </c>
      <c r="AI477">
        <f>games1805!AI477</f>
        <v>3</v>
      </c>
      <c r="AJ477">
        <f>games1805!AJ477</f>
        <v>0</v>
      </c>
      <c r="AK477">
        <f>games1805!AK477</f>
        <v>36</v>
      </c>
      <c r="AL477">
        <f>games1805!AL477</f>
        <v>26</v>
      </c>
      <c r="AM477">
        <f>games1805!AM477</f>
        <v>1.3333333333333333</v>
      </c>
      <c r="AN477">
        <f>games1805!AN477</f>
        <v>0.9285714285714286</v>
      </c>
      <c r="AO477">
        <f>games1805!AO477</f>
        <v>476</v>
      </c>
    </row>
    <row r="478" spans="1:41" x14ac:dyDescent="0.3">
      <c r="A478" t="str">
        <f>games1805!A478</f>
        <v>Bundesliga  Bundesliga</v>
      </c>
      <c r="B478" t="str">
        <f>games1805!B478</f>
        <v>21.04.2019</v>
      </c>
      <c r="C478" t="str">
        <f>games1805!C478</f>
        <v>2019</v>
      </c>
      <c r="D478" t="str">
        <f>games1805!D478</f>
        <v>04</v>
      </c>
      <c r="E478" t="str">
        <f>games1805!E478</f>
        <v>So</v>
      </c>
      <c r="F478">
        <f>games1805!F478</f>
        <v>0.70833333333333337</v>
      </c>
      <c r="G478">
        <f>games1805!G478</f>
        <v>8050.0000000000009</v>
      </c>
      <c r="H478">
        <f>games1805!H478</f>
        <v>7</v>
      </c>
      <c r="I478">
        <f>games1805!I478</f>
        <v>0</v>
      </c>
      <c r="J478" t="str">
        <f>games1805!J478</f>
        <v>FK Austria Wien</v>
      </c>
      <c r="K478" t="str">
        <f>games1805!K478</f>
        <v>LASK</v>
      </c>
      <c r="L478">
        <f>games1805!L478</f>
        <v>2</v>
      </c>
      <c r="M478">
        <f>games1805!M478</f>
        <v>2</v>
      </c>
      <c r="N478" t="str">
        <f>games1805!N478</f>
        <v>U</v>
      </c>
      <c r="O478" t="str">
        <f>games1805!O478</f>
        <v>U</v>
      </c>
      <c r="P478">
        <f>games1805!P478</f>
        <v>0</v>
      </c>
      <c r="Q478">
        <f>games1805!Q478</f>
        <v>1.4137931034482758</v>
      </c>
      <c r="R478">
        <f>games1805!R478</f>
        <v>0.65517241379310343</v>
      </c>
      <c r="S478">
        <f>games1805!S478</f>
        <v>0.75862068965517238</v>
      </c>
      <c r="T478">
        <f>games1805!T478</f>
        <v>2.1176470588235294</v>
      </c>
      <c r="U478">
        <f>games1805!U478</f>
        <v>0.73529411764705888</v>
      </c>
      <c r="V478">
        <f>games1805!V478</f>
        <v>1.3823529411764706</v>
      </c>
      <c r="W478">
        <f>games1805!W478</f>
        <v>2.0714285714285716</v>
      </c>
      <c r="X478">
        <f>games1805!X478</f>
        <v>1.3571428571428572</v>
      </c>
      <c r="Y478">
        <f>games1805!Y478</f>
        <v>0.71428571428571441</v>
      </c>
      <c r="Z478">
        <f>games1805!Z478</f>
        <v>0.8</v>
      </c>
      <c r="AA478">
        <f>games1805!AA478</f>
        <v>1.2666666666666666</v>
      </c>
      <c r="AB478">
        <f>games1805!AB478</f>
        <v>-0.46666666666666656</v>
      </c>
      <c r="AC478">
        <f>games1805!AC478</f>
        <v>2.0588235294117645</v>
      </c>
      <c r="AD478">
        <f>games1805!AD478</f>
        <v>0.82352941176470584</v>
      </c>
      <c r="AE478">
        <f>games1805!AE478</f>
        <v>1.2352941176470587</v>
      </c>
      <c r="AF478">
        <f>games1805!AF478</f>
        <v>2.1764705882352939</v>
      </c>
      <c r="AG478">
        <f>games1805!AG478</f>
        <v>0.6470588235294118</v>
      </c>
      <c r="AH478">
        <f>games1805!AH478</f>
        <v>1.5294117647058822</v>
      </c>
      <c r="AI478">
        <f>games1805!AI478</f>
        <v>1</v>
      </c>
      <c r="AJ478">
        <f>games1805!AJ478</f>
        <v>1</v>
      </c>
      <c r="AK478">
        <f>games1805!AK478</f>
        <v>40</v>
      </c>
      <c r="AL478">
        <f>games1805!AL478</f>
        <v>72</v>
      </c>
      <c r="AM478">
        <f>games1805!AM478</f>
        <v>1.3793103448275863</v>
      </c>
      <c r="AN478">
        <f>games1805!AN478</f>
        <v>2.1176470588235294</v>
      </c>
      <c r="AO478">
        <f>games1805!AO478</f>
        <v>477</v>
      </c>
    </row>
    <row r="479" spans="1:41" x14ac:dyDescent="0.3">
      <c r="A479" t="str">
        <f>games1805!A479</f>
        <v>Bundesliga  Bundesliga</v>
      </c>
      <c r="B479" t="str">
        <f>games1805!B479</f>
        <v>21.04.2019</v>
      </c>
      <c r="C479" t="str">
        <f>games1805!C479</f>
        <v>2019</v>
      </c>
      <c r="D479" t="str">
        <f>games1805!D479</f>
        <v>04</v>
      </c>
      <c r="E479" t="str">
        <f>games1805!E479</f>
        <v>So</v>
      </c>
      <c r="F479">
        <f>games1805!F479</f>
        <v>0.60416666666666663</v>
      </c>
      <c r="G479">
        <f>games1805!G479</f>
        <v>9376</v>
      </c>
      <c r="H479">
        <f>games1805!H479</f>
        <v>7</v>
      </c>
      <c r="I479">
        <f>games1805!I479</f>
        <v>0</v>
      </c>
      <c r="J479" t="str">
        <f>games1805!J479</f>
        <v>SK Sturm Graz</v>
      </c>
      <c r="K479" t="str">
        <f>games1805!K479</f>
        <v>Wolfsberger AC</v>
      </c>
      <c r="L479">
        <f>games1805!L479</f>
        <v>1</v>
      </c>
      <c r="M479">
        <f>games1805!M479</f>
        <v>2</v>
      </c>
      <c r="N479" t="str">
        <f>games1805!N479</f>
        <v>N</v>
      </c>
      <c r="O479" t="str">
        <f>games1805!O479</f>
        <v>S</v>
      </c>
      <c r="P479">
        <f>games1805!P479</f>
        <v>-1</v>
      </c>
      <c r="Q479">
        <f>games1805!Q479</f>
        <v>1</v>
      </c>
      <c r="R479">
        <f>games1805!R479</f>
        <v>0.58064516129032262</v>
      </c>
      <c r="S479">
        <f>games1805!S479</f>
        <v>0.41935483870967738</v>
      </c>
      <c r="T479">
        <f>games1805!T479</f>
        <v>1.5</v>
      </c>
      <c r="U479">
        <f>games1805!U479</f>
        <v>1.4285714285714286</v>
      </c>
      <c r="V479">
        <f>games1805!V479</f>
        <v>7.1428571428571397E-2</v>
      </c>
      <c r="W479">
        <f>games1805!W479</f>
        <v>1.1428571428571428</v>
      </c>
      <c r="X479">
        <f>games1805!X479</f>
        <v>1.2857142857142858</v>
      </c>
      <c r="Y479">
        <f>games1805!Y479</f>
        <v>-0.14285714285714302</v>
      </c>
      <c r="Z479">
        <f>games1805!Z479</f>
        <v>0.88235294117647056</v>
      </c>
      <c r="AA479">
        <f>games1805!AA479</f>
        <v>1.3529411764705883</v>
      </c>
      <c r="AB479">
        <f>games1805!AB479</f>
        <v>-0.47058823529411775</v>
      </c>
      <c r="AC479">
        <f>games1805!AC479</f>
        <v>1.5333333333333334</v>
      </c>
      <c r="AD479">
        <f>games1805!AD479</f>
        <v>1.5333333333333334</v>
      </c>
      <c r="AE479">
        <f>games1805!AE479</f>
        <v>0</v>
      </c>
      <c r="AF479">
        <f>games1805!AF479</f>
        <v>1.4615384615384615</v>
      </c>
      <c r="AG479">
        <f>games1805!AG479</f>
        <v>1.3076923076923077</v>
      </c>
      <c r="AH479">
        <f>games1805!AH479</f>
        <v>0.15384615384615374</v>
      </c>
      <c r="AI479">
        <f>games1805!AI479</f>
        <v>0</v>
      </c>
      <c r="AJ479">
        <f>games1805!AJ479</f>
        <v>3</v>
      </c>
      <c r="AK479">
        <f>games1805!AK479</f>
        <v>37</v>
      </c>
      <c r="AL479">
        <f>games1805!AL479</f>
        <v>40</v>
      </c>
      <c r="AM479">
        <f>games1805!AM479</f>
        <v>1.1935483870967742</v>
      </c>
      <c r="AN479">
        <f>games1805!AN479</f>
        <v>1.4285714285714286</v>
      </c>
      <c r="AO479">
        <f>games1805!AO479</f>
        <v>478</v>
      </c>
    </row>
    <row r="480" spans="1:41" x14ac:dyDescent="0.3">
      <c r="A480" t="str">
        <f>games1805!A480</f>
        <v>Bundesliga  Bundesliga</v>
      </c>
      <c r="B480" t="str">
        <f>games1805!B480</f>
        <v>21.04.2019</v>
      </c>
      <c r="C480" t="str">
        <f>games1805!C480</f>
        <v>2019</v>
      </c>
      <c r="D480" t="str">
        <f>games1805!D480</f>
        <v>04</v>
      </c>
      <c r="E480" t="str">
        <f>games1805!E480</f>
        <v>So</v>
      </c>
      <c r="F480">
        <f>games1805!F480</f>
        <v>0.60416666666666663</v>
      </c>
      <c r="G480">
        <f>games1805!G480</f>
        <v>3514</v>
      </c>
      <c r="H480">
        <f>games1805!H480</f>
        <v>7</v>
      </c>
      <c r="I480">
        <f>games1805!I480</f>
        <v>0</v>
      </c>
      <c r="J480" t="str">
        <f>games1805!J480</f>
        <v>SKN St. Pölten</v>
      </c>
      <c r="K480" t="str">
        <f>games1805!K480</f>
        <v>Red Bull Salzburg</v>
      </c>
      <c r="L480">
        <f>games1805!L480</f>
        <v>1</v>
      </c>
      <c r="M480">
        <f>games1805!M480</f>
        <v>1</v>
      </c>
      <c r="N480" t="str">
        <f>games1805!N480</f>
        <v>U</v>
      </c>
      <c r="O480" t="str">
        <f>games1805!O480</f>
        <v>U</v>
      </c>
      <c r="P480">
        <f>games1805!P480</f>
        <v>0</v>
      </c>
      <c r="Q480">
        <f>games1805!Q480</f>
        <v>1.4482758620689655</v>
      </c>
      <c r="R480">
        <f>games1805!R480</f>
        <v>0.58620689655172409</v>
      </c>
      <c r="S480">
        <f>games1805!S480</f>
        <v>0.86206896551724144</v>
      </c>
      <c r="T480">
        <f>games1805!T480</f>
        <v>2.5681818181818183</v>
      </c>
      <c r="U480">
        <f>games1805!U480</f>
        <v>0.79545454545454541</v>
      </c>
      <c r="V480">
        <f>games1805!V480</f>
        <v>1.7727272727272729</v>
      </c>
      <c r="W480">
        <f>games1805!W480</f>
        <v>1.4166666666666667</v>
      </c>
      <c r="X480">
        <f>games1805!X480</f>
        <v>1.4166666666666667</v>
      </c>
      <c r="Y480">
        <f>games1805!Y480</f>
        <v>0</v>
      </c>
      <c r="Z480">
        <f>games1805!Z480</f>
        <v>1.4705882352941178</v>
      </c>
      <c r="AA480">
        <f>games1805!AA480</f>
        <v>1.3529411764705883</v>
      </c>
      <c r="AB480">
        <f>games1805!AB480</f>
        <v>0.11764705882352944</v>
      </c>
      <c r="AC480">
        <f>games1805!AC480</f>
        <v>2.5499999999999998</v>
      </c>
      <c r="AD480">
        <f>games1805!AD480</f>
        <v>0.6</v>
      </c>
      <c r="AE480">
        <f>games1805!AE480</f>
        <v>1.9499999999999997</v>
      </c>
      <c r="AF480">
        <f>games1805!AF480</f>
        <v>2.5833333333333335</v>
      </c>
      <c r="AG480">
        <f>games1805!AG480</f>
        <v>0.95833333333333337</v>
      </c>
      <c r="AH480">
        <f>games1805!AH480</f>
        <v>1.625</v>
      </c>
      <c r="AI480">
        <f>games1805!AI480</f>
        <v>1</v>
      </c>
      <c r="AJ480">
        <f>games1805!AJ480</f>
        <v>1</v>
      </c>
      <c r="AK480">
        <f>games1805!AK480</f>
        <v>43</v>
      </c>
      <c r="AL480">
        <f>games1805!AL480</f>
        <v>111</v>
      </c>
      <c r="AM480">
        <f>games1805!AM480</f>
        <v>1.4827586206896552</v>
      </c>
      <c r="AN480">
        <f>games1805!AN480</f>
        <v>2.5227272727272729</v>
      </c>
      <c r="AO480">
        <f>games1805!AO480</f>
        <v>479</v>
      </c>
    </row>
    <row r="481" spans="1:41" x14ac:dyDescent="0.3">
      <c r="A481" t="str">
        <f>games1805!A481</f>
        <v>Bundesliga  Bundesliga</v>
      </c>
      <c r="B481" t="str">
        <f>games1805!B481</f>
        <v>23.04.2019</v>
      </c>
      <c r="C481" t="str">
        <f>games1805!C481</f>
        <v>2019</v>
      </c>
      <c r="D481" t="str">
        <f>games1805!D481</f>
        <v>04</v>
      </c>
      <c r="E481" t="str">
        <f>games1805!E481</f>
        <v>Di</v>
      </c>
      <c r="F481">
        <f>games1805!F481</f>
        <v>0.79166666666666663</v>
      </c>
      <c r="G481">
        <f>games1805!G481</f>
        <v>4000</v>
      </c>
      <c r="H481">
        <f>games1805!H481</f>
        <v>3</v>
      </c>
      <c r="I481">
        <f>games1805!I481</f>
        <v>0</v>
      </c>
      <c r="J481" t="str">
        <f>games1805!J481</f>
        <v>TSV Hartberg</v>
      </c>
      <c r="K481" t="str">
        <f>games1805!K481</f>
        <v>SK Rapid Wien</v>
      </c>
      <c r="L481">
        <f>games1805!L481</f>
        <v>2</v>
      </c>
      <c r="M481">
        <f>games1805!M481</f>
        <v>4</v>
      </c>
      <c r="N481" t="str">
        <f>games1805!N481</f>
        <v>N</v>
      </c>
      <c r="O481" t="str">
        <f>games1805!O481</f>
        <v>S</v>
      </c>
      <c r="P481">
        <f>games1805!P481</f>
        <v>-2</v>
      </c>
      <c r="Q481">
        <f>games1805!Q481</f>
        <v>1.5517241379310345</v>
      </c>
      <c r="R481">
        <f>games1805!R481</f>
        <v>0.68965517241379315</v>
      </c>
      <c r="S481">
        <f>games1805!S481</f>
        <v>0.86206896551724133</v>
      </c>
      <c r="T481">
        <f>games1805!T481</f>
        <v>1.5476190476190477</v>
      </c>
      <c r="U481">
        <f>games1805!U481</f>
        <v>1.2142857142857142</v>
      </c>
      <c r="V481">
        <f>games1805!V481</f>
        <v>0.33333333333333348</v>
      </c>
      <c r="W481">
        <f>games1805!W481</f>
        <v>1.4666666666666666</v>
      </c>
      <c r="X481">
        <f>games1805!X481</f>
        <v>1.3333333333333333</v>
      </c>
      <c r="Y481">
        <f>games1805!Y481</f>
        <v>0.1333333333333333</v>
      </c>
      <c r="Z481">
        <f>games1805!Z481</f>
        <v>1.6428571428571428</v>
      </c>
      <c r="AA481">
        <f>games1805!AA481</f>
        <v>2.8571428571428572</v>
      </c>
      <c r="AB481">
        <f>games1805!AB481</f>
        <v>-1.2142857142857144</v>
      </c>
      <c r="AC481">
        <f>games1805!AC481</f>
        <v>1.5</v>
      </c>
      <c r="AD481">
        <f>games1805!AD481</f>
        <v>0.65</v>
      </c>
      <c r="AE481">
        <f>games1805!AE481</f>
        <v>0.85</v>
      </c>
      <c r="AF481">
        <f>games1805!AF481</f>
        <v>1.5909090909090908</v>
      </c>
      <c r="AG481">
        <f>games1805!AG481</f>
        <v>1.7272727272727273</v>
      </c>
      <c r="AH481">
        <f>games1805!AH481</f>
        <v>-0.13636363636363646</v>
      </c>
      <c r="AI481">
        <f>games1805!AI481</f>
        <v>0</v>
      </c>
      <c r="AJ481">
        <f>games1805!AJ481</f>
        <v>3</v>
      </c>
      <c r="AK481">
        <f>games1805!AK481</f>
        <v>33</v>
      </c>
      <c r="AL481">
        <f>games1805!AL481</f>
        <v>64</v>
      </c>
      <c r="AM481">
        <f>games1805!AM481</f>
        <v>1.1379310344827587</v>
      </c>
      <c r="AN481">
        <f>games1805!AN481</f>
        <v>1.5238095238095237</v>
      </c>
      <c r="AO481">
        <f>games1805!AO481</f>
        <v>480</v>
      </c>
    </row>
    <row r="482" spans="1:41" x14ac:dyDescent="0.3">
      <c r="A482" t="str">
        <f>games1805!A482</f>
        <v>Bundesliga  Bundesliga</v>
      </c>
      <c r="B482" t="str">
        <f>games1805!B482</f>
        <v>23.04.2019</v>
      </c>
      <c r="C482" t="str">
        <f>games1805!C482</f>
        <v>2019</v>
      </c>
      <c r="D482" t="str">
        <f>games1805!D482</f>
        <v>04</v>
      </c>
      <c r="E482" t="str">
        <f>games1805!E482</f>
        <v>Di</v>
      </c>
      <c r="F482">
        <f>games1805!F482</f>
        <v>0.79166666666666663</v>
      </c>
      <c r="G482">
        <f>games1805!G482</f>
        <v>1600</v>
      </c>
      <c r="H482">
        <f>games1805!H482</f>
        <v>3</v>
      </c>
      <c r="I482">
        <f>games1805!I482</f>
        <v>0</v>
      </c>
      <c r="J482" t="str">
        <f>games1805!J482</f>
        <v>FC Admira Wacker Mödling</v>
      </c>
      <c r="K482" t="str">
        <f>games1805!K482</f>
        <v>SV Mattersburg</v>
      </c>
      <c r="L482">
        <f>games1805!L482</f>
        <v>0</v>
      </c>
      <c r="M482">
        <f>games1805!M482</f>
        <v>2</v>
      </c>
      <c r="N482" t="str">
        <f>games1805!N482</f>
        <v>N</v>
      </c>
      <c r="O482" t="str">
        <f>games1805!O482</f>
        <v>S</v>
      </c>
      <c r="P482">
        <f>games1805!P482</f>
        <v>-2</v>
      </c>
      <c r="Q482">
        <f>games1805!Q482</f>
        <v>1.1071428571428572</v>
      </c>
      <c r="R482">
        <f>games1805!R482</f>
        <v>0.8571428571428571</v>
      </c>
      <c r="S482">
        <f>games1805!S482</f>
        <v>0.25000000000000011</v>
      </c>
      <c r="T482">
        <f>games1805!T482</f>
        <v>1.4285714285714286</v>
      </c>
      <c r="U482">
        <f>games1805!U482</f>
        <v>1.5357142857142858</v>
      </c>
      <c r="V482">
        <f>games1805!V482</f>
        <v>-0.10714285714285721</v>
      </c>
      <c r="W482">
        <f>games1805!W482</f>
        <v>1.3076923076923077</v>
      </c>
      <c r="X482">
        <f>games1805!X482</f>
        <v>1.8461538461538463</v>
      </c>
      <c r="Y482">
        <f>games1805!Y482</f>
        <v>-0.53846153846153855</v>
      </c>
      <c r="Z482">
        <f>games1805!Z482</f>
        <v>0.93333333333333335</v>
      </c>
      <c r="AA482">
        <f>games1805!AA482</f>
        <v>2</v>
      </c>
      <c r="AB482">
        <f>games1805!AB482</f>
        <v>-1.0666666666666667</v>
      </c>
      <c r="AC482">
        <f>games1805!AC482</f>
        <v>1.5</v>
      </c>
      <c r="AD482">
        <f>games1805!AD482</f>
        <v>1.5714285714285714</v>
      </c>
      <c r="AE482">
        <f>games1805!AE482</f>
        <v>-7.1428571428571397E-2</v>
      </c>
      <c r="AF482">
        <f>games1805!AF482</f>
        <v>1.3571428571428572</v>
      </c>
      <c r="AG482">
        <f>games1805!AG482</f>
        <v>1.5</v>
      </c>
      <c r="AH482">
        <f>games1805!AH482</f>
        <v>-0.14285714285714279</v>
      </c>
      <c r="AI482">
        <f>games1805!AI482</f>
        <v>0</v>
      </c>
      <c r="AJ482">
        <f>games1805!AJ482</f>
        <v>3</v>
      </c>
      <c r="AK482">
        <f>games1805!AK482</f>
        <v>25</v>
      </c>
      <c r="AL482">
        <f>games1805!AL482</f>
        <v>39</v>
      </c>
      <c r="AM482">
        <f>games1805!AM482</f>
        <v>0.8928571428571429</v>
      </c>
      <c r="AN482">
        <f>games1805!AN482</f>
        <v>1.3928571428571428</v>
      </c>
      <c r="AO482">
        <f>games1805!AO482</f>
        <v>481</v>
      </c>
    </row>
    <row r="483" spans="1:41" x14ac:dyDescent="0.3">
      <c r="A483" t="str">
        <f>games1805!A483</f>
        <v>Bundesliga  Bundesliga</v>
      </c>
      <c r="B483" t="str">
        <f>games1805!B483</f>
        <v>23.04.2019</v>
      </c>
      <c r="C483" t="str">
        <f>games1805!C483</f>
        <v>2019</v>
      </c>
      <c r="D483" t="str">
        <f>games1805!D483</f>
        <v>04</v>
      </c>
      <c r="E483" t="str">
        <f>games1805!E483</f>
        <v>Di</v>
      </c>
      <c r="F483">
        <f>games1805!F483</f>
        <v>0.79166666666666663</v>
      </c>
      <c r="G483">
        <f>games1805!G483</f>
        <v>2782</v>
      </c>
      <c r="H483">
        <f>games1805!H483</f>
        <v>3</v>
      </c>
      <c r="I483">
        <f>games1805!I483</f>
        <v>0</v>
      </c>
      <c r="J483" t="str">
        <f>games1805!J483</f>
        <v>FC Wacker Innsbruck</v>
      </c>
      <c r="K483" t="str">
        <f>games1805!K483</f>
        <v>SC Rheindorf Altach</v>
      </c>
      <c r="L483">
        <f>games1805!L483</f>
        <v>0</v>
      </c>
      <c r="M483">
        <f>games1805!M483</f>
        <v>4</v>
      </c>
      <c r="N483" t="str">
        <f>games1805!N483</f>
        <v>N</v>
      </c>
      <c r="O483" t="str">
        <f>games1805!O483</f>
        <v>S</v>
      </c>
      <c r="P483">
        <f>games1805!P483</f>
        <v>-4</v>
      </c>
      <c r="Q483">
        <f>games1805!Q483</f>
        <v>1.0344827586206897</v>
      </c>
      <c r="R483">
        <f>games1805!R483</f>
        <v>0.62068965517241381</v>
      </c>
      <c r="S483">
        <f>games1805!S483</f>
        <v>0.41379310344827591</v>
      </c>
      <c r="T483">
        <f>games1805!T483</f>
        <v>1.4137931034482758</v>
      </c>
      <c r="U483">
        <f>games1805!U483</f>
        <v>1.3793103448275863</v>
      </c>
      <c r="V483">
        <f>games1805!V483</f>
        <v>3.4482758620689502E-2</v>
      </c>
      <c r="W483">
        <f>games1805!W483</f>
        <v>0.61538461538461542</v>
      </c>
      <c r="X483">
        <f>games1805!X483</f>
        <v>1.3846153846153846</v>
      </c>
      <c r="Y483">
        <f>games1805!Y483</f>
        <v>-0.76923076923076916</v>
      </c>
      <c r="Z483">
        <f>games1805!Z483</f>
        <v>1.375</v>
      </c>
      <c r="AA483">
        <f>games1805!AA483</f>
        <v>1.9375</v>
      </c>
      <c r="AB483">
        <f>games1805!AB483</f>
        <v>-0.5625</v>
      </c>
      <c r="AC483">
        <f>games1805!AC483</f>
        <v>1.5</v>
      </c>
      <c r="AD483">
        <f>games1805!AD483</f>
        <v>1.7857142857142858</v>
      </c>
      <c r="AE483">
        <f>games1805!AE483</f>
        <v>-0.28571428571428581</v>
      </c>
      <c r="AF483">
        <f>games1805!AF483</f>
        <v>1.3333333333333333</v>
      </c>
      <c r="AG483">
        <f>games1805!AG483</f>
        <v>1</v>
      </c>
      <c r="AH483">
        <f>games1805!AH483</f>
        <v>0.33333333333333326</v>
      </c>
      <c r="AI483">
        <f>games1805!AI483</f>
        <v>0</v>
      </c>
      <c r="AJ483">
        <f>games1805!AJ483</f>
        <v>3</v>
      </c>
      <c r="AK483">
        <f>games1805!AK483</f>
        <v>26</v>
      </c>
      <c r="AL483">
        <f>games1805!AL483</f>
        <v>32</v>
      </c>
      <c r="AM483">
        <f>games1805!AM483</f>
        <v>0.89655172413793105</v>
      </c>
      <c r="AN483">
        <f>games1805!AN483</f>
        <v>1.103448275862069</v>
      </c>
      <c r="AO483">
        <f>games1805!AO483</f>
        <v>482</v>
      </c>
    </row>
    <row r="484" spans="1:41" x14ac:dyDescent="0.3">
      <c r="A484" t="str">
        <f>games1805!A484</f>
        <v>Bundesliga  Bundesliga</v>
      </c>
      <c r="B484" t="str">
        <f>games1805!B484</f>
        <v>24.04.2019</v>
      </c>
      <c r="C484" t="str">
        <f>games1805!C484</f>
        <v>2019</v>
      </c>
      <c r="D484" t="str">
        <f>games1805!D484</f>
        <v>04</v>
      </c>
      <c r="E484" t="str">
        <f>games1805!E484</f>
        <v>Mi</v>
      </c>
      <c r="F484">
        <f>games1805!F484</f>
        <v>0.79166666666666663</v>
      </c>
      <c r="G484">
        <f>games1805!G484</f>
        <v>7850</v>
      </c>
      <c r="H484">
        <f>games1805!H484</f>
        <v>3</v>
      </c>
      <c r="I484">
        <f>games1805!I484</f>
        <v>0</v>
      </c>
      <c r="J484" t="str">
        <f>games1805!J484</f>
        <v>FK Austria Wien</v>
      </c>
      <c r="K484" t="str">
        <f>games1805!K484</f>
        <v>SKN St. Pölten</v>
      </c>
      <c r="L484">
        <f>games1805!L484</f>
        <v>2</v>
      </c>
      <c r="M484">
        <f>games1805!M484</f>
        <v>2</v>
      </c>
      <c r="N484" t="str">
        <f>games1805!N484</f>
        <v>U</v>
      </c>
      <c r="O484" t="str">
        <f>games1805!O484</f>
        <v>U</v>
      </c>
      <c r="P484">
        <f>games1805!P484</f>
        <v>0</v>
      </c>
      <c r="Q484">
        <f>games1805!Q484</f>
        <v>1.4333333333333333</v>
      </c>
      <c r="R484">
        <f>games1805!R484</f>
        <v>0.7</v>
      </c>
      <c r="S484">
        <f>games1805!S484</f>
        <v>0.73333333333333339</v>
      </c>
      <c r="T484">
        <f>games1805!T484</f>
        <v>1.4333333333333333</v>
      </c>
      <c r="U484">
        <f>games1805!U484</f>
        <v>1.3666666666666667</v>
      </c>
      <c r="V484">
        <f>games1805!V484</f>
        <v>6.6666666666666652E-2</v>
      </c>
      <c r="W484">
        <f>games1805!W484</f>
        <v>2.0666666666666669</v>
      </c>
      <c r="X484">
        <f>games1805!X484</f>
        <v>1.4</v>
      </c>
      <c r="Y484">
        <f>games1805!Y484</f>
        <v>0.66666666666666696</v>
      </c>
      <c r="Z484">
        <f>games1805!Z484</f>
        <v>0.8</v>
      </c>
      <c r="AA484">
        <f>games1805!AA484</f>
        <v>1.2666666666666666</v>
      </c>
      <c r="AB484">
        <f>games1805!AB484</f>
        <v>-0.46666666666666656</v>
      </c>
      <c r="AC484">
        <f>games1805!AC484</f>
        <v>1.3846153846153846</v>
      </c>
      <c r="AD484">
        <f>games1805!AD484</f>
        <v>1.3846153846153846</v>
      </c>
      <c r="AE484">
        <f>games1805!AE484</f>
        <v>0</v>
      </c>
      <c r="AF484">
        <f>games1805!AF484</f>
        <v>1.4705882352941178</v>
      </c>
      <c r="AG484">
        <f>games1805!AG484</f>
        <v>1.3529411764705883</v>
      </c>
      <c r="AH484">
        <f>games1805!AH484</f>
        <v>0.11764705882352944</v>
      </c>
      <c r="AI484">
        <f>games1805!AI484</f>
        <v>1</v>
      </c>
      <c r="AJ484">
        <f>games1805!AJ484</f>
        <v>1</v>
      </c>
      <c r="AK484">
        <f>games1805!AK484</f>
        <v>41</v>
      </c>
      <c r="AL484">
        <f>games1805!AL484</f>
        <v>44</v>
      </c>
      <c r="AM484">
        <f>games1805!AM484</f>
        <v>1.3666666666666667</v>
      </c>
      <c r="AN484">
        <f>games1805!AN484</f>
        <v>1.4666666666666666</v>
      </c>
      <c r="AO484">
        <f>games1805!AO484</f>
        <v>483</v>
      </c>
    </row>
    <row r="485" spans="1:41" x14ac:dyDescent="0.3">
      <c r="A485" t="str">
        <f>games1805!A485</f>
        <v>Bundesliga  Bundesliga</v>
      </c>
      <c r="B485" t="str">
        <f>games1805!B485</f>
        <v>24.04.2019</v>
      </c>
      <c r="C485" t="str">
        <f>games1805!C485</f>
        <v>2019</v>
      </c>
      <c r="D485" t="str">
        <f>games1805!D485</f>
        <v>04</v>
      </c>
      <c r="E485" t="str">
        <f>games1805!E485</f>
        <v>Mi</v>
      </c>
      <c r="F485">
        <f>games1805!F485</f>
        <v>0.79166666666666663</v>
      </c>
      <c r="G485">
        <f>games1805!G485</f>
        <v>5652</v>
      </c>
      <c r="H485">
        <f>games1805!H485</f>
        <v>3</v>
      </c>
      <c r="I485">
        <f>games1805!I485</f>
        <v>0</v>
      </c>
      <c r="J485" t="str">
        <f>games1805!J485</f>
        <v>LASK</v>
      </c>
      <c r="K485" t="str">
        <f>games1805!K485</f>
        <v>SK Sturm Graz</v>
      </c>
      <c r="L485">
        <f>games1805!L485</f>
        <v>1</v>
      </c>
      <c r="M485">
        <f>games1805!M485</f>
        <v>2</v>
      </c>
      <c r="N485" t="str">
        <f>games1805!N485</f>
        <v>N</v>
      </c>
      <c r="O485" t="str">
        <f>games1805!O485</f>
        <v>S</v>
      </c>
      <c r="P485">
        <f>games1805!P485</f>
        <v>-1</v>
      </c>
      <c r="Q485">
        <f>games1805!Q485</f>
        <v>2.1142857142857143</v>
      </c>
      <c r="R485">
        <f>games1805!R485</f>
        <v>0.4</v>
      </c>
      <c r="S485">
        <f>games1805!S485</f>
        <v>1.7142857142857144</v>
      </c>
      <c r="T485">
        <f>games1805!T485</f>
        <v>1</v>
      </c>
      <c r="U485">
        <f>games1805!U485</f>
        <v>1.34375</v>
      </c>
      <c r="V485">
        <f>games1805!V485</f>
        <v>-0.34375</v>
      </c>
      <c r="W485">
        <f>games1805!W485</f>
        <v>2.0588235294117645</v>
      </c>
      <c r="X485">
        <f>games1805!X485</f>
        <v>0.82352941176470584</v>
      </c>
      <c r="Y485">
        <f>games1805!Y485</f>
        <v>1.2352941176470587</v>
      </c>
      <c r="Z485">
        <f>games1805!Z485</f>
        <v>2.1666666666666665</v>
      </c>
      <c r="AA485">
        <f>games1805!AA485</f>
        <v>0.72222222222222221</v>
      </c>
      <c r="AB485">
        <f>games1805!AB485</f>
        <v>1.4444444444444442</v>
      </c>
      <c r="AC485">
        <f>games1805!AC485</f>
        <v>1.1333333333333333</v>
      </c>
      <c r="AD485">
        <f>games1805!AD485</f>
        <v>1.3333333333333333</v>
      </c>
      <c r="AE485">
        <f>games1805!AE485</f>
        <v>-0.19999999999999996</v>
      </c>
      <c r="AF485">
        <f>games1805!AF485</f>
        <v>0.88235294117647056</v>
      </c>
      <c r="AG485">
        <f>games1805!AG485</f>
        <v>1.3529411764705883</v>
      </c>
      <c r="AH485">
        <f>games1805!AH485</f>
        <v>-0.47058823529411775</v>
      </c>
      <c r="AI485">
        <f>games1805!AI485</f>
        <v>0</v>
      </c>
      <c r="AJ485">
        <f>games1805!AJ485</f>
        <v>3</v>
      </c>
      <c r="AK485">
        <f>games1805!AK485</f>
        <v>73</v>
      </c>
      <c r="AL485">
        <f>games1805!AL485</f>
        <v>37</v>
      </c>
      <c r="AM485">
        <f>games1805!AM485</f>
        <v>2.0857142857142859</v>
      </c>
      <c r="AN485">
        <f>games1805!AN485</f>
        <v>1.15625</v>
      </c>
      <c r="AO485">
        <f>games1805!AO485</f>
        <v>484</v>
      </c>
    </row>
    <row r="486" spans="1:41" x14ac:dyDescent="0.3">
      <c r="A486" t="str">
        <f>games1805!A486</f>
        <v>Bundesliga  Bundesliga</v>
      </c>
      <c r="B486" t="str">
        <f>games1805!B486</f>
        <v>24.04.2019</v>
      </c>
      <c r="C486" t="str">
        <f>games1805!C486</f>
        <v>2019</v>
      </c>
      <c r="D486" t="str">
        <f>games1805!D486</f>
        <v>04</v>
      </c>
      <c r="E486" t="str">
        <f>games1805!E486</f>
        <v>Mi</v>
      </c>
      <c r="F486">
        <f>games1805!F486</f>
        <v>0.79166666666666663</v>
      </c>
      <c r="G486">
        <f>games1805!G486</f>
        <v>6181</v>
      </c>
      <c r="H486">
        <f>games1805!H486</f>
        <v>3</v>
      </c>
      <c r="I486">
        <f>games1805!I486</f>
        <v>0</v>
      </c>
      <c r="J486" t="str">
        <f>games1805!J486</f>
        <v>Red Bull Salzburg</v>
      </c>
      <c r="K486" t="str">
        <f>games1805!K486</f>
        <v>Wolfsberger AC</v>
      </c>
      <c r="L486">
        <f>games1805!L486</f>
        <v>3</v>
      </c>
      <c r="M486">
        <f>games1805!M486</f>
        <v>1</v>
      </c>
      <c r="N486" t="str">
        <f>games1805!N486</f>
        <v>S</v>
      </c>
      <c r="O486" t="str">
        <f>games1805!O486</f>
        <v>N</v>
      </c>
      <c r="P486">
        <f>games1805!P486</f>
        <v>2</v>
      </c>
      <c r="Q486">
        <f>games1805!Q486</f>
        <v>2.5333333333333332</v>
      </c>
      <c r="R486">
        <f>games1805!R486</f>
        <v>0.26666666666666666</v>
      </c>
      <c r="S486">
        <f>games1805!S486</f>
        <v>2.2666666666666666</v>
      </c>
      <c r="T486">
        <f>games1805!T486</f>
        <v>1.5172413793103448</v>
      </c>
      <c r="U486">
        <f>games1805!U486</f>
        <v>1.4137931034482758</v>
      </c>
      <c r="V486">
        <f>games1805!V486</f>
        <v>0.10344827586206895</v>
      </c>
      <c r="W486">
        <f>games1805!W486</f>
        <v>2.5499999999999998</v>
      </c>
      <c r="X486">
        <f>games1805!X486</f>
        <v>0.6</v>
      </c>
      <c r="Y486">
        <f>games1805!Y486</f>
        <v>1.9499999999999997</v>
      </c>
      <c r="Z486">
        <f>games1805!Z486</f>
        <v>2.52</v>
      </c>
      <c r="AA486">
        <f>games1805!AA486</f>
        <v>0.96</v>
      </c>
      <c r="AB486">
        <f>games1805!AB486</f>
        <v>1.56</v>
      </c>
      <c r="AC486">
        <f>games1805!AC486</f>
        <v>1.5333333333333334</v>
      </c>
      <c r="AD486">
        <f>games1805!AD486</f>
        <v>1.5333333333333334</v>
      </c>
      <c r="AE486">
        <f>games1805!AE486</f>
        <v>0</v>
      </c>
      <c r="AF486">
        <f>games1805!AF486</f>
        <v>1.5</v>
      </c>
      <c r="AG486">
        <f>games1805!AG486</f>
        <v>1.2857142857142858</v>
      </c>
      <c r="AH486">
        <f>games1805!AH486</f>
        <v>0.21428571428571419</v>
      </c>
      <c r="AI486">
        <f>games1805!AI486</f>
        <v>3</v>
      </c>
      <c r="AJ486">
        <f>games1805!AJ486</f>
        <v>0</v>
      </c>
      <c r="AK486">
        <f>games1805!AK486</f>
        <v>112</v>
      </c>
      <c r="AL486">
        <f>games1805!AL486</f>
        <v>43</v>
      </c>
      <c r="AM486">
        <f>games1805!AM486</f>
        <v>2.4888888888888889</v>
      </c>
      <c r="AN486">
        <f>games1805!AN486</f>
        <v>1.4827586206896552</v>
      </c>
      <c r="AO486">
        <f>games1805!AO486</f>
        <v>485</v>
      </c>
    </row>
    <row r="487" spans="1:41" x14ac:dyDescent="0.3">
      <c r="A487" t="str">
        <f>games1805!A487</f>
        <v>Bundesliga  Bundesliga</v>
      </c>
      <c r="B487" t="str">
        <f>games1805!B487</f>
        <v>27.04.2019</v>
      </c>
      <c r="C487" t="str">
        <f>games1805!C487</f>
        <v>2019</v>
      </c>
      <c r="D487" t="str">
        <f>games1805!D487</f>
        <v>04</v>
      </c>
      <c r="E487" t="str">
        <f>games1805!E487</f>
        <v>Sa</v>
      </c>
      <c r="F487">
        <f>games1805!F487</f>
        <v>0.70833333333333337</v>
      </c>
      <c r="G487">
        <f>games1805!G487</f>
        <v>13100</v>
      </c>
      <c r="H487">
        <f>games1805!H487</f>
        <v>4</v>
      </c>
      <c r="I487">
        <f>games1805!I487</f>
        <v>0</v>
      </c>
      <c r="J487" t="str">
        <f>games1805!J487</f>
        <v>SK Rapid Wien</v>
      </c>
      <c r="K487" t="str">
        <f>games1805!K487</f>
        <v>TSV Hartberg</v>
      </c>
      <c r="L487">
        <f>games1805!L487</f>
        <v>3</v>
      </c>
      <c r="M487">
        <f>games1805!M487</f>
        <v>4</v>
      </c>
      <c r="N487" t="str">
        <f>games1805!N487</f>
        <v>N</v>
      </c>
      <c r="O487" t="str">
        <f>games1805!O487</f>
        <v>S</v>
      </c>
      <c r="P487">
        <f>games1805!P487</f>
        <v>-1</v>
      </c>
      <c r="Q487">
        <f>games1805!Q487</f>
        <v>1.6046511627906976</v>
      </c>
      <c r="R487">
        <f>games1805!R487</f>
        <v>0.30232558139534882</v>
      </c>
      <c r="S487">
        <f>games1805!S487</f>
        <v>1.3023255813953489</v>
      </c>
      <c r="T487">
        <f>games1805!T487</f>
        <v>1.5666666666666667</v>
      </c>
      <c r="U487">
        <f>games1805!U487</f>
        <v>2.1333333333333333</v>
      </c>
      <c r="V487">
        <f>games1805!V487</f>
        <v>-0.56666666666666665</v>
      </c>
      <c r="W487">
        <f>games1805!W487</f>
        <v>1.5</v>
      </c>
      <c r="X487">
        <f>games1805!X487</f>
        <v>0.65</v>
      </c>
      <c r="Y487">
        <f>games1805!Y487</f>
        <v>0.85</v>
      </c>
      <c r="Z487">
        <f>games1805!Z487</f>
        <v>1.6956521739130435</v>
      </c>
      <c r="AA487">
        <f>games1805!AA487</f>
        <v>1.7391304347826086</v>
      </c>
      <c r="AB487">
        <f>games1805!AB487</f>
        <v>-4.3478260869565188E-2</v>
      </c>
      <c r="AC487">
        <f>games1805!AC487</f>
        <v>1.5</v>
      </c>
      <c r="AD487">
        <f>games1805!AD487</f>
        <v>1.5</v>
      </c>
      <c r="AE487">
        <f>games1805!AE487</f>
        <v>0</v>
      </c>
      <c r="AF487">
        <f>games1805!AF487</f>
        <v>1.6428571428571428</v>
      </c>
      <c r="AG487">
        <f>games1805!AG487</f>
        <v>2.8571428571428572</v>
      </c>
      <c r="AH487">
        <f>games1805!AH487</f>
        <v>-1.2142857142857144</v>
      </c>
      <c r="AI487">
        <f>games1805!AI487</f>
        <v>0</v>
      </c>
      <c r="AJ487">
        <f>games1805!AJ487</f>
        <v>3</v>
      </c>
      <c r="AK487">
        <f>games1805!AK487</f>
        <v>67</v>
      </c>
      <c r="AL487">
        <f>games1805!AL487</f>
        <v>33</v>
      </c>
      <c r="AM487">
        <f>games1805!AM487</f>
        <v>1.558139534883721</v>
      </c>
      <c r="AN487">
        <f>games1805!AN487</f>
        <v>1.1000000000000001</v>
      </c>
      <c r="AO487">
        <f>games1805!AO487</f>
        <v>486</v>
      </c>
    </row>
    <row r="488" spans="1:41" x14ac:dyDescent="0.3">
      <c r="A488" t="str">
        <f>games1805!A488</f>
        <v>Bundesliga  Bundesliga</v>
      </c>
      <c r="B488" t="str">
        <f>games1805!B488</f>
        <v>27.04.2019</v>
      </c>
      <c r="C488" t="str">
        <f>games1805!C488</f>
        <v>2019</v>
      </c>
      <c r="D488" t="str">
        <f>games1805!D488</f>
        <v>04</v>
      </c>
      <c r="E488" t="str">
        <f>games1805!E488</f>
        <v>Sa</v>
      </c>
      <c r="F488">
        <f>games1805!F488</f>
        <v>0.70833333333333337</v>
      </c>
      <c r="G488">
        <f>games1805!G488</f>
        <v>1800</v>
      </c>
      <c r="H488">
        <f>games1805!H488</f>
        <v>4</v>
      </c>
      <c r="I488">
        <f>games1805!I488</f>
        <v>0</v>
      </c>
      <c r="J488" t="str">
        <f>games1805!J488</f>
        <v>SV Mattersburg</v>
      </c>
      <c r="K488" t="str">
        <f>games1805!K488</f>
        <v>FC Admira Wacker Mödling</v>
      </c>
      <c r="L488">
        <f>games1805!L488</f>
        <v>1</v>
      </c>
      <c r="M488">
        <f>games1805!M488</f>
        <v>1</v>
      </c>
      <c r="N488" t="str">
        <f>games1805!N488</f>
        <v>U</v>
      </c>
      <c r="O488" t="str">
        <f>games1805!O488</f>
        <v>U</v>
      </c>
      <c r="P488">
        <f>games1805!P488</f>
        <v>0</v>
      </c>
      <c r="Q488">
        <f>games1805!Q488</f>
        <v>1.4482758620689655</v>
      </c>
      <c r="R488">
        <f>games1805!R488</f>
        <v>0.75862068965517238</v>
      </c>
      <c r="S488">
        <f>games1805!S488</f>
        <v>0.68965517241379315</v>
      </c>
      <c r="T488">
        <f>games1805!T488</f>
        <v>1.0689655172413792</v>
      </c>
      <c r="U488">
        <f>games1805!U488</f>
        <v>1.9310344827586208</v>
      </c>
      <c r="V488">
        <f>games1805!V488</f>
        <v>-0.86206896551724155</v>
      </c>
      <c r="W488">
        <f>games1805!W488</f>
        <v>1.5</v>
      </c>
      <c r="X488">
        <f>games1805!X488</f>
        <v>1.5714285714285714</v>
      </c>
      <c r="Y488">
        <f>games1805!Y488</f>
        <v>-7.1428571428571397E-2</v>
      </c>
      <c r="Z488">
        <f>games1805!Z488</f>
        <v>1.4</v>
      </c>
      <c r="AA488">
        <f>games1805!AA488</f>
        <v>1.4</v>
      </c>
      <c r="AB488">
        <f>games1805!AB488</f>
        <v>0</v>
      </c>
      <c r="AC488">
        <f>games1805!AC488</f>
        <v>1.2142857142857142</v>
      </c>
      <c r="AD488">
        <f>games1805!AD488</f>
        <v>1.8571428571428572</v>
      </c>
      <c r="AE488">
        <f>games1805!AE488</f>
        <v>-0.64285714285714302</v>
      </c>
      <c r="AF488">
        <f>games1805!AF488</f>
        <v>0.93333333333333335</v>
      </c>
      <c r="AG488">
        <f>games1805!AG488</f>
        <v>2</v>
      </c>
      <c r="AH488">
        <f>games1805!AH488</f>
        <v>-1.0666666666666667</v>
      </c>
      <c r="AI488">
        <f>games1805!AI488</f>
        <v>1</v>
      </c>
      <c r="AJ488">
        <f>games1805!AJ488</f>
        <v>1</v>
      </c>
      <c r="AK488">
        <f>games1805!AK488</f>
        <v>42</v>
      </c>
      <c r="AL488">
        <f>games1805!AL488</f>
        <v>25</v>
      </c>
      <c r="AM488">
        <f>games1805!AM488</f>
        <v>1.4482758620689655</v>
      </c>
      <c r="AN488">
        <f>games1805!AN488</f>
        <v>0.86206896551724133</v>
      </c>
      <c r="AO488">
        <f>games1805!AO488</f>
        <v>487</v>
      </c>
    </row>
    <row r="489" spans="1:41" x14ac:dyDescent="0.3">
      <c r="A489" t="str">
        <f>games1805!A489</f>
        <v>Bundesliga  Bundesliga</v>
      </c>
      <c r="B489" t="str">
        <f>games1805!B489</f>
        <v>27.04.2019</v>
      </c>
      <c r="C489" t="str">
        <f>games1805!C489</f>
        <v>2019</v>
      </c>
      <c r="D489" t="str">
        <f>games1805!D489</f>
        <v>04</v>
      </c>
      <c r="E489" t="str">
        <f>games1805!E489</f>
        <v>Sa</v>
      </c>
      <c r="F489">
        <f>games1805!F489</f>
        <v>0.70833333333333337</v>
      </c>
      <c r="G489">
        <f>games1805!G489</f>
        <v>4086.9999999999995</v>
      </c>
      <c r="H489">
        <f>games1805!H489</f>
        <v>4</v>
      </c>
      <c r="I489">
        <f>games1805!I489</f>
        <v>0</v>
      </c>
      <c r="J489" t="str">
        <f>games1805!J489</f>
        <v>SC Rheindorf Altach</v>
      </c>
      <c r="K489" t="str">
        <f>games1805!K489</f>
        <v>FC Wacker Innsbruck</v>
      </c>
      <c r="L489">
        <f>games1805!L489</f>
        <v>1</v>
      </c>
      <c r="M489">
        <f>games1805!M489</f>
        <v>4</v>
      </c>
      <c r="N489" t="str">
        <f>games1805!N489</f>
        <v>N</v>
      </c>
      <c r="O489" t="str">
        <f>games1805!O489</f>
        <v>S</v>
      </c>
      <c r="P489">
        <f>games1805!P489</f>
        <v>-3</v>
      </c>
      <c r="Q489">
        <f>games1805!Q489</f>
        <v>1.5</v>
      </c>
      <c r="R489">
        <f>games1805!R489</f>
        <v>0.83333333333333337</v>
      </c>
      <c r="S489">
        <f>games1805!S489</f>
        <v>0.66666666666666663</v>
      </c>
      <c r="T489">
        <f>games1805!T489</f>
        <v>1</v>
      </c>
      <c r="U489">
        <f>games1805!U489</f>
        <v>1.7666666666666666</v>
      </c>
      <c r="V489">
        <f>games1805!V489</f>
        <v>-0.76666666666666661</v>
      </c>
      <c r="W489">
        <f>games1805!W489</f>
        <v>1.5</v>
      </c>
      <c r="X489">
        <f>games1805!X489</f>
        <v>1.7857142857142858</v>
      </c>
      <c r="Y489">
        <f>games1805!Y489</f>
        <v>-0.28571428571428581</v>
      </c>
      <c r="Z489">
        <f>games1805!Z489</f>
        <v>1.5</v>
      </c>
      <c r="AA489">
        <f>games1805!AA489</f>
        <v>0.9375</v>
      </c>
      <c r="AB489">
        <f>games1805!AB489</f>
        <v>0.5625</v>
      </c>
      <c r="AC489">
        <f>games1805!AC489</f>
        <v>0.5714285714285714</v>
      </c>
      <c r="AD489">
        <f>games1805!AD489</f>
        <v>1.5714285714285714</v>
      </c>
      <c r="AE489">
        <f>games1805!AE489</f>
        <v>-1</v>
      </c>
      <c r="AF489">
        <f>games1805!AF489</f>
        <v>1.375</v>
      </c>
      <c r="AG489">
        <f>games1805!AG489</f>
        <v>1.9375</v>
      </c>
      <c r="AH489">
        <f>games1805!AH489</f>
        <v>-0.5625</v>
      </c>
      <c r="AI489">
        <f>games1805!AI489</f>
        <v>0</v>
      </c>
      <c r="AJ489">
        <f>games1805!AJ489</f>
        <v>3</v>
      </c>
      <c r="AK489">
        <f>games1805!AK489</f>
        <v>35</v>
      </c>
      <c r="AL489">
        <f>games1805!AL489</f>
        <v>26</v>
      </c>
      <c r="AM489">
        <f>games1805!AM489</f>
        <v>1.1666666666666667</v>
      </c>
      <c r="AN489">
        <f>games1805!AN489</f>
        <v>0.8666666666666667</v>
      </c>
      <c r="AO489">
        <f>games1805!AO489</f>
        <v>488</v>
      </c>
    </row>
    <row r="490" spans="1:41" x14ac:dyDescent="0.3">
      <c r="A490" t="str">
        <f>games1805!A490</f>
        <v>Bundesliga  Bundesliga</v>
      </c>
      <c r="B490" t="str">
        <f>games1805!B490</f>
        <v>28.04.2019</v>
      </c>
      <c r="C490" t="str">
        <f>games1805!C490</f>
        <v>2019</v>
      </c>
      <c r="D490" t="str">
        <f>games1805!D490</f>
        <v>04</v>
      </c>
      <c r="E490" t="str">
        <f>games1805!E490</f>
        <v>So</v>
      </c>
      <c r="F490">
        <f>games1805!F490</f>
        <v>0.60416666666666663</v>
      </c>
      <c r="G490">
        <f>games1805!G490</f>
        <v>4019.9999999999995</v>
      </c>
      <c r="H490">
        <f>games1805!H490</f>
        <v>4</v>
      </c>
      <c r="I490">
        <f>games1805!I490</f>
        <v>0</v>
      </c>
      <c r="J490" t="str">
        <f>games1805!J490</f>
        <v>SKN St. Pölten</v>
      </c>
      <c r="K490" t="str">
        <f>games1805!K490</f>
        <v>FK Austria Wien</v>
      </c>
      <c r="L490">
        <f>games1805!L490</f>
        <v>1</v>
      </c>
      <c r="M490">
        <f>games1805!M490</f>
        <v>2</v>
      </c>
      <c r="N490" t="str">
        <f>games1805!N490</f>
        <v>N</v>
      </c>
      <c r="O490" t="str">
        <f>games1805!O490</f>
        <v>S</v>
      </c>
      <c r="P490">
        <f>games1805!P490</f>
        <v>-1</v>
      </c>
      <c r="Q490">
        <f>games1805!Q490</f>
        <v>1.4516129032258065</v>
      </c>
      <c r="R490">
        <f>games1805!R490</f>
        <v>0.58064516129032262</v>
      </c>
      <c r="S490">
        <f>games1805!S490</f>
        <v>0.87096774193548387</v>
      </c>
      <c r="T490">
        <f>games1805!T490</f>
        <v>1.4516129032258065</v>
      </c>
      <c r="U490">
        <f>games1805!U490</f>
        <v>1.3548387096774193</v>
      </c>
      <c r="V490">
        <f>games1805!V490</f>
        <v>9.6774193548387233E-2</v>
      </c>
      <c r="W490">
        <f>games1805!W490</f>
        <v>1.3846153846153846</v>
      </c>
      <c r="X490">
        <f>games1805!X490</f>
        <v>1.3846153846153846</v>
      </c>
      <c r="Y490">
        <f>games1805!Y490</f>
        <v>0</v>
      </c>
      <c r="Z490">
        <f>games1805!Z490</f>
        <v>1.5</v>
      </c>
      <c r="AA490">
        <f>games1805!AA490</f>
        <v>1.3888888888888888</v>
      </c>
      <c r="AB490">
        <f>games1805!AB490</f>
        <v>0.11111111111111116</v>
      </c>
      <c r="AC490">
        <f>games1805!AC490</f>
        <v>2.0625</v>
      </c>
      <c r="AD490">
        <f>games1805!AD490</f>
        <v>1.4375</v>
      </c>
      <c r="AE490">
        <f>games1805!AE490</f>
        <v>0.625</v>
      </c>
      <c r="AF490">
        <f>games1805!AF490</f>
        <v>0.8</v>
      </c>
      <c r="AG490">
        <f>games1805!AG490</f>
        <v>1.2666666666666666</v>
      </c>
      <c r="AH490">
        <f>games1805!AH490</f>
        <v>-0.46666666666666656</v>
      </c>
      <c r="AI490">
        <f>games1805!AI490</f>
        <v>0</v>
      </c>
      <c r="AJ490">
        <f>games1805!AJ490</f>
        <v>3</v>
      </c>
      <c r="AK490">
        <f>games1805!AK490</f>
        <v>45</v>
      </c>
      <c r="AL490">
        <f>games1805!AL490</f>
        <v>42</v>
      </c>
      <c r="AM490">
        <f>games1805!AM490</f>
        <v>1.4516129032258065</v>
      </c>
      <c r="AN490">
        <f>games1805!AN490</f>
        <v>1.3548387096774193</v>
      </c>
      <c r="AO490">
        <f>games1805!AO490</f>
        <v>489</v>
      </c>
    </row>
    <row r="491" spans="1:41" x14ac:dyDescent="0.3">
      <c r="A491" t="str">
        <f>games1805!A491</f>
        <v>Bundesliga  Bundesliga</v>
      </c>
      <c r="B491" t="str">
        <f>games1805!B491</f>
        <v>28.04.2019</v>
      </c>
      <c r="C491" t="str">
        <f>games1805!C491</f>
        <v>2019</v>
      </c>
      <c r="D491" t="str">
        <f>games1805!D491</f>
        <v>04</v>
      </c>
      <c r="E491" t="str">
        <f>games1805!E491</f>
        <v>So</v>
      </c>
      <c r="F491">
        <f>games1805!F491</f>
        <v>0.70833333333333337</v>
      </c>
      <c r="G491">
        <f>games1805!G491</f>
        <v>9267</v>
      </c>
      <c r="H491">
        <f>games1805!H491</f>
        <v>4</v>
      </c>
      <c r="I491">
        <f>games1805!I491</f>
        <v>0</v>
      </c>
      <c r="J491" t="str">
        <f>games1805!J491</f>
        <v>SK Sturm Graz</v>
      </c>
      <c r="K491" t="str">
        <f>games1805!K491</f>
        <v>LASK</v>
      </c>
      <c r="L491">
        <f>games1805!L491</f>
        <v>2</v>
      </c>
      <c r="M491">
        <f>games1805!M491</f>
        <v>3</v>
      </c>
      <c r="N491" t="str">
        <f>games1805!N491</f>
        <v>N</v>
      </c>
      <c r="O491" t="str">
        <f>games1805!O491</f>
        <v>S</v>
      </c>
      <c r="P491">
        <f>games1805!P491</f>
        <v>-1</v>
      </c>
      <c r="Q491">
        <f>games1805!Q491</f>
        <v>1.0303030303030303</v>
      </c>
      <c r="R491">
        <f>games1805!R491</f>
        <v>0.60606060606060608</v>
      </c>
      <c r="S491">
        <f>games1805!S491</f>
        <v>0.4242424242424242</v>
      </c>
      <c r="T491">
        <f>games1805!T491</f>
        <v>2.0833333333333335</v>
      </c>
      <c r="U491">
        <f>games1805!U491</f>
        <v>0.80555555555555558</v>
      </c>
      <c r="V491">
        <f>games1805!V491</f>
        <v>1.2777777777777779</v>
      </c>
      <c r="W491">
        <f>games1805!W491</f>
        <v>1.1333333333333333</v>
      </c>
      <c r="X491">
        <f>games1805!X491</f>
        <v>1.3333333333333333</v>
      </c>
      <c r="Y491">
        <f>games1805!Y491</f>
        <v>-0.19999999999999996</v>
      </c>
      <c r="Z491">
        <f>games1805!Z491</f>
        <v>0.94444444444444442</v>
      </c>
      <c r="AA491">
        <f>games1805!AA491</f>
        <v>1.3333333333333333</v>
      </c>
      <c r="AB491">
        <f>games1805!AB491</f>
        <v>-0.38888888888888884</v>
      </c>
      <c r="AC491">
        <f>games1805!AC491</f>
        <v>2</v>
      </c>
      <c r="AD491">
        <f>games1805!AD491</f>
        <v>0.88888888888888884</v>
      </c>
      <c r="AE491">
        <f>games1805!AE491</f>
        <v>1.1111111111111112</v>
      </c>
      <c r="AF491">
        <f>games1805!AF491</f>
        <v>2.1666666666666665</v>
      </c>
      <c r="AG491">
        <f>games1805!AG491</f>
        <v>0.72222222222222221</v>
      </c>
      <c r="AH491">
        <f>games1805!AH491</f>
        <v>1.4444444444444442</v>
      </c>
      <c r="AI491">
        <f>games1805!AI491</f>
        <v>0</v>
      </c>
      <c r="AJ491">
        <f>games1805!AJ491</f>
        <v>3</v>
      </c>
      <c r="AK491">
        <f>games1805!AK491</f>
        <v>40</v>
      </c>
      <c r="AL491">
        <f>games1805!AL491</f>
        <v>73</v>
      </c>
      <c r="AM491">
        <f>games1805!AM491</f>
        <v>1.2121212121212122</v>
      </c>
      <c r="AN491">
        <f>games1805!AN491</f>
        <v>2.0277777777777777</v>
      </c>
      <c r="AO491">
        <f>games1805!AO491</f>
        <v>490</v>
      </c>
    </row>
    <row r="492" spans="1:41" x14ac:dyDescent="0.3">
      <c r="A492" t="str">
        <f>games1805!A492</f>
        <v>Bundesliga  Bundesliga</v>
      </c>
      <c r="B492" t="str">
        <f>games1805!B492</f>
        <v>28.04.2019</v>
      </c>
      <c r="C492" t="str">
        <f>games1805!C492</f>
        <v>2019</v>
      </c>
      <c r="D492" t="str">
        <f>games1805!D492</f>
        <v>04</v>
      </c>
      <c r="E492" t="str">
        <f>games1805!E492</f>
        <v>So</v>
      </c>
      <c r="F492">
        <f>games1805!F492</f>
        <v>0.60416666666666663</v>
      </c>
      <c r="G492">
        <f>games1805!G492</f>
        <v>3409</v>
      </c>
      <c r="H492">
        <f>games1805!H492</f>
        <v>4</v>
      </c>
      <c r="I492">
        <f>games1805!I492</f>
        <v>0</v>
      </c>
      <c r="J492" t="str">
        <f>games1805!J492</f>
        <v>Wolfsberger AC</v>
      </c>
      <c r="K492" t="str">
        <f>games1805!K492</f>
        <v>Red Bull Salzburg</v>
      </c>
      <c r="L492">
        <f>games1805!L492</f>
        <v>2</v>
      </c>
      <c r="M492">
        <f>games1805!M492</f>
        <v>1</v>
      </c>
      <c r="N492" t="str">
        <f>games1805!N492</f>
        <v>S</v>
      </c>
      <c r="O492" t="str">
        <f>games1805!O492</f>
        <v>N</v>
      </c>
      <c r="P492">
        <f>games1805!P492</f>
        <v>1</v>
      </c>
      <c r="Q492">
        <f>games1805!Q492</f>
        <v>1.5</v>
      </c>
      <c r="R492">
        <f>games1805!R492</f>
        <v>0.76666666666666672</v>
      </c>
      <c r="S492">
        <f>games1805!S492</f>
        <v>0.73333333333333328</v>
      </c>
      <c r="T492">
        <f>games1805!T492</f>
        <v>2.5434782608695654</v>
      </c>
      <c r="U492">
        <f>games1805!U492</f>
        <v>0.80434782608695654</v>
      </c>
      <c r="V492">
        <f>games1805!V492</f>
        <v>1.7391304347826089</v>
      </c>
      <c r="W492">
        <f>games1805!W492</f>
        <v>1.5333333333333334</v>
      </c>
      <c r="X492">
        <f>games1805!X492</f>
        <v>1.5333333333333334</v>
      </c>
      <c r="Y492">
        <f>games1805!Y492</f>
        <v>0</v>
      </c>
      <c r="Z492">
        <f>games1805!Z492</f>
        <v>1.4666666666666666</v>
      </c>
      <c r="AA492">
        <f>games1805!AA492</f>
        <v>1.4</v>
      </c>
      <c r="AB492">
        <f>games1805!AB492</f>
        <v>6.6666666666666652E-2</v>
      </c>
      <c r="AC492">
        <f>games1805!AC492</f>
        <v>2.5714285714285716</v>
      </c>
      <c r="AD492">
        <f>games1805!AD492</f>
        <v>0.61904761904761907</v>
      </c>
      <c r="AE492">
        <f>games1805!AE492</f>
        <v>1.9523809523809526</v>
      </c>
      <c r="AF492">
        <f>games1805!AF492</f>
        <v>2.52</v>
      </c>
      <c r="AG492">
        <f>games1805!AG492</f>
        <v>0.96</v>
      </c>
      <c r="AH492">
        <f>games1805!AH492</f>
        <v>1.56</v>
      </c>
      <c r="AI492">
        <f>games1805!AI492</f>
        <v>3</v>
      </c>
      <c r="AJ492">
        <f>games1805!AJ492</f>
        <v>0</v>
      </c>
      <c r="AK492">
        <f>games1805!AK492</f>
        <v>43</v>
      </c>
      <c r="AL492">
        <f>games1805!AL492</f>
        <v>115</v>
      </c>
      <c r="AM492">
        <f>games1805!AM492</f>
        <v>1.4333333333333333</v>
      </c>
      <c r="AN492">
        <f>games1805!AN492</f>
        <v>2.5</v>
      </c>
      <c r="AO492">
        <f>games1805!AO492</f>
        <v>491</v>
      </c>
    </row>
    <row r="493" spans="1:41" x14ac:dyDescent="0.3">
      <c r="A493" t="str">
        <f>games1805!A493</f>
        <v>ÖFB-Cup  ÖFB-Cup</v>
      </c>
      <c r="B493" t="str">
        <f>games1805!B493</f>
        <v>01.05.2019</v>
      </c>
      <c r="C493" t="str">
        <f>games1805!C493</f>
        <v>2019</v>
      </c>
      <c r="D493" t="str">
        <f>games1805!D493</f>
        <v>05</v>
      </c>
      <c r="E493" t="str">
        <f>games1805!E493</f>
        <v>Mi</v>
      </c>
      <c r="F493">
        <f>games1805!F493</f>
        <v>0.6875</v>
      </c>
      <c r="G493">
        <f>games1805!G493</f>
        <v>24200</v>
      </c>
      <c r="H493">
        <f>games1805!H493</f>
        <v>3</v>
      </c>
      <c r="I493">
        <f>games1805!I493</f>
        <v>0</v>
      </c>
      <c r="J493" t="str">
        <f>games1805!J493</f>
        <v>Red Bull Salzburg</v>
      </c>
      <c r="K493" t="str">
        <f>games1805!K493</f>
        <v>SK Rapid Wien</v>
      </c>
      <c r="L493">
        <f>games1805!L493</f>
        <v>2</v>
      </c>
      <c r="M493">
        <f>games1805!M493</f>
        <v>0</v>
      </c>
      <c r="N493" t="str">
        <f>games1805!N493</f>
        <v>S</v>
      </c>
      <c r="O493" t="str">
        <f>games1805!O493</f>
        <v>N</v>
      </c>
      <c r="P493">
        <f>games1805!P493</f>
        <v>2</v>
      </c>
      <c r="Q493">
        <f>games1805!Q493</f>
        <v>2.5106382978723403</v>
      </c>
      <c r="R493">
        <f>games1805!R493</f>
        <v>0.27659574468085107</v>
      </c>
      <c r="S493">
        <f>games1805!S493</f>
        <v>2.2340425531914891</v>
      </c>
      <c r="T493">
        <f>games1805!T493</f>
        <v>1.6363636363636365</v>
      </c>
      <c r="U493">
        <f>games1805!U493</f>
        <v>1.2954545454545454</v>
      </c>
      <c r="V493">
        <f>games1805!V493</f>
        <v>0.34090909090909105</v>
      </c>
      <c r="W493">
        <f>games1805!W493</f>
        <v>2.5714285714285716</v>
      </c>
      <c r="X493">
        <f>games1805!X493</f>
        <v>0.61904761904761907</v>
      </c>
      <c r="Y493">
        <f>games1805!Y493</f>
        <v>1.9523809523809526</v>
      </c>
      <c r="Z493">
        <f>games1805!Z493</f>
        <v>2.4615384615384617</v>
      </c>
      <c r="AA493">
        <f>games1805!AA493</f>
        <v>1</v>
      </c>
      <c r="AB493">
        <f>games1805!AB493</f>
        <v>1.4615384615384617</v>
      </c>
      <c r="AC493">
        <f>games1805!AC493</f>
        <v>1.5714285714285714</v>
      </c>
      <c r="AD493">
        <f>games1805!AD493</f>
        <v>0.80952380952380953</v>
      </c>
      <c r="AE493">
        <f>games1805!AE493</f>
        <v>0.76190476190476186</v>
      </c>
      <c r="AF493">
        <f>games1805!AF493</f>
        <v>1.6956521739130435</v>
      </c>
      <c r="AG493">
        <f>games1805!AG493</f>
        <v>1.7391304347826086</v>
      </c>
      <c r="AH493">
        <f>games1805!AH493</f>
        <v>-4.3478260869565188E-2</v>
      </c>
      <c r="AI493">
        <f>games1805!AI493</f>
        <v>3</v>
      </c>
      <c r="AJ493">
        <f>games1805!AJ493</f>
        <v>0</v>
      </c>
      <c r="AK493">
        <f>games1805!AK493</f>
        <v>115</v>
      </c>
      <c r="AL493">
        <f>games1805!AL493</f>
        <v>67</v>
      </c>
      <c r="AM493">
        <f>games1805!AM493</f>
        <v>2.4468085106382977</v>
      </c>
      <c r="AN493">
        <f>games1805!AN493</f>
        <v>1.5227272727272727</v>
      </c>
      <c r="AO493">
        <f>games1805!AO493</f>
        <v>492</v>
      </c>
    </row>
    <row r="494" spans="1:41" x14ac:dyDescent="0.3">
      <c r="A494" t="str">
        <f>games1805!A494</f>
        <v>Bundesliga  Bundesliga</v>
      </c>
      <c r="B494" t="str">
        <f>games1805!B494</f>
        <v>04.05.2019</v>
      </c>
      <c r="C494" t="str">
        <f>games1805!C494</f>
        <v>2019</v>
      </c>
      <c r="D494" t="str">
        <f>games1805!D494</f>
        <v>05</v>
      </c>
      <c r="E494" t="str">
        <f>games1805!E494</f>
        <v>Sa</v>
      </c>
      <c r="F494">
        <f>games1805!F494</f>
        <v>0.70833333333333337</v>
      </c>
      <c r="G494">
        <f>games1805!G494</f>
        <v>3800</v>
      </c>
      <c r="H494">
        <f>games1805!H494</f>
        <v>3</v>
      </c>
      <c r="I494">
        <f>games1805!I494</f>
        <v>0</v>
      </c>
      <c r="J494" t="str">
        <f>games1805!J494</f>
        <v>FC Admira Wacker Mödling</v>
      </c>
      <c r="K494" t="str">
        <f>games1805!K494</f>
        <v>SK Rapid Wien</v>
      </c>
      <c r="L494">
        <f>games1805!L494</f>
        <v>3</v>
      </c>
      <c r="M494">
        <f>games1805!M494</f>
        <v>4</v>
      </c>
      <c r="N494" t="str">
        <f>games1805!N494</f>
        <v>N</v>
      </c>
      <c r="O494" t="str">
        <f>games1805!O494</f>
        <v>S</v>
      </c>
      <c r="P494">
        <f>games1805!P494</f>
        <v>-1</v>
      </c>
      <c r="Q494">
        <f>games1805!Q494</f>
        <v>1.0666666666666667</v>
      </c>
      <c r="R494">
        <f>games1805!R494</f>
        <v>0.8666666666666667</v>
      </c>
      <c r="S494">
        <f>games1805!S494</f>
        <v>0.19999999999999996</v>
      </c>
      <c r="T494">
        <f>games1805!T494</f>
        <v>1.6</v>
      </c>
      <c r="U494">
        <f>games1805!U494</f>
        <v>1.3111111111111111</v>
      </c>
      <c r="V494">
        <f>games1805!V494</f>
        <v>0.28888888888888897</v>
      </c>
      <c r="W494">
        <f>games1805!W494</f>
        <v>1.2142857142857142</v>
      </c>
      <c r="X494">
        <f>games1805!X494</f>
        <v>1.8571428571428572</v>
      </c>
      <c r="Y494">
        <f>games1805!Y494</f>
        <v>-0.64285714285714302</v>
      </c>
      <c r="Z494">
        <f>games1805!Z494</f>
        <v>0.9375</v>
      </c>
      <c r="AA494">
        <f>games1805!AA494</f>
        <v>1.9375</v>
      </c>
      <c r="AB494">
        <f>games1805!AB494</f>
        <v>-1</v>
      </c>
      <c r="AC494">
        <f>games1805!AC494</f>
        <v>1.5714285714285714</v>
      </c>
      <c r="AD494">
        <f>games1805!AD494</f>
        <v>0.80952380952380953</v>
      </c>
      <c r="AE494">
        <f>games1805!AE494</f>
        <v>0.76190476190476186</v>
      </c>
      <c r="AF494">
        <f>games1805!AF494</f>
        <v>1.625</v>
      </c>
      <c r="AG494">
        <f>games1805!AG494</f>
        <v>1.75</v>
      </c>
      <c r="AH494">
        <f>games1805!AH494</f>
        <v>-0.125</v>
      </c>
      <c r="AI494">
        <f>games1805!AI494</f>
        <v>0</v>
      </c>
      <c r="AJ494">
        <f>games1805!AJ494</f>
        <v>3</v>
      </c>
      <c r="AK494">
        <f>games1805!AK494</f>
        <v>26</v>
      </c>
      <c r="AL494">
        <f>games1805!AL494</f>
        <v>67</v>
      </c>
      <c r="AM494">
        <f>games1805!AM494</f>
        <v>0.8666666666666667</v>
      </c>
      <c r="AN494">
        <f>games1805!AN494</f>
        <v>1.4888888888888889</v>
      </c>
      <c r="AO494">
        <f>games1805!AO494</f>
        <v>493</v>
      </c>
    </row>
    <row r="495" spans="1:41" x14ac:dyDescent="0.3">
      <c r="A495" t="str">
        <f>games1805!A495</f>
        <v>Bundesliga  Bundesliga</v>
      </c>
      <c r="B495" t="str">
        <f>games1805!B495</f>
        <v>04.05.2019</v>
      </c>
      <c r="C495" t="str">
        <f>games1805!C495</f>
        <v>2019</v>
      </c>
      <c r="D495" t="str">
        <f>games1805!D495</f>
        <v>05</v>
      </c>
      <c r="E495" t="str">
        <f>games1805!E495</f>
        <v>Sa</v>
      </c>
      <c r="F495">
        <f>games1805!F495</f>
        <v>0.70833333333333337</v>
      </c>
      <c r="G495">
        <f>games1805!G495</f>
        <v>4217</v>
      </c>
      <c r="H495">
        <f>games1805!H495</f>
        <v>7</v>
      </c>
      <c r="I495">
        <f>games1805!I495</f>
        <v>0</v>
      </c>
      <c r="J495" t="str">
        <f>games1805!J495</f>
        <v>FC Wacker Innsbruck</v>
      </c>
      <c r="K495" t="str">
        <f>games1805!K495</f>
        <v>TSV Hartberg</v>
      </c>
      <c r="L495">
        <f>games1805!L495</f>
        <v>1</v>
      </c>
      <c r="M495">
        <f>games1805!M495</f>
        <v>0</v>
      </c>
      <c r="N495" t="str">
        <f>games1805!N495</f>
        <v>S</v>
      </c>
      <c r="O495" t="str">
        <f>games1805!O495</f>
        <v>N</v>
      </c>
      <c r="P495">
        <f>games1805!P495</f>
        <v>1</v>
      </c>
      <c r="Q495">
        <f>games1805!Q495</f>
        <v>1.096774193548387</v>
      </c>
      <c r="R495">
        <f>games1805!R495</f>
        <v>0.70967741935483875</v>
      </c>
      <c r="S495">
        <f>games1805!S495</f>
        <v>0.38709677419354827</v>
      </c>
      <c r="T495">
        <f>games1805!T495</f>
        <v>1.6451612903225807</v>
      </c>
      <c r="U495">
        <f>games1805!U495</f>
        <v>2.161290322580645</v>
      </c>
      <c r="V495">
        <f>games1805!V495</f>
        <v>-0.51612903225806428</v>
      </c>
      <c r="W495">
        <f>games1805!W495</f>
        <v>0.5714285714285714</v>
      </c>
      <c r="X495">
        <f>games1805!X495</f>
        <v>1.5714285714285714</v>
      </c>
      <c r="Y495">
        <f>games1805!Y495</f>
        <v>-1</v>
      </c>
      <c r="Z495">
        <f>games1805!Z495</f>
        <v>1.5294117647058822</v>
      </c>
      <c r="AA495">
        <f>games1805!AA495</f>
        <v>1.8823529411764706</v>
      </c>
      <c r="AB495">
        <f>games1805!AB495</f>
        <v>-0.35294117647058831</v>
      </c>
      <c r="AC495">
        <f>games1805!AC495</f>
        <v>1.5</v>
      </c>
      <c r="AD495">
        <f>games1805!AD495</f>
        <v>1.5</v>
      </c>
      <c r="AE495">
        <f>games1805!AE495</f>
        <v>0</v>
      </c>
      <c r="AF495">
        <f>games1805!AF495</f>
        <v>1.8</v>
      </c>
      <c r="AG495">
        <f>games1805!AG495</f>
        <v>2.8666666666666667</v>
      </c>
      <c r="AH495">
        <f>games1805!AH495</f>
        <v>-1.0666666666666667</v>
      </c>
      <c r="AI495">
        <f>games1805!AI495</f>
        <v>3</v>
      </c>
      <c r="AJ495">
        <f>games1805!AJ495</f>
        <v>0</v>
      </c>
      <c r="AK495">
        <f>games1805!AK495</f>
        <v>29</v>
      </c>
      <c r="AL495">
        <f>games1805!AL495</f>
        <v>36</v>
      </c>
      <c r="AM495">
        <f>games1805!AM495</f>
        <v>0.93548387096774188</v>
      </c>
      <c r="AN495">
        <f>games1805!AN495</f>
        <v>1.1612903225806452</v>
      </c>
      <c r="AO495">
        <f>games1805!AO495</f>
        <v>494</v>
      </c>
    </row>
    <row r="496" spans="1:41" x14ac:dyDescent="0.3">
      <c r="A496" t="str">
        <f>games1805!A496</f>
        <v>Bundesliga  Bundesliga</v>
      </c>
      <c r="B496" t="str">
        <f>games1805!B496</f>
        <v>05.05.2019</v>
      </c>
      <c r="C496" t="str">
        <f>games1805!C496</f>
        <v>2019</v>
      </c>
      <c r="D496" t="str">
        <f>games1805!D496</f>
        <v>05</v>
      </c>
      <c r="E496" t="str">
        <f>games1805!E496</f>
        <v>So</v>
      </c>
      <c r="F496">
        <f>games1805!F496</f>
        <v>0.70833333333333337</v>
      </c>
      <c r="G496">
        <f>games1805!G496</f>
        <v>9578</v>
      </c>
      <c r="H496">
        <f>games1805!H496</f>
        <v>7</v>
      </c>
      <c r="I496">
        <f>games1805!I496</f>
        <v>0</v>
      </c>
      <c r="J496" t="str">
        <f>games1805!J496</f>
        <v>FK Austria Wien</v>
      </c>
      <c r="K496" t="str">
        <f>games1805!K496</f>
        <v>Red Bull Salzburg</v>
      </c>
      <c r="L496">
        <f>games1805!L496</f>
        <v>1</v>
      </c>
      <c r="M496">
        <f>games1805!M496</f>
        <v>2</v>
      </c>
      <c r="N496" t="str">
        <f>games1805!N496</f>
        <v>N</v>
      </c>
      <c r="O496" t="str">
        <f>games1805!O496</f>
        <v>S</v>
      </c>
      <c r="P496">
        <f>games1805!P496</f>
        <v>-1</v>
      </c>
      <c r="Q496">
        <f>games1805!Q496</f>
        <v>1.46875</v>
      </c>
      <c r="R496">
        <f>games1805!R496</f>
        <v>0.71875</v>
      </c>
      <c r="S496">
        <f>games1805!S496</f>
        <v>0.75</v>
      </c>
      <c r="T496">
        <f>games1805!T496</f>
        <v>2.5</v>
      </c>
      <c r="U496">
        <f>games1805!U496</f>
        <v>0.8125</v>
      </c>
      <c r="V496">
        <f>games1805!V496</f>
        <v>1.6875</v>
      </c>
      <c r="W496">
        <f>games1805!W496</f>
        <v>2.0625</v>
      </c>
      <c r="X496">
        <f>games1805!X496</f>
        <v>1.4375</v>
      </c>
      <c r="Y496">
        <f>games1805!Y496</f>
        <v>0.625</v>
      </c>
      <c r="Z496">
        <f>games1805!Z496</f>
        <v>0.875</v>
      </c>
      <c r="AA496">
        <f>games1805!AA496</f>
        <v>1.25</v>
      </c>
      <c r="AB496">
        <f>games1805!AB496</f>
        <v>-0.375</v>
      </c>
      <c r="AC496">
        <f>games1805!AC496</f>
        <v>2.5454545454545454</v>
      </c>
      <c r="AD496">
        <f>games1805!AD496</f>
        <v>0.59090909090909094</v>
      </c>
      <c r="AE496">
        <f>games1805!AE496</f>
        <v>1.9545454545454546</v>
      </c>
      <c r="AF496">
        <f>games1805!AF496</f>
        <v>2.4615384615384617</v>
      </c>
      <c r="AG496">
        <f>games1805!AG496</f>
        <v>1</v>
      </c>
      <c r="AH496">
        <f>games1805!AH496</f>
        <v>1.4615384615384617</v>
      </c>
      <c r="AI496">
        <f>games1805!AI496</f>
        <v>0</v>
      </c>
      <c r="AJ496">
        <f>games1805!AJ496</f>
        <v>3</v>
      </c>
      <c r="AK496">
        <f>games1805!AK496</f>
        <v>45</v>
      </c>
      <c r="AL496">
        <f>games1805!AL496</f>
        <v>118</v>
      </c>
      <c r="AM496">
        <f>games1805!AM496</f>
        <v>1.40625</v>
      </c>
      <c r="AN496">
        <f>games1805!AN496</f>
        <v>2.4583333333333335</v>
      </c>
      <c r="AO496">
        <f>games1805!AO496</f>
        <v>495</v>
      </c>
    </row>
    <row r="497" spans="1:41" x14ac:dyDescent="0.3">
      <c r="A497" t="str">
        <f>games1805!A497</f>
        <v>Bundesliga  Bundesliga</v>
      </c>
      <c r="B497" t="str">
        <f>games1805!B497</f>
        <v>05.05.2019</v>
      </c>
      <c r="C497" t="str">
        <f>games1805!C497</f>
        <v>2019</v>
      </c>
      <c r="D497" t="str">
        <f>games1805!D497</f>
        <v>05</v>
      </c>
      <c r="E497" t="str">
        <f>games1805!E497</f>
        <v>So</v>
      </c>
      <c r="F497">
        <f>games1805!F497</f>
        <v>0.60416666666666663</v>
      </c>
      <c r="G497">
        <f>games1805!G497</f>
        <v>3337</v>
      </c>
      <c r="H497">
        <f>games1805!H497</f>
        <v>7</v>
      </c>
      <c r="I497">
        <f>games1805!I497</f>
        <v>0</v>
      </c>
      <c r="J497" t="str">
        <f>games1805!J497</f>
        <v>SKN St. Pölten</v>
      </c>
      <c r="K497" t="str">
        <f>games1805!K497</f>
        <v>SK Sturm Graz</v>
      </c>
      <c r="L497">
        <f>games1805!L497</f>
        <v>0</v>
      </c>
      <c r="M497">
        <f>games1805!M497</f>
        <v>1</v>
      </c>
      <c r="N497" t="str">
        <f>games1805!N497</f>
        <v>N</v>
      </c>
      <c r="O497" t="str">
        <f>games1805!O497</f>
        <v>S</v>
      </c>
      <c r="P497">
        <f>games1805!P497</f>
        <v>-1</v>
      </c>
      <c r="Q497">
        <f>games1805!Q497</f>
        <v>1.4375</v>
      </c>
      <c r="R497">
        <f>games1805!R497</f>
        <v>0.625</v>
      </c>
      <c r="S497">
        <f>games1805!S497</f>
        <v>0.8125</v>
      </c>
      <c r="T497">
        <f>games1805!T497</f>
        <v>1.0588235294117647</v>
      </c>
      <c r="U497">
        <f>games1805!U497</f>
        <v>1.3823529411764706</v>
      </c>
      <c r="V497">
        <f>games1805!V497</f>
        <v>-0.32352941176470584</v>
      </c>
      <c r="W497">
        <f>games1805!W497</f>
        <v>1.3571428571428572</v>
      </c>
      <c r="X497">
        <f>games1805!X497</f>
        <v>1.4285714285714286</v>
      </c>
      <c r="Y497">
        <f>games1805!Y497</f>
        <v>-7.1428571428571397E-2</v>
      </c>
      <c r="Z497">
        <f>games1805!Z497</f>
        <v>1.5</v>
      </c>
      <c r="AA497">
        <f>games1805!AA497</f>
        <v>1.3888888888888888</v>
      </c>
      <c r="AB497">
        <f>games1805!AB497</f>
        <v>0.11111111111111116</v>
      </c>
      <c r="AC497">
        <f>games1805!AC497</f>
        <v>1.1875</v>
      </c>
      <c r="AD497">
        <f>games1805!AD497</f>
        <v>1.4375</v>
      </c>
      <c r="AE497">
        <f>games1805!AE497</f>
        <v>-0.25</v>
      </c>
      <c r="AF497">
        <f>games1805!AF497</f>
        <v>0.94444444444444442</v>
      </c>
      <c r="AG497">
        <f>games1805!AG497</f>
        <v>1.3333333333333333</v>
      </c>
      <c r="AH497">
        <f>games1805!AH497</f>
        <v>-0.38888888888888884</v>
      </c>
      <c r="AI497">
        <f>games1805!AI497</f>
        <v>0</v>
      </c>
      <c r="AJ497">
        <f>games1805!AJ497</f>
        <v>3</v>
      </c>
      <c r="AK497">
        <f>games1805!AK497</f>
        <v>45</v>
      </c>
      <c r="AL497">
        <f>games1805!AL497</f>
        <v>40</v>
      </c>
      <c r="AM497">
        <f>games1805!AM497</f>
        <v>1.40625</v>
      </c>
      <c r="AN497">
        <f>games1805!AN497</f>
        <v>1.1764705882352942</v>
      </c>
      <c r="AO497">
        <f>games1805!AO497</f>
        <v>496</v>
      </c>
    </row>
    <row r="498" spans="1:41" x14ac:dyDescent="0.3">
      <c r="A498" t="str">
        <f>games1805!A498</f>
        <v>Bundesliga  Bundesliga</v>
      </c>
      <c r="B498" t="str">
        <f>games1805!B498</f>
        <v>05.05.2019</v>
      </c>
      <c r="C498" t="str">
        <f>games1805!C498</f>
        <v>2019</v>
      </c>
      <c r="D498" t="str">
        <f>games1805!D498</f>
        <v>05</v>
      </c>
      <c r="E498" t="str">
        <f>games1805!E498</f>
        <v>So</v>
      </c>
      <c r="F498">
        <f>games1805!F498</f>
        <v>0.60416666666666663</v>
      </c>
      <c r="G498">
        <f>games1805!G498</f>
        <v>5342</v>
      </c>
      <c r="H498">
        <f>games1805!H498</f>
        <v>7</v>
      </c>
      <c r="I498">
        <f>games1805!I498</f>
        <v>0</v>
      </c>
      <c r="J498" t="str">
        <f>games1805!J498</f>
        <v>LASK</v>
      </c>
      <c r="K498" t="str">
        <f>games1805!K498</f>
        <v>Wolfsberger AC</v>
      </c>
      <c r="L498">
        <f>games1805!L498</f>
        <v>3</v>
      </c>
      <c r="M498">
        <f>games1805!M498</f>
        <v>0</v>
      </c>
      <c r="N498" t="str">
        <f>games1805!N498</f>
        <v>S</v>
      </c>
      <c r="O498" t="str">
        <f>games1805!O498</f>
        <v>N</v>
      </c>
      <c r="P498">
        <f>games1805!P498</f>
        <v>3</v>
      </c>
      <c r="Q498">
        <f>games1805!Q498</f>
        <v>2.1081081081081079</v>
      </c>
      <c r="R498">
        <f>games1805!R498</f>
        <v>0.43243243243243246</v>
      </c>
      <c r="S498">
        <f>games1805!S498</f>
        <v>1.6756756756756754</v>
      </c>
      <c r="T498">
        <f>games1805!T498</f>
        <v>1.5161290322580645</v>
      </c>
      <c r="U498">
        <f>games1805!U498</f>
        <v>1.4516129032258065</v>
      </c>
      <c r="V498">
        <f>games1805!V498</f>
        <v>6.4516129032258007E-2</v>
      </c>
      <c r="W498">
        <f>games1805!W498</f>
        <v>2</v>
      </c>
      <c r="X498">
        <f>games1805!X498</f>
        <v>0.88888888888888884</v>
      </c>
      <c r="Y498">
        <f>games1805!Y498</f>
        <v>1.1111111111111112</v>
      </c>
      <c r="Z498">
        <f>games1805!Z498</f>
        <v>2.2105263157894739</v>
      </c>
      <c r="AA498">
        <f>games1805!AA498</f>
        <v>0.78947368421052633</v>
      </c>
      <c r="AB498">
        <f>games1805!AB498</f>
        <v>1.4210526315789476</v>
      </c>
      <c r="AC498">
        <f>games1805!AC498</f>
        <v>1.5625</v>
      </c>
      <c r="AD498">
        <f>games1805!AD498</f>
        <v>1.5</v>
      </c>
      <c r="AE498">
        <f>games1805!AE498</f>
        <v>6.25E-2</v>
      </c>
      <c r="AF498">
        <f>games1805!AF498</f>
        <v>1.4666666666666666</v>
      </c>
      <c r="AG498">
        <f>games1805!AG498</f>
        <v>1.4</v>
      </c>
      <c r="AH498">
        <f>games1805!AH498</f>
        <v>6.6666666666666652E-2</v>
      </c>
      <c r="AI498">
        <f>games1805!AI498</f>
        <v>3</v>
      </c>
      <c r="AJ498">
        <f>games1805!AJ498</f>
        <v>0</v>
      </c>
      <c r="AK498">
        <f>games1805!AK498</f>
        <v>76</v>
      </c>
      <c r="AL498">
        <f>games1805!AL498</f>
        <v>46</v>
      </c>
      <c r="AM498">
        <f>games1805!AM498</f>
        <v>2.0540540540540539</v>
      </c>
      <c r="AN498">
        <f>games1805!AN498</f>
        <v>1.4838709677419355</v>
      </c>
      <c r="AO498">
        <f>games1805!AO498</f>
        <v>497</v>
      </c>
    </row>
    <row r="499" spans="1:41" x14ac:dyDescent="0.3">
      <c r="A499" t="str">
        <f>games1805!A499</f>
        <v>Bundesliga  Bundesliga</v>
      </c>
      <c r="B499" t="str">
        <f>games1805!B499</f>
        <v>11.05.2019</v>
      </c>
      <c r="C499" t="str">
        <f>games1805!C499</f>
        <v>2019</v>
      </c>
      <c r="D499" t="str">
        <f>games1805!D499</f>
        <v>05</v>
      </c>
      <c r="E499" t="str">
        <f>games1805!E499</f>
        <v>Sa</v>
      </c>
      <c r="F499">
        <f>games1805!F499</f>
        <v>0.70833333333333337</v>
      </c>
      <c r="G499">
        <f>games1805!G499</f>
        <v>13800</v>
      </c>
      <c r="H499">
        <f>games1805!H499</f>
        <v>7</v>
      </c>
      <c r="I499">
        <f>games1805!I499</f>
        <v>0</v>
      </c>
      <c r="J499" t="str">
        <f>games1805!J499</f>
        <v>SK Rapid Wien</v>
      </c>
      <c r="K499" t="str">
        <f>games1805!K499</f>
        <v>FC Wacker Innsbruck</v>
      </c>
      <c r="L499">
        <f>games1805!L499</f>
        <v>1</v>
      </c>
      <c r="M499">
        <f>games1805!M499</f>
        <v>0</v>
      </c>
      <c r="N499" t="str">
        <f>games1805!N499</f>
        <v>S</v>
      </c>
      <c r="O499" t="str">
        <f>games1805!O499</f>
        <v>N</v>
      </c>
      <c r="P499">
        <f>games1805!P499</f>
        <v>1</v>
      </c>
      <c r="Q499">
        <f>games1805!Q499</f>
        <v>1.6521739130434783</v>
      </c>
      <c r="R499">
        <f>games1805!R499</f>
        <v>0.36956521739130432</v>
      </c>
      <c r="S499">
        <f>games1805!S499</f>
        <v>1.2826086956521738</v>
      </c>
      <c r="T499">
        <f>games1805!T499</f>
        <v>1.09375</v>
      </c>
      <c r="U499">
        <f>games1805!U499</f>
        <v>1.6875</v>
      </c>
      <c r="V499">
        <f>games1805!V499</f>
        <v>-0.59375</v>
      </c>
      <c r="W499">
        <f>games1805!W499</f>
        <v>1.5714285714285714</v>
      </c>
      <c r="X499">
        <f>games1805!X499</f>
        <v>0.80952380952380953</v>
      </c>
      <c r="Y499">
        <f>games1805!Y499</f>
        <v>0.76190476190476186</v>
      </c>
      <c r="Z499">
        <f>games1805!Z499</f>
        <v>1.72</v>
      </c>
      <c r="AA499">
        <f>games1805!AA499</f>
        <v>1.8</v>
      </c>
      <c r="AB499">
        <f>games1805!AB499</f>
        <v>-8.0000000000000071E-2</v>
      </c>
      <c r="AC499">
        <f>games1805!AC499</f>
        <v>0.6</v>
      </c>
      <c r="AD499">
        <f>games1805!AD499</f>
        <v>1.4666666666666666</v>
      </c>
      <c r="AE499">
        <f>games1805!AE499</f>
        <v>-0.86666666666666659</v>
      </c>
      <c r="AF499">
        <f>games1805!AF499</f>
        <v>1.5294117647058822</v>
      </c>
      <c r="AG499">
        <f>games1805!AG499</f>
        <v>1.8823529411764706</v>
      </c>
      <c r="AH499">
        <f>games1805!AH499</f>
        <v>-0.35294117647058831</v>
      </c>
      <c r="AI499">
        <f>games1805!AI499</f>
        <v>3</v>
      </c>
      <c r="AJ499">
        <f>games1805!AJ499</f>
        <v>0</v>
      </c>
      <c r="AK499">
        <f>games1805!AK499</f>
        <v>70</v>
      </c>
      <c r="AL499">
        <f>games1805!AL499</f>
        <v>32</v>
      </c>
      <c r="AM499">
        <f>games1805!AM499</f>
        <v>1.5217391304347827</v>
      </c>
      <c r="AN499">
        <f>games1805!AN499</f>
        <v>1</v>
      </c>
      <c r="AO499">
        <f>games1805!AO499</f>
        <v>498</v>
      </c>
    </row>
    <row r="500" spans="1:41" x14ac:dyDescent="0.3">
      <c r="A500" t="str">
        <f>games1805!A500</f>
        <v>Bundesliga  Bundesliga</v>
      </c>
      <c r="B500" t="str">
        <f>games1805!B500</f>
        <v>11.05.2019</v>
      </c>
      <c r="C500" t="str">
        <f>games1805!C500</f>
        <v>2019</v>
      </c>
      <c r="D500" t="str">
        <f>games1805!D500</f>
        <v>05</v>
      </c>
      <c r="E500" t="str">
        <f>games1805!E500</f>
        <v>Sa</v>
      </c>
      <c r="F500">
        <f>games1805!F500</f>
        <v>0.70833333333333337</v>
      </c>
      <c r="G500">
        <f>games1805!G500</f>
        <v>3508</v>
      </c>
      <c r="H500">
        <f>games1805!H500</f>
        <v>7</v>
      </c>
      <c r="I500">
        <f>games1805!I500</f>
        <v>0</v>
      </c>
      <c r="J500" t="str">
        <f>games1805!J500</f>
        <v>SC Rheindorf Altach</v>
      </c>
      <c r="K500" t="str">
        <f>games1805!K500</f>
        <v>FC Admira Wacker Mödling</v>
      </c>
      <c r="L500">
        <f>games1805!L500</f>
        <v>2</v>
      </c>
      <c r="M500">
        <f>games1805!M500</f>
        <v>2</v>
      </c>
      <c r="N500" t="str">
        <f>games1805!N500</f>
        <v>U</v>
      </c>
      <c r="O500" t="str">
        <f>games1805!O500</f>
        <v>U</v>
      </c>
      <c r="P500">
        <f>games1805!P500</f>
        <v>0</v>
      </c>
      <c r="Q500">
        <f>games1805!Q500</f>
        <v>1.4838709677419355</v>
      </c>
      <c r="R500">
        <f>games1805!R500</f>
        <v>0.93548387096774188</v>
      </c>
      <c r="S500">
        <f>games1805!S500</f>
        <v>0.54838709677419362</v>
      </c>
      <c r="T500">
        <f>games1805!T500</f>
        <v>1.1290322580645162</v>
      </c>
      <c r="U500">
        <f>games1805!U500</f>
        <v>1.967741935483871</v>
      </c>
      <c r="V500">
        <f>games1805!V500</f>
        <v>-0.83870967741935476</v>
      </c>
      <c r="W500">
        <f>games1805!W500</f>
        <v>1.4666666666666666</v>
      </c>
      <c r="X500">
        <f>games1805!X500</f>
        <v>1.9333333333333333</v>
      </c>
      <c r="Y500">
        <f>games1805!Y500</f>
        <v>-0.46666666666666679</v>
      </c>
      <c r="Z500">
        <f>games1805!Z500</f>
        <v>1.5</v>
      </c>
      <c r="AA500">
        <f>games1805!AA500</f>
        <v>0.9375</v>
      </c>
      <c r="AB500">
        <f>games1805!AB500</f>
        <v>0.5625</v>
      </c>
      <c r="AC500">
        <f>games1805!AC500</f>
        <v>1.3333333333333333</v>
      </c>
      <c r="AD500">
        <f>games1805!AD500</f>
        <v>2</v>
      </c>
      <c r="AE500">
        <f>games1805!AE500</f>
        <v>-0.66666666666666674</v>
      </c>
      <c r="AF500">
        <f>games1805!AF500</f>
        <v>0.9375</v>
      </c>
      <c r="AG500">
        <f>games1805!AG500</f>
        <v>1.9375</v>
      </c>
      <c r="AH500">
        <f>games1805!AH500</f>
        <v>-1</v>
      </c>
      <c r="AI500">
        <f>games1805!AI500</f>
        <v>1</v>
      </c>
      <c r="AJ500">
        <f>games1805!AJ500</f>
        <v>1</v>
      </c>
      <c r="AK500">
        <f>games1805!AK500</f>
        <v>35</v>
      </c>
      <c r="AL500">
        <f>games1805!AL500</f>
        <v>26</v>
      </c>
      <c r="AM500">
        <f>games1805!AM500</f>
        <v>1.1290322580645162</v>
      </c>
      <c r="AN500">
        <f>games1805!AN500</f>
        <v>0.83870967741935487</v>
      </c>
      <c r="AO500">
        <f>games1805!AO500</f>
        <v>499</v>
      </c>
    </row>
    <row r="501" spans="1:41" x14ac:dyDescent="0.3">
      <c r="A501" t="str">
        <f>games1805!A501</f>
        <v>Bundesliga  Bundesliga</v>
      </c>
      <c r="B501" t="str">
        <f>games1805!B501</f>
        <v>11.05.2019</v>
      </c>
      <c r="C501" t="str">
        <f>games1805!C501</f>
        <v>2019</v>
      </c>
      <c r="D501" t="str">
        <f>games1805!D501</f>
        <v>05</v>
      </c>
      <c r="E501" t="str">
        <f>games1805!E501</f>
        <v>Sa</v>
      </c>
      <c r="F501">
        <f>games1805!F501</f>
        <v>0.70833333333333337</v>
      </c>
      <c r="G501">
        <f>games1805!G501</f>
        <v>2312</v>
      </c>
      <c r="H501">
        <f>games1805!H501</f>
        <v>7</v>
      </c>
      <c r="I501">
        <f>games1805!I501</f>
        <v>0</v>
      </c>
      <c r="J501" t="str">
        <f>games1805!J501</f>
        <v>TSV Hartberg</v>
      </c>
      <c r="K501" t="str">
        <f>games1805!K501</f>
        <v>SV Mattersburg</v>
      </c>
      <c r="L501">
        <f>games1805!L501</f>
        <v>2</v>
      </c>
      <c r="M501">
        <f>games1805!M501</f>
        <v>1</v>
      </c>
      <c r="N501" t="str">
        <f>games1805!N501</f>
        <v>S</v>
      </c>
      <c r="O501" t="str">
        <f>games1805!O501</f>
        <v>N</v>
      </c>
      <c r="P501">
        <f>games1805!P501</f>
        <v>1</v>
      </c>
      <c r="Q501">
        <f>games1805!Q501</f>
        <v>1.59375</v>
      </c>
      <c r="R501">
        <f>games1805!R501</f>
        <v>0.75</v>
      </c>
      <c r="S501">
        <f>games1805!S501</f>
        <v>0.84375</v>
      </c>
      <c r="T501">
        <f>games1805!T501</f>
        <v>1.4333333333333333</v>
      </c>
      <c r="U501">
        <f>games1805!U501</f>
        <v>1.4666666666666666</v>
      </c>
      <c r="V501">
        <f>games1805!V501</f>
        <v>-3.3333333333333215E-2</v>
      </c>
      <c r="W501">
        <f>games1805!W501</f>
        <v>1.5</v>
      </c>
      <c r="X501">
        <f>games1805!X501</f>
        <v>1.5</v>
      </c>
      <c r="Y501">
        <f>games1805!Y501</f>
        <v>0</v>
      </c>
      <c r="Z501">
        <f>games1805!Z501</f>
        <v>1.6875</v>
      </c>
      <c r="AA501">
        <f>games1805!AA501</f>
        <v>2.75</v>
      </c>
      <c r="AB501">
        <f>games1805!AB501</f>
        <v>-1.0625</v>
      </c>
      <c r="AC501">
        <f>games1805!AC501</f>
        <v>1.4666666666666666</v>
      </c>
      <c r="AD501">
        <f>games1805!AD501</f>
        <v>1.5333333333333334</v>
      </c>
      <c r="AE501">
        <f>games1805!AE501</f>
        <v>-6.6666666666666874E-2</v>
      </c>
      <c r="AF501">
        <f>games1805!AF501</f>
        <v>1.4</v>
      </c>
      <c r="AG501">
        <f>games1805!AG501</f>
        <v>1.4</v>
      </c>
      <c r="AH501">
        <f>games1805!AH501</f>
        <v>0</v>
      </c>
      <c r="AI501">
        <f>games1805!AI501</f>
        <v>3</v>
      </c>
      <c r="AJ501">
        <f>games1805!AJ501</f>
        <v>0</v>
      </c>
      <c r="AK501">
        <f>games1805!AK501</f>
        <v>36</v>
      </c>
      <c r="AL501">
        <f>games1805!AL501</f>
        <v>43</v>
      </c>
      <c r="AM501">
        <f>games1805!AM501</f>
        <v>1.125</v>
      </c>
      <c r="AN501">
        <f>games1805!AN501</f>
        <v>1.4333333333333333</v>
      </c>
      <c r="AO501">
        <f>games1805!AO501</f>
        <v>500</v>
      </c>
    </row>
    <row r="502" spans="1:41" x14ac:dyDescent="0.3">
      <c r="A502" t="str">
        <f>games1805!A502</f>
        <v>Bundesliga  Bundesliga</v>
      </c>
      <c r="B502" t="str">
        <f>games1805!B502</f>
        <v>12.05.2019</v>
      </c>
      <c r="C502" t="str">
        <f>games1805!C502</f>
        <v>2019</v>
      </c>
      <c r="D502" t="str">
        <f>games1805!D502</f>
        <v>05</v>
      </c>
      <c r="E502" t="str">
        <f>games1805!E502</f>
        <v>So</v>
      </c>
      <c r="F502">
        <f>games1805!F502</f>
        <v>0.60416666666666663</v>
      </c>
      <c r="G502">
        <f>games1805!G502</f>
        <v>8167.9999999999991</v>
      </c>
      <c r="H502">
        <f>games1805!H502</f>
        <v>7</v>
      </c>
      <c r="I502">
        <f>games1805!I502</f>
        <v>0</v>
      </c>
      <c r="J502" t="str">
        <f>games1805!J502</f>
        <v>SK Sturm Graz</v>
      </c>
      <c r="K502" t="str">
        <f>games1805!K502</f>
        <v>FK Austria Wien</v>
      </c>
      <c r="L502">
        <f>games1805!L502</f>
        <v>1</v>
      </c>
      <c r="M502">
        <f>games1805!M502</f>
        <v>3</v>
      </c>
      <c r="N502" t="str">
        <f>games1805!N502</f>
        <v>N</v>
      </c>
      <c r="O502" t="str">
        <f>games1805!O502</f>
        <v>S</v>
      </c>
      <c r="P502">
        <f>games1805!P502</f>
        <v>-2</v>
      </c>
      <c r="Q502">
        <f>games1805!Q502</f>
        <v>1.0571428571428572</v>
      </c>
      <c r="R502">
        <f>games1805!R502</f>
        <v>0.65714285714285714</v>
      </c>
      <c r="S502">
        <f>games1805!S502</f>
        <v>0.4</v>
      </c>
      <c r="T502">
        <f>games1805!T502</f>
        <v>1.4545454545454546</v>
      </c>
      <c r="U502">
        <f>games1805!U502</f>
        <v>1.3636363636363635</v>
      </c>
      <c r="V502">
        <f>games1805!V502</f>
        <v>9.090909090909105E-2</v>
      </c>
      <c r="W502">
        <f>games1805!W502</f>
        <v>1.1875</v>
      </c>
      <c r="X502">
        <f>games1805!X502</f>
        <v>1.4375</v>
      </c>
      <c r="Y502">
        <f>games1805!Y502</f>
        <v>-0.25</v>
      </c>
      <c r="Z502">
        <f>games1805!Z502</f>
        <v>0.94736842105263153</v>
      </c>
      <c r="AA502">
        <f>games1805!AA502</f>
        <v>1.263157894736842</v>
      </c>
      <c r="AB502">
        <f>games1805!AB502</f>
        <v>-0.31578947368421051</v>
      </c>
      <c r="AC502">
        <f>games1805!AC502</f>
        <v>2</v>
      </c>
      <c r="AD502">
        <f>games1805!AD502</f>
        <v>1.4705882352941178</v>
      </c>
      <c r="AE502">
        <f>games1805!AE502</f>
        <v>0.52941176470588225</v>
      </c>
      <c r="AF502">
        <f>games1805!AF502</f>
        <v>0.875</v>
      </c>
      <c r="AG502">
        <f>games1805!AG502</f>
        <v>1.25</v>
      </c>
      <c r="AH502">
        <f>games1805!AH502</f>
        <v>-0.375</v>
      </c>
      <c r="AI502">
        <f>games1805!AI502</f>
        <v>0</v>
      </c>
      <c r="AJ502">
        <f>games1805!AJ502</f>
        <v>3</v>
      </c>
      <c r="AK502">
        <f>games1805!AK502</f>
        <v>43</v>
      </c>
      <c r="AL502">
        <f>games1805!AL502</f>
        <v>45</v>
      </c>
      <c r="AM502">
        <f>games1805!AM502</f>
        <v>1.2285714285714286</v>
      </c>
      <c r="AN502">
        <f>games1805!AN502</f>
        <v>1.3636363636363635</v>
      </c>
      <c r="AO502">
        <f>games1805!AO502</f>
        <v>501</v>
      </c>
    </row>
    <row r="503" spans="1:41" x14ac:dyDescent="0.3">
      <c r="A503" t="str">
        <f>games1805!A503</f>
        <v>Bundesliga  Bundesliga</v>
      </c>
      <c r="B503" t="str">
        <f>games1805!B503</f>
        <v>12.05.2019</v>
      </c>
      <c r="C503" t="str">
        <f>games1805!C503</f>
        <v>2019</v>
      </c>
      <c r="D503" t="str">
        <f>games1805!D503</f>
        <v>05</v>
      </c>
      <c r="E503" t="str">
        <f>games1805!E503</f>
        <v>So</v>
      </c>
      <c r="F503">
        <f>games1805!F503</f>
        <v>0.70833333333333337</v>
      </c>
      <c r="G503">
        <f>games1805!G503</f>
        <v>11457</v>
      </c>
      <c r="H503">
        <f>games1805!H503</f>
        <v>7</v>
      </c>
      <c r="I503">
        <f>games1805!I503</f>
        <v>0</v>
      </c>
      <c r="J503" t="str">
        <f>games1805!J503</f>
        <v>Red Bull Salzburg</v>
      </c>
      <c r="K503" t="str">
        <f>games1805!K503</f>
        <v>LASK</v>
      </c>
      <c r="L503">
        <f>games1805!L503</f>
        <v>2</v>
      </c>
      <c r="M503">
        <f>games1805!M503</f>
        <v>1</v>
      </c>
      <c r="N503" t="str">
        <f>games1805!N503</f>
        <v>S</v>
      </c>
      <c r="O503" t="str">
        <f>games1805!O503</f>
        <v>N</v>
      </c>
      <c r="P503">
        <f>games1805!P503</f>
        <v>1</v>
      </c>
      <c r="Q503">
        <f>games1805!Q503</f>
        <v>2.489795918367347</v>
      </c>
      <c r="R503">
        <f>games1805!R503</f>
        <v>0.26530612244897961</v>
      </c>
      <c r="S503">
        <f>games1805!S503</f>
        <v>2.2244897959183674</v>
      </c>
      <c r="T503">
        <f>games1805!T503</f>
        <v>2.1315789473684212</v>
      </c>
      <c r="U503">
        <f>games1805!U503</f>
        <v>0.81578947368421051</v>
      </c>
      <c r="V503">
        <f>games1805!V503</f>
        <v>1.3157894736842106</v>
      </c>
      <c r="W503">
        <f>games1805!W503</f>
        <v>2.5454545454545454</v>
      </c>
      <c r="X503">
        <f>games1805!X503</f>
        <v>0.59090909090909094</v>
      </c>
      <c r="Y503">
        <f>games1805!Y503</f>
        <v>1.9545454545454546</v>
      </c>
      <c r="Z503">
        <f>games1805!Z503</f>
        <v>2.4444444444444446</v>
      </c>
      <c r="AA503">
        <f>games1805!AA503</f>
        <v>1</v>
      </c>
      <c r="AB503">
        <f>games1805!AB503</f>
        <v>1.4444444444444446</v>
      </c>
      <c r="AC503">
        <f>games1805!AC503</f>
        <v>2.0526315789473686</v>
      </c>
      <c r="AD503">
        <f>games1805!AD503</f>
        <v>0.84210526315789469</v>
      </c>
      <c r="AE503">
        <f>games1805!AE503</f>
        <v>1.2105263157894739</v>
      </c>
      <c r="AF503">
        <f>games1805!AF503</f>
        <v>2.2105263157894739</v>
      </c>
      <c r="AG503">
        <f>games1805!AG503</f>
        <v>0.78947368421052633</v>
      </c>
      <c r="AH503">
        <f>games1805!AH503</f>
        <v>1.4210526315789476</v>
      </c>
      <c r="AI503">
        <f>games1805!AI503</f>
        <v>3</v>
      </c>
      <c r="AJ503">
        <f>games1805!AJ503</f>
        <v>0</v>
      </c>
      <c r="AK503">
        <f>games1805!AK503</f>
        <v>121</v>
      </c>
      <c r="AL503">
        <f>games1805!AL503</f>
        <v>79</v>
      </c>
      <c r="AM503">
        <f>games1805!AM503</f>
        <v>2.4693877551020407</v>
      </c>
      <c r="AN503">
        <f>games1805!AN503</f>
        <v>2.0789473684210527</v>
      </c>
      <c r="AO503">
        <f>games1805!AO503</f>
        <v>502</v>
      </c>
    </row>
    <row r="504" spans="1:41" x14ac:dyDescent="0.3">
      <c r="A504" t="str">
        <f>games1805!A504</f>
        <v>Bundesliga  Bundesliga</v>
      </c>
      <c r="B504" t="str">
        <f>games1805!B504</f>
        <v>12.05.2019</v>
      </c>
      <c r="C504" t="str">
        <f>games1805!C504</f>
        <v>2019</v>
      </c>
      <c r="D504" t="str">
        <f>games1805!D504</f>
        <v>05</v>
      </c>
      <c r="E504" t="str">
        <f>games1805!E504</f>
        <v>So</v>
      </c>
      <c r="F504">
        <f>games1805!F504</f>
        <v>0.60416666666666663</v>
      </c>
      <c r="G504">
        <f>games1805!G504</f>
        <v>2916</v>
      </c>
      <c r="H504">
        <f>games1805!H504</f>
        <v>7</v>
      </c>
      <c r="I504">
        <f>games1805!I504</f>
        <v>0</v>
      </c>
      <c r="J504" t="str">
        <f>games1805!J504</f>
        <v>Wolfsberger AC</v>
      </c>
      <c r="K504" t="str">
        <f>games1805!K504</f>
        <v>SKN St. Pölten</v>
      </c>
      <c r="L504">
        <f>games1805!L504</f>
        <v>4</v>
      </c>
      <c r="M504">
        <f>games1805!M504</f>
        <v>0</v>
      </c>
      <c r="N504" t="str">
        <f>games1805!N504</f>
        <v>S</v>
      </c>
      <c r="O504" t="str">
        <f>games1805!O504</f>
        <v>N</v>
      </c>
      <c r="P504">
        <f>games1805!P504</f>
        <v>4</v>
      </c>
      <c r="Q504">
        <f>games1805!Q504</f>
        <v>1.46875</v>
      </c>
      <c r="R504">
        <f>games1805!R504</f>
        <v>0.75</v>
      </c>
      <c r="S504">
        <f>games1805!S504</f>
        <v>0.71875</v>
      </c>
      <c r="T504">
        <f>games1805!T504</f>
        <v>1.393939393939394</v>
      </c>
      <c r="U504">
        <f>games1805!U504</f>
        <v>1.393939393939394</v>
      </c>
      <c r="V504">
        <f>games1805!V504</f>
        <v>0</v>
      </c>
      <c r="W504">
        <f>games1805!W504</f>
        <v>1.5625</v>
      </c>
      <c r="X504">
        <f>games1805!X504</f>
        <v>1.5</v>
      </c>
      <c r="Y504">
        <f>games1805!Y504</f>
        <v>6.25E-2</v>
      </c>
      <c r="Z504">
        <f>games1805!Z504</f>
        <v>1.375</v>
      </c>
      <c r="AA504">
        <f>games1805!AA504</f>
        <v>1.5</v>
      </c>
      <c r="AB504">
        <f>games1805!AB504</f>
        <v>-0.125</v>
      </c>
      <c r="AC504">
        <f>games1805!AC504</f>
        <v>1.2666666666666666</v>
      </c>
      <c r="AD504">
        <f>games1805!AD504</f>
        <v>1.4</v>
      </c>
      <c r="AE504">
        <f>games1805!AE504</f>
        <v>-0.1333333333333333</v>
      </c>
      <c r="AF504">
        <f>games1805!AF504</f>
        <v>1.5</v>
      </c>
      <c r="AG504">
        <f>games1805!AG504</f>
        <v>1.3888888888888888</v>
      </c>
      <c r="AH504">
        <f>games1805!AH504</f>
        <v>0.11111111111111116</v>
      </c>
      <c r="AI504">
        <f>games1805!AI504</f>
        <v>3</v>
      </c>
      <c r="AJ504">
        <f>games1805!AJ504</f>
        <v>0</v>
      </c>
      <c r="AK504">
        <f>games1805!AK504</f>
        <v>46</v>
      </c>
      <c r="AL504">
        <f>games1805!AL504</f>
        <v>45</v>
      </c>
      <c r="AM504">
        <f>games1805!AM504</f>
        <v>1.4375</v>
      </c>
      <c r="AN504">
        <f>games1805!AN504</f>
        <v>1.3636363636363635</v>
      </c>
      <c r="AO504">
        <f>games1805!AO504</f>
        <v>503</v>
      </c>
    </row>
    <row r="505" spans="1:41" x14ac:dyDescent="0.3">
      <c r="A505" t="str">
        <f>games1805!A505</f>
        <v>Bundesliga  Bundesliga</v>
      </c>
      <c r="B505" t="str">
        <f>games1805!B505</f>
        <v>18.05.2019</v>
      </c>
      <c r="C505" t="str">
        <f>games1805!C505</f>
        <v>2019</v>
      </c>
      <c r="D505" t="str">
        <f>games1805!D505</f>
        <v>05</v>
      </c>
      <c r="E505" t="str">
        <f>games1805!E505</f>
        <v>Sa</v>
      </c>
      <c r="F505">
        <f>games1805!F505</f>
        <v>0.70833333333333337</v>
      </c>
      <c r="G505">
        <f>games1805!G505</f>
        <v>4200</v>
      </c>
      <c r="H505">
        <f>games1805!H505</f>
        <v>7</v>
      </c>
      <c r="I505">
        <f>games1805!I505</f>
        <v>0</v>
      </c>
      <c r="J505" t="str">
        <f>games1805!J505</f>
        <v>SV Mattersburg</v>
      </c>
      <c r="K505" t="str">
        <f>games1805!K505</f>
        <v>SK Rapid Wien</v>
      </c>
      <c r="L505">
        <f>games1805!L505</f>
        <v>1</v>
      </c>
      <c r="M505">
        <f>games1805!M505</f>
        <v>0</v>
      </c>
      <c r="N505" t="str">
        <f>games1805!N505</f>
        <v>S</v>
      </c>
      <c r="O505" t="str">
        <f>games1805!O505</f>
        <v>N</v>
      </c>
      <c r="P505">
        <f>games1805!P505</f>
        <v>1</v>
      </c>
      <c r="Q505">
        <f>games1805!Q505</f>
        <v>1.4193548387096775</v>
      </c>
      <c r="R505">
        <f>games1805!R505</f>
        <v>0.74193548387096775</v>
      </c>
      <c r="S505">
        <f>games1805!S505</f>
        <v>0.67741935483870974</v>
      </c>
      <c r="T505">
        <f>games1805!T505</f>
        <v>1.6382978723404256</v>
      </c>
      <c r="U505">
        <f>games1805!U505</f>
        <v>1.3191489361702127</v>
      </c>
      <c r="V505">
        <f>games1805!V505</f>
        <v>0.31914893617021289</v>
      </c>
      <c r="W505">
        <f>games1805!W505</f>
        <v>1.4666666666666666</v>
      </c>
      <c r="X505">
        <f>games1805!X505</f>
        <v>1.5333333333333334</v>
      </c>
      <c r="Y505">
        <f>games1805!Y505</f>
        <v>-6.6666666666666874E-2</v>
      </c>
      <c r="Z505">
        <f>games1805!Z505</f>
        <v>1.375</v>
      </c>
      <c r="AA505">
        <f>games1805!AA505</f>
        <v>1.4375</v>
      </c>
      <c r="AB505">
        <f>games1805!AB505</f>
        <v>-6.25E-2</v>
      </c>
      <c r="AC505">
        <f>games1805!AC505</f>
        <v>1.5454545454545454</v>
      </c>
      <c r="AD505">
        <f>games1805!AD505</f>
        <v>0.77272727272727271</v>
      </c>
      <c r="AE505">
        <f>games1805!AE505</f>
        <v>0.77272727272727271</v>
      </c>
      <c r="AF505">
        <f>games1805!AF505</f>
        <v>1.72</v>
      </c>
      <c r="AG505">
        <f>games1805!AG505</f>
        <v>1.8</v>
      </c>
      <c r="AH505">
        <f>games1805!AH505</f>
        <v>-8.0000000000000071E-2</v>
      </c>
      <c r="AI505">
        <f>games1805!AI505</f>
        <v>3</v>
      </c>
      <c r="AJ505">
        <f>games1805!AJ505</f>
        <v>0</v>
      </c>
      <c r="AK505">
        <f>games1805!AK505</f>
        <v>43</v>
      </c>
      <c r="AL505">
        <f>games1805!AL505</f>
        <v>73</v>
      </c>
      <c r="AM505">
        <f>games1805!AM505</f>
        <v>1.3870967741935485</v>
      </c>
      <c r="AN505">
        <f>games1805!AN505</f>
        <v>1.553191489361702</v>
      </c>
      <c r="AO505">
        <f>games1805!AO505</f>
        <v>504</v>
      </c>
    </row>
    <row r="506" spans="1:41" x14ac:dyDescent="0.3">
      <c r="A506" t="str">
        <f>games1805!A506</f>
        <v>Bundesliga  Bundesliga</v>
      </c>
      <c r="B506" t="str">
        <f>games1805!B506</f>
        <v>18.05.2019</v>
      </c>
      <c r="C506" t="str">
        <f>games1805!C506</f>
        <v>2019</v>
      </c>
      <c r="D506" t="str">
        <f>games1805!D506</f>
        <v>05</v>
      </c>
      <c r="E506" t="str">
        <f>games1805!E506</f>
        <v>Sa</v>
      </c>
      <c r="F506">
        <f>games1805!F506</f>
        <v>0.70833333333333337</v>
      </c>
      <c r="G506">
        <f>games1805!G506</f>
        <v>3850</v>
      </c>
      <c r="H506">
        <f>games1805!H506</f>
        <v>7</v>
      </c>
      <c r="I506">
        <f>games1805!I506</f>
        <v>0</v>
      </c>
      <c r="J506" t="str">
        <f>games1805!J506</f>
        <v>FC Admira Wacker Mödling</v>
      </c>
      <c r="K506" t="str">
        <f>games1805!K506</f>
        <v>FC Wacker Innsbruck</v>
      </c>
      <c r="L506">
        <f>games1805!L506</f>
        <v>3</v>
      </c>
      <c r="M506">
        <f>games1805!M506</f>
        <v>2</v>
      </c>
      <c r="N506" t="str">
        <f>games1805!N506</f>
        <v>S</v>
      </c>
      <c r="O506" t="str">
        <f>games1805!O506</f>
        <v>N</v>
      </c>
      <c r="P506">
        <f>games1805!P506</f>
        <v>1</v>
      </c>
      <c r="Q506">
        <f>games1805!Q506</f>
        <v>1.15625</v>
      </c>
      <c r="R506">
        <f>games1805!R506</f>
        <v>0.9375</v>
      </c>
      <c r="S506">
        <f>games1805!S506</f>
        <v>0.21875</v>
      </c>
      <c r="T506">
        <f>games1805!T506</f>
        <v>1.0606060606060606</v>
      </c>
      <c r="U506">
        <f>games1805!U506</f>
        <v>1.6666666666666667</v>
      </c>
      <c r="V506">
        <f>games1805!V506</f>
        <v>-0.60606060606060619</v>
      </c>
      <c r="W506">
        <f>games1805!W506</f>
        <v>1.3333333333333333</v>
      </c>
      <c r="X506">
        <f>games1805!X506</f>
        <v>2</v>
      </c>
      <c r="Y506">
        <f>games1805!Y506</f>
        <v>-0.66666666666666674</v>
      </c>
      <c r="Z506">
        <f>games1805!Z506</f>
        <v>1</v>
      </c>
      <c r="AA506">
        <f>games1805!AA506</f>
        <v>1.9411764705882353</v>
      </c>
      <c r="AB506">
        <f>games1805!AB506</f>
        <v>-0.94117647058823528</v>
      </c>
      <c r="AC506">
        <f>games1805!AC506</f>
        <v>0.6</v>
      </c>
      <c r="AD506">
        <f>games1805!AD506</f>
        <v>1.4666666666666666</v>
      </c>
      <c r="AE506">
        <f>games1805!AE506</f>
        <v>-0.86666666666666659</v>
      </c>
      <c r="AF506">
        <f>games1805!AF506</f>
        <v>1.4444444444444444</v>
      </c>
      <c r="AG506">
        <f>games1805!AG506</f>
        <v>1.8333333333333333</v>
      </c>
      <c r="AH506">
        <f>games1805!AH506</f>
        <v>-0.38888888888888884</v>
      </c>
      <c r="AI506">
        <f>games1805!AI506</f>
        <v>3</v>
      </c>
      <c r="AJ506">
        <f>games1805!AJ506</f>
        <v>0</v>
      </c>
      <c r="AK506">
        <f>games1805!AK506</f>
        <v>27</v>
      </c>
      <c r="AL506">
        <f>games1805!AL506</f>
        <v>32</v>
      </c>
      <c r="AM506">
        <f>games1805!AM506</f>
        <v>0.84375</v>
      </c>
      <c r="AN506">
        <f>games1805!AN506</f>
        <v>0.96969696969696972</v>
      </c>
      <c r="AO506">
        <f>games1805!AO506</f>
        <v>505</v>
      </c>
    </row>
    <row r="507" spans="1:41" x14ac:dyDescent="0.3">
      <c r="A507" t="str">
        <f>games1805!A507</f>
        <v>Bundesliga  Bundesliga</v>
      </c>
      <c r="B507" t="str">
        <f>games1805!B507</f>
        <v>18.05.2019</v>
      </c>
      <c r="C507" t="str">
        <f>games1805!C507</f>
        <v>2019</v>
      </c>
      <c r="D507" t="str">
        <f>games1805!D507</f>
        <v>05</v>
      </c>
      <c r="E507" t="str">
        <f>games1805!E507</f>
        <v>Sa</v>
      </c>
      <c r="F507">
        <f>games1805!F507</f>
        <v>0.70833333333333337</v>
      </c>
      <c r="G507">
        <f>games1805!G507</f>
        <v>4700</v>
      </c>
      <c r="H507">
        <f>games1805!H507</f>
        <v>7</v>
      </c>
      <c r="I507">
        <f>games1805!I507</f>
        <v>0</v>
      </c>
      <c r="J507" t="str">
        <f>games1805!J507</f>
        <v>SC Rheindorf Altach</v>
      </c>
      <c r="K507" t="str">
        <f>games1805!K507</f>
        <v>TSV Hartberg</v>
      </c>
      <c r="L507">
        <f>games1805!L507</f>
        <v>3</v>
      </c>
      <c r="M507">
        <f>games1805!M507</f>
        <v>1</v>
      </c>
      <c r="N507" t="str">
        <f>games1805!N507</f>
        <v>S</v>
      </c>
      <c r="O507" t="str">
        <f>games1805!O507</f>
        <v>N</v>
      </c>
      <c r="P507">
        <f>games1805!P507</f>
        <v>2</v>
      </c>
      <c r="Q507">
        <f>games1805!Q507</f>
        <v>1.5</v>
      </c>
      <c r="R507">
        <f>games1805!R507</f>
        <v>0.96875</v>
      </c>
      <c r="S507">
        <f>games1805!S507</f>
        <v>0.53125</v>
      </c>
      <c r="T507">
        <f>games1805!T507</f>
        <v>1.606060606060606</v>
      </c>
      <c r="U507">
        <f>games1805!U507</f>
        <v>2.0909090909090908</v>
      </c>
      <c r="V507">
        <f>games1805!V507</f>
        <v>-0.48484848484848486</v>
      </c>
      <c r="W507">
        <f>games1805!W507</f>
        <v>1.5</v>
      </c>
      <c r="X507">
        <f>games1805!X507</f>
        <v>1.9375</v>
      </c>
      <c r="Y507">
        <f>games1805!Y507</f>
        <v>-0.4375</v>
      </c>
      <c r="Z507">
        <f>games1805!Z507</f>
        <v>1.5</v>
      </c>
      <c r="AA507">
        <f>games1805!AA507</f>
        <v>0.9375</v>
      </c>
      <c r="AB507">
        <f>games1805!AB507</f>
        <v>0.5625</v>
      </c>
      <c r="AC507">
        <f>games1805!AC507</f>
        <v>1.5294117647058822</v>
      </c>
      <c r="AD507">
        <f>games1805!AD507</f>
        <v>1.4705882352941178</v>
      </c>
      <c r="AE507">
        <f>games1805!AE507</f>
        <v>5.8823529411764497E-2</v>
      </c>
      <c r="AF507">
        <f>games1805!AF507</f>
        <v>1.6875</v>
      </c>
      <c r="AG507">
        <f>games1805!AG507</f>
        <v>2.75</v>
      </c>
      <c r="AH507">
        <f>games1805!AH507</f>
        <v>-1.0625</v>
      </c>
      <c r="AI507">
        <f>games1805!AI507</f>
        <v>3</v>
      </c>
      <c r="AJ507">
        <f>games1805!AJ507</f>
        <v>0</v>
      </c>
      <c r="AK507">
        <f>games1805!AK507</f>
        <v>36</v>
      </c>
      <c r="AL507">
        <f>games1805!AL507</f>
        <v>39</v>
      </c>
      <c r="AM507">
        <f>games1805!AM507</f>
        <v>1.125</v>
      </c>
      <c r="AN507">
        <f>games1805!AN507</f>
        <v>1.1818181818181819</v>
      </c>
      <c r="AO507">
        <f>games1805!AO507</f>
        <v>506</v>
      </c>
    </row>
    <row r="508" spans="1:41" x14ac:dyDescent="0.3">
      <c r="A508" t="str">
        <f>games1805!A508</f>
        <v>Bundesliga  Bundesliga</v>
      </c>
      <c r="B508" s="21">
        <f>games1805!B508</f>
        <v>43603</v>
      </c>
      <c r="C508">
        <f>games1805!C508</f>
        <v>2019</v>
      </c>
      <c r="D508" t="str">
        <f>games1805!D508</f>
        <v>05</v>
      </c>
      <c r="E508" t="str">
        <f>games1805!E508</f>
        <v>So</v>
      </c>
      <c r="F508">
        <f>games1805!F508</f>
        <v>0.70833333333333337</v>
      </c>
      <c r="G508">
        <f>games1805!G508</f>
        <v>3300</v>
      </c>
      <c r="H508">
        <f>games1805!H508</f>
        <v>7</v>
      </c>
      <c r="I508">
        <f>games1805!I508</f>
        <v>0</v>
      </c>
      <c r="J508" t="str">
        <f>games1805!J508</f>
        <v>SKN St. Pölten</v>
      </c>
      <c r="K508" t="str">
        <f>games1805!K508</f>
        <v>LASK</v>
      </c>
      <c r="L508">
        <f>games1805!L508</f>
        <v>0</v>
      </c>
      <c r="M508">
        <f>games1805!M508</f>
        <v>0</v>
      </c>
      <c r="N508">
        <f>games1805!N508</f>
        <v>0</v>
      </c>
      <c r="O508">
        <f>games1805!O508</f>
        <v>0</v>
      </c>
      <c r="P508">
        <f>games1805!P508</f>
        <v>-1</v>
      </c>
      <c r="Q508">
        <f>games1805!Q508</f>
        <v>1.3529411764705883</v>
      </c>
      <c r="R508">
        <f>games1805!R508</f>
        <v>0.61764705882352944</v>
      </c>
      <c r="S508">
        <f>games1805!S508</f>
        <v>0.73529411764705888</v>
      </c>
      <c r="T508">
        <f>games1805!T508</f>
        <v>2.1025641025641026</v>
      </c>
      <c r="U508">
        <f>games1805!U508</f>
        <v>0.84615384615384615</v>
      </c>
      <c r="V508">
        <f>games1805!V508</f>
        <v>1.2564102564102564</v>
      </c>
      <c r="W508">
        <f>games1805!W508</f>
        <v>1.2666666666666666</v>
      </c>
      <c r="X508">
        <f>games1805!X508</f>
        <v>1.4</v>
      </c>
      <c r="Y508">
        <f>games1805!Y508</f>
        <v>-0.1333333333333333</v>
      </c>
      <c r="Z508">
        <f>games1805!Z508</f>
        <v>1.4210526315789473</v>
      </c>
      <c r="AA508">
        <f>games1805!AA508</f>
        <v>1.5263157894736843</v>
      </c>
      <c r="AB508">
        <f>games1805!AB508</f>
        <v>-0.10526315789473695</v>
      </c>
      <c r="AC508">
        <f>games1805!AC508</f>
        <v>2.0526315789473686</v>
      </c>
      <c r="AD508">
        <f>games1805!AD508</f>
        <v>0.84210526315789469</v>
      </c>
      <c r="AE508">
        <f>games1805!AE508</f>
        <v>1.2105263157894739</v>
      </c>
      <c r="AF508">
        <f>games1805!AF508</f>
        <v>2.15</v>
      </c>
      <c r="AG508">
        <f>games1805!AG508</f>
        <v>0.85</v>
      </c>
      <c r="AH508">
        <f>games1805!AH508</f>
        <v>1.2999999999999998</v>
      </c>
      <c r="AI508">
        <f>games1805!AI508</f>
        <v>1</v>
      </c>
      <c r="AJ508">
        <f>games1805!AJ508</f>
        <v>1</v>
      </c>
      <c r="AK508">
        <f>games1805!AK508</f>
        <v>45</v>
      </c>
      <c r="AL508">
        <f>games1805!AL508</f>
        <v>79</v>
      </c>
      <c r="AM508">
        <f>games1805!AM508</f>
        <v>1.3235294117647058</v>
      </c>
      <c r="AN508">
        <f>games1805!AN508</f>
        <v>2.0256410256410255</v>
      </c>
      <c r="AO508">
        <f>games1805!AO508</f>
        <v>507</v>
      </c>
    </row>
    <row r="509" spans="1:41" x14ac:dyDescent="0.3">
      <c r="A509" t="str">
        <f>games1805!A509</f>
        <v>Bundesliga  Bundesliga</v>
      </c>
      <c r="B509" s="21">
        <f>games1805!B509</f>
        <v>43603</v>
      </c>
      <c r="C509" t="str">
        <f>games1805!C509</f>
        <v>2019</v>
      </c>
      <c r="D509" t="str">
        <f>games1805!D509</f>
        <v>05</v>
      </c>
      <c r="E509" t="str">
        <f>games1805!E509</f>
        <v>So</v>
      </c>
      <c r="F509">
        <f>games1805!F509</f>
        <v>0.70833333333333337</v>
      </c>
      <c r="G509">
        <f>games1805!G509</f>
        <v>9000</v>
      </c>
      <c r="H509">
        <f>games1805!H509</f>
        <v>7</v>
      </c>
      <c r="I509">
        <f>games1805!I509</f>
        <v>0</v>
      </c>
      <c r="J509" t="str">
        <f>games1805!J509</f>
        <v>FK Austria Wien</v>
      </c>
      <c r="K509" t="str">
        <f>games1805!K509</f>
        <v>Wolfsberger AC</v>
      </c>
      <c r="L509">
        <f>games1805!L509</f>
        <v>0</v>
      </c>
      <c r="M509">
        <f>games1805!M509</f>
        <v>0</v>
      </c>
      <c r="N509">
        <f>games1805!N509</f>
        <v>0</v>
      </c>
      <c r="O509">
        <f>games1805!O509</f>
        <v>0</v>
      </c>
      <c r="P509">
        <f>games1805!P509</f>
        <v>2</v>
      </c>
      <c r="Q509">
        <f>games1805!Q509</f>
        <v>1.5</v>
      </c>
      <c r="R509">
        <f>games1805!R509</f>
        <v>0.73529411764705888</v>
      </c>
      <c r="S509">
        <f>games1805!S509</f>
        <v>0.76470588235294112</v>
      </c>
      <c r="T509">
        <f>games1805!T509</f>
        <v>1.5454545454545454</v>
      </c>
      <c r="U509">
        <f>games1805!U509</f>
        <v>1.4545454545454546</v>
      </c>
      <c r="V509">
        <f>games1805!V509</f>
        <v>9.0909090909090828E-2</v>
      </c>
      <c r="W509">
        <f>games1805!W509</f>
        <v>2</v>
      </c>
      <c r="X509">
        <f>games1805!X509</f>
        <v>1.4705882352941178</v>
      </c>
      <c r="Y509">
        <f>games1805!Y509</f>
        <v>0.52941176470588225</v>
      </c>
      <c r="Z509">
        <f>games1805!Z509</f>
        <v>1</v>
      </c>
      <c r="AA509">
        <f>games1805!AA509</f>
        <v>1.2352941176470589</v>
      </c>
      <c r="AB509">
        <f>games1805!AB509</f>
        <v>-0.23529411764705888</v>
      </c>
      <c r="AC509">
        <f>games1805!AC509</f>
        <v>1.7058823529411764</v>
      </c>
      <c r="AD509">
        <f>games1805!AD509</f>
        <v>1.411764705882353</v>
      </c>
      <c r="AE509">
        <f>games1805!AE509</f>
        <v>0.29411764705882337</v>
      </c>
      <c r="AF509">
        <f>games1805!AF509</f>
        <v>1.375</v>
      </c>
      <c r="AG509">
        <f>games1805!AG509</f>
        <v>1.5</v>
      </c>
      <c r="AH509">
        <f>games1805!AH509</f>
        <v>-0.125</v>
      </c>
      <c r="AI509">
        <f>games1805!AI509</f>
        <v>1</v>
      </c>
      <c r="AJ509">
        <f>games1805!AJ509</f>
        <v>1</v>
      </c>
      <c r="AK509">
        <f>games1805!AK509</f>
        <v>48</v>
      </c>
      <c r="AL509">
        <f>games1805!AL509</f>
        <v>49</v>
      </c>
      <c r="AM509">
        <f>games1805!AM509</f>
        <v>1.411764705882353</v>
      </c>
      <c r="AN509">
        <f>games1805!AN509</f>
        <v>1.4848484848484849</v>
      </c>
      <c r="AO509">
        <f>games1805!AO509</f>
        <v>508</v>
      </c>
    </row>
    <row r="510" spans="1:41" x14ac:dyDescent="0.3">
      <c r="A510" t="str">
        <f>games1805!A510</f>
        <v>Bundesliga  Bundesliga</v>
      </c>
      <c r="B510" s="21">
        <f>games1805!B510</f>
        <v>43603</v>
      </c>
      <c r="C510" t="str">
        <f>games1805!C510</f>
        <v>2019</v>
      </c>
      <c r="D510" t="str">
        <f>games1805!D510</f>
        <v>05</v>
      </c>
      <c r="E510" t="str">
        <f>games1805!E510</f>
        <v>So</v>
      </c>
      <c r="F510">
        <f>games1805!F510</f>
        <v>0.70833333333333337</v>
      </c>
      <c r="G510">
        <f>games1805!G510</f>
        <v>8200</v>
      </c>
      <c r="H510">
        <f>games1805!H510</f>
        <v>7</v>
      </c>
      <c r="I510">
        <f>games1805!I510</f>
        <v>0</v>
      </c>
      <c r="J510" t="str">
        <f>games1805!J510</f>
        <v>SK Sturm Graz</v>
      </c>
      <c r="K510" t="str">
        <f>games1805!K510</f>
        <v>Red Bull Salzburg</v>
      </c>
      <c r="L510">
        <f>games1805!L510</f>
        <v>0</v>
      </c>
      <c r="M510">
        <f>games1805!M510</f>
        <v>0</v>
      </c>
      <c r="N510">
        <f>games1805!N510</f>
        <v>0</v>
      </c>
      <c r="O510">
        <f>games1805!O510</f>
        <v>0</v>
      </c>
      <c r="P510">
        <f>games1805!P510</f>
        <v>-1</v>
      </c>
      <c r="Q510">
        <f>games1805!Q510</f>
        <v>1.0555555555555556</v>
      </c>
      <c r="R510">
        <f>games1805!R510</f>
        <v>0.72222222222222221</v>
      </c>
      <c r="S510">
        <f>games1805!S510</f>
        <v>0.33333333333333337</v>
      </c>
      <c r="T510">
        <f>games1805!T510</f>
        <v>2.48</v>
      </c>
      <c r="U510">
        <f>games1805!U510</f>
        <v>0.82</v>
      </c>
      <c r="V510">
        <f>games1805!V510</f>
        <v>1.6600000000000001</v>
      </c>
      <c r="W510">
        <f>games1805!W510</f>
        <v>1.1764705882352942</v>
      </c>
      <c r="X510">
        <f>games1805!X510</f>
        <v>1.5294117647058822</v>
      </c>
      <c r="Y510">
        <f>games1805!Y510</f>
        <v>-0.35294117647058809</v>
      </c>
      <c r="Z510">
        <f>games1805!Z510</f>
        <v>0.94736842105263153</v>
      </c>
      <c r="AA510">
        <f>games1805!AA510</f>
        <v>1.263157894736842</v>
      </c>
      <c r="AB510">
        <f>games1805!AB510</f>
        <v>-0.31578947368421051</v>
      </c>
      <c r="AC510">
        <f>games1805!AC510</f>
        <v>2.5217391304347827</v>
      </c>
      <c r="AD510">
        <f>games1805!AD510</f>
        <v>0.60869565217391308</v>
      </c>
      <c r="AE510">
        <f>games1805!AE510</f>
        <v>1.9130434782608696</v>
      </c>
      <c r="AF510">
        <f>games1805!AF510</f>
        <v>2.4444444444444446</v>
      </c>
      <c r="AG510">
        <f>games1805!AG510</f>
        <v>1</v>
      </c>
      <c r="AH510">
        <f>games1805!AH510</f>
        <v>1.4444444444444446</v>
      </c>
      <c r="AI510">
        <f>games1805!AI510</f>
        <v>1</v>
      </c>
      <c r="AJ510">
        <f>games1805!AJ510</f>
        <v>1</v>
      </c>
      <c r="AK510">
        <f>games1805!AK510</f>
        <v>43</v>
      </c>
      <c r="AL510">
        <f>games1805!AL510</f>
        <v>124</v>
      </c>
      <c r="AM510">
        <f>games1805!AM510</f>
        <v>1.1944444444444444</v>
      </c>
      <c r="AN510">
        <f>games1805!AN510</f>
        <v>2.48</v>
      </c>
      <c r="AO510">
        <f>games1805!AO510</f>
        <v>509</v>
      </c>
    </row>
    <row r="511" spans="1:41" x14ac:dyDescent="0.3">
      <c r="A511" t="str">
        <f>games1805!A511</f>
        <v>Bundesliga  Bundesliga</v>
      </c>
      <c r="B511" s="21">
        <f>games1805!B511</f>
        <v>43610</v>
      </c>
      <c r="C511" t="str">
        <f>games1805!C511</f>
        <v>2019</v>
      </c>
      <c r="D511" t="str">
        <f>games1805!D511</f>
        <v>05</v>
      </c>
      <c r="E511" t="str">
        <f>games1805!E511</f>
        <v>Sa</v>
      </c>
      <c r="F511">
        <f>games1805!F511</f>
        <v>0.70833333333333337</v>
      </c>
      <c r="G511">
        <f>games1805!G511</f>
        <v>0</v>
      </c>
      <c r="H511">
        <f>games1805!H511</f>
        <v>7</v>
      </c>
      <c r="I511">
        <f>games1805!I511</f>
        <v>0</v>
      </c>
      <c r="J511" t="str">
        <f>games1805!J511</f>
        <v>FC Wacker Innsbruck</v>
      </c>
      <c r="K511" t="str">
        <f>games1805!K511</f>
        <v>SV Mattersburg</v>
      </c>
      <c r="L511">
        <f>games1805!L511</f>
        <v>4</v>
      </c>
      <c r="M511">
        <f>games1805!M511</f>
        <v>0</v>
      </c>
      <c r="N511" t="str">
        <f>games1805!N511</f>
        <v>S</v>
      </c>
      <c r="O511" t="str">
        <f>games1805!O511</f>
        <v>N</v>
      </c>
      <c r="P511">
        <f>games1805!P511</f>
        <v>4</v>
      </c>
      <c r="Q511">
        <f>games1805!Q511</f>
        <v>1.088235294117647</v>
      </c>
      <c r="R511">
        <f>games1805!R511</f>
        <v>0.6470588235294118</v>
      </c>
      <c r="S511">
        <f>games1805!S511</f>
        <v>0.44117647058823517</v>
      </c>
      <c r="T511">
        <f>games1805!T511</f>
        <v>1.40625</v>
      </c>
      <c r="U511">
        <f>games1805!U511</f>
        <v>1.4375</v>
      </c>
      <c r="V511">
        <f>games1805!V511</f>
        <v>-3.125E-2</v>
      </c>
      <c r="W511">
        <f>games1805!W511</f>
        <v>0.6</v>
      </c>
      <c r="X511">
        <f>games1805!X511</f>
        <v>1.4666666666666666</v>
      </c>
      <c r="Y511">
        <f>games1805!Y511</f>
        <v>-0.86666666666666659</v>
      </c>
      <c r="Z511">
        <f>games1805!Z511</f>
        <v>1.4736842105263157</v>
      </c>
      <c r="AA511">
        <f>games1805!AA511</f>
        <v>1.8947368421052631</v>
      </c>
      <c r="AB511">
        <f>games1805!AB511</f>
        <v>-0.42105263157894735</v>
      </c>
      <c r="AC511">
        <f>games1805!AC511</f>
        <v>1.4375</v>
      </c>
      <c r="AD511">
        <f>games1805!AD511</f>
        <v>1.4375</v>
      </c>
      <c r="AE511">
        <f>games1805!AE511</f>
        <v>0</v>
      </c>
      <c r="AF511">
        <f>games1805!AF511</f>
        <v>1.375</v>
      </c>
      <c r="AG511">
        <f>games1805!AG511</f>
        <v>1.4375</v>
      </c>
      <c r="AH511">
        <f>games1805!AH511</f>
        <v>-6.25E-2</v>
      </c>
      <c r="AI511">
        <f>games1805!AI511</f>
        <v>3</v>
      </c>
      <c r="AJ511">
        <f>games1805!AJ511</f>
        <v>0</v>
      </c>
      <c r="AK511">
        <f>games1805!AK511</f>
        <v>32</v>
      </c>
      <c r="AL511">
        <f>games1805!AL511</f>
        <v>46</v>
      </c>
      <c r="AM511">
        <f>games1805!AM511</f>
        <v>0.94117647058823528</v>
      </c>
      <c r="AN511">
        <f>games1805!AN511</f>
        <v>1.4375</v>
      </c>
      <c r="AO511">
        <f>games1805!AO511</f>
        <v>510</v>
      </c>
    </row>
    <row r="512" spans="1:41" x14ac:dyDescent="0.3">
      <c r="A512" t="str">
        <f>games1805!A512</f>
        <v>Bundesliga  Bundesliga</v>
      </c>
      <c r="B512" s="21">
        <f>games1805!B512</f>
        <v>43610</v>
      </c>
      <c r="C512" t="str">
        <f>games1805!C512</f>
        <v>2019</v>
      </c>
      <c r="D512" t="str">
        <f>games1805!D512</f>
        <v>05</v>
      </c>
      <c r="E512" t="str">
        <f>games1805!E512</f>
        <v>Sa</v>
      </c>
      <c r="F512">
        <f>games1805!F512</f>
        <v>0.70833333333333337</v>
      </c>
      <c r="G512">
        <f>games1805!G512</f>
        <v>0</v>
      </c>
      <c r="H512">
        <f>games1805!H512</f>
        <v>7</v>
      </c>
      <c r="I512">
        <f>games1805!I512</f>
        <v>0</v>
      </c>
      <c r="J512" t="str">
        <f>games1805!J512</f>
        <v>TSV Hartberg</v>
      </c>
      <c r="K512" t="str">
        <f>games1805!K512</f>
        <v>FC Admira Wacker Mödling</v>
      </c>
      <c r="L512">
        <f>games1805!L512</f>
        <v>3</v>
      </c>
      <c r="M512">
        <f>games1805!M512</f>
        <v>1</v>
      </c>
      <c r="N512" t="str">
        <f>games1805!N512</f>
        <v>S</v>
      </c>
      <c r="O512" t="str">
        <f>games1805!O512</f>
        <v>N</v>
      </c>
      <c r="P512">
        <f>games1805!P512</f>
        <v>2</v>
      </c>
      <c r="Q512">
        <f>games1805!Q512</f>
        <v>1.588235294117647</v>
      </c>
      <c r="R512">
        <f>games1805!R512</f>
        <v>0.73529411764705888</v>
      </c>
      <c r="S512">
        <f>games1805!S512</f>
        <v>0.85294117647058809</v>
      </c>
      <c r="T512">
        <f>games1805!T512</f>
        <v>1.2121212121212122</v>
      </c>
      <c r="U512">
        <f>games1805!U512</f>
        <v>1.9696969696969697</v>
      </c>
      <c r="V512">
        <f>games1805!V512</f>
        <v>-0.75757575757575757</v>
      </c>
      <c r="W512">
        <f>games1805!W512</f>
        <v>1.5294117647058822</v>
      </c>
      <c r="X512">
        <f>games1805!X512</f>
        <v>1.4705882352941178</v>
      </c>
      <c r="Y512">
        <f>games1805!Y512</f>
        <v>5.8823529411764497E-2</v>
      </c>
      <c r="Z512">
        <f>games1805!Z512</f>
        <v>1.6470588235294117</v>
      </c>
      <c r="AA512">
        <f>games1805!AA512</f>
        <v>2.7647058823529411</v>
      </c>
      <c r="AB512">
        <f>games1805!AB512</f>
        <v>-1.1176470588235294</v>
      </c>
      <c r="AC512">
        <f>games1805!AC512</f>
        <v>1.4375</v>
      </c>
      <c r="AD512">
        <f>games1805!AD512</f>
        <v>2</v>
      </c>
      <c r="AE512">
        <f>games1805!AE512</f>
        <v>-0.5625</v>
      </c>
      <c r="AF512">
        <f>games1805!AF512</f>
        <v>1</v>
      </c>
      <c r="AG512">
        <f>games1805!AG512</f>
        <v>1.9411764705882353</v>
      </c>
      <c r="AH512">
        <f>games1805!AH512</f>
        <v>-0.94117647058823528</v>
      </c>
      <c r="AI512">
        <f>games1805!AI512</f>
        <v>3</v>
      </c>
      <c r="AJ512">
        <f>games1805!AJ512</f>
        <v>0</v>
      </c>
      <c r="AK512">
        <f>games1805!AK512</f>
        <v>39</v>
      </c>
      <c r="AL512">
        <f>games1805!AL512</f>
        <v>30</v>
      </c>
      <c r="AM512">
        <f>games1805!AM512</f>
        <v>1.1470588235294117</v>
      </c>
      <c r="AN512">
        <f>games1805!AN512</f>
        <v>0.90909090909090906</v>
      </c>
      <c r="AO512">
        <f>games1805!AO512</f>
        <v>511</v>
      </c>
    </row>
    <row r="513" spans="1:41" x14ac:dyDescent="0.3">
      <c r="A513" t="str">
        <f>games1805!A513</f>
        <v>Bundesliga  Bundesliga</v>
      </c>
      <c r="B513" s="21">
        <f>games1805!B513</f>
        <v>43610</v>
      </c>
      <c r="C513" t="str">
        <f>games1805!C513</f>
        <v>2019</v>
      </c>
      <c r="D513" t="str">
        <f>games1805!D513</f>
        <v>05</v>
      </c>
      <c r="E513" t="str">
        <f>games1805!E513</f>
        <v>Sa</v>
      </c>
      <c r="F513">
        <f>games1805!F513</f>
        <v>0.70833333333333337</v>
      </c>
      <c r="G513">
        <f>games1805!G513</f>
        <v>0</v>
      </c>
      <c r="H513">
        <f>games1805!H513</f>
        <v>7</v>
      </c>
      <c r="I513">
        <f>games1805!I513</f>
        <v>0</v>
      </c>
      <c r="J513" t="str">
        <f>games1805!J513</f>
        <v>SK Rapid Wien</v>
      </c>
      <c r="K513" t="str">
        <f>games1805!K513</f>
        <v>SC Rheindorf Altach</v>
      </c>
      <c r="L513">
        <f>games1805!L513</f>
        <v>1</v>
      </c>
      <c r="M513">
        <f>games1805!M513</f>
        <v>2</v>
      </c>
      <c r="N513" t="str">
        <f>games1805!N513</f>
        <v>N</v>
      </c>
      <c r="O513" t="str">
        <f>games1805!O513</f>
        <v>S</v>
      </c>
      <c r="P513">
        <f>games1805!P513</f>
        <v>-1</v>
      </c>
      <c r="Q513">
        <f>games1805!Q513</f>
        <v>1.6041666666666667</v>
      </c>
      <c r="R513">
        <f>games1805!R513</f>
        <v>0.35416666666666669</v>
      </c>
      <c r="S513">
        <f>games1805!S513</f>
        <v>1.25</v>
      </c>
      <c r="T513">
        <f>games1805!T513</f>
        <v>1.5454545454545454</v>
      </c>
      <c r="U513">
        <f>games1805!U513</f>
        <v>1.4242424242424243</v>
      </c>
      <c r="V513">
        <f>games1805!V513</f>
        <v>0.1212121212121211</v>
      </c>
      <c r="W513">
        <f>games1805!W513</f>
        <v>1.5454545454545454</v>
      </c>
      <c r="X513">
        <f>games1805!X513</f>
        <v>0.77272727272727271</v>
      </c>
      <c r="Y513">
        <f>games1805!Y513</f>
        <v>0.77272727272727271</v>
      </c>
      <c r="Z513">
        <f>games1805!Z513</f>
        <v>1.6538461538461537</v>
      </c>
      <c r="AA513">
        <f>games1805!AA513</f>
        <v>1.7692307692307692</v>
      </c>
      <c r="AB513">
        <f>games1805!AB513</f>
        <v>-0.11538461538461542</v>
      </c>
      <c r="AC513">
        <f>games1805!AC513</f>
        <v>1.588235294117647</v>
      </c>
      <c r="AD513">
        <f>games1805!AD513</f>
        <v>1.8823529411764706</v>
      </c>
      <c r="AE513">
        <f>games1805!AE513</f>
        <v>-0.29411764705882359</v>
      </c>
      <c r="AF513">
        <f>games1805!AF513</f>
        <v>1.5</v>
      </c>
      <c r="AG513">
        <f>games1805!AG513</f>
        <v>0.9375</v>
      </c>
      <c r="AH513">
        <f>games1805!AH513</f>
        <v>0.5625</v>
      </c>
      <c r="AI513">
        <f>games1805!AI513</f>
        <v>0</v>
      </c>
      <c r="AJ513">
        <f>games1805!AJ513</f>
        <v>3</v>
      </c>
      <c r="AK513">
        <f>games1805!AK513</f>
        <v>73</v>
      </c>
      <c r="AL513">
        <f>games1805!AL513</f>
        <v>39</v>
      </c>
      <c r="AM513">
        <f>games1805!AM513</f>
        <v>1.5208333333333333</v>
      </c>
      <c r="AN513">
        <f>games1805!AN513</f>
        <v>1.1818181818181819</v>
      </c>
      <c r="AO513">
        <f>games1805!AO513</f>
        <v>512</v>
      </c>
    </row>
    <row r="514" spans="1:41" x14ac:dyDescent="0.3">
      <c r="A514" t="str">
        <f>games1805!A514</f>
        <v>Bundesliga  Bundesliga</v>
      </c>
      <c r="B514" s="21">
        <f>games1805!B514</f>
        <v>43611</v>
      </c>
      <c r="C514" t="str">
        <f>games1805!C514</f>
        <v>2019</v>
      </c>
      <c r="D514" t="str">
        <f>games1805!D514</f>
        <v>05</v>
      </c>
      <c r="E514" t="str">
        <f>games1805!E514</f>
        <v>So</v>
      </c>
      <c r="F514">
        <f>games1805!F514</f>
        <v>0.70833333333333337</v>
      </c>
      <c r="G514">
        <f>games1805!G514</f>
        <v>0</v>
      </c>
      <c r="H514">
        <f>games1805!H514</f>
        <v>7</v>
      </c>
      <c r="I514">
        <f>games1805!I514</f>
        <v>0</v>
      </c>
      <c r="J514" t="str">
        <f>games1805!J514</f>
        <v>Red Bull Salzburg</v>
      </c>
      <c r="K514" t="str">
        <f>games1805!K514</f>
        <v>SKN St. Pölten</v>
      </c>
      <c r="L514">
        <f>games1805!L514</f>
        <v>7</v>
      </c>
      <c r="M514">
        <f>games1805!M514</f>
        <v>0</v>
      </c>
      <c r="N514" t="str">
        <f>games1805!N514</f>
        <v>S</v>
      </c>
      <c r="O514" t="str">
        <f>games1805!O514</f>
        <v>N</v>
      </c>
      <c r="P514">
        <f>games1805!P514</f>
        <v>7</v>
      </c>
      <c r="Q514">
        <f>games1805!Q514</f>
        <v>2.4705882352941178</v>
      </c>
      <c r="R514">
        <f>games1805!R514</f>
        <v>0.27450980392156865</v>
      </c>
      <c r="S514">
        <f>games1805!S514</f>
        <v>2.1960784313725492</v>
      </c>
      <c r="T514">
        <f>games1805!T514</f>
        <v>1.3142857142857143</v>
      </c>
      <c r="U514">
        <f>games1805!U514</f>
        <v>1.4571428571428571</v>
      </c>
      <c r="V514">
        <f>games1805!V514</f>
        <v>-0.14285714285714279</v>
      </c>
      <c r="W514">
        <f>games1805!W514</f>
        <v>2.5217391304347827</v>
      </c>
      <c r="X514">
        <f>games1805!X514</f>
        <v>0.60869565217391308</v>
      </c>
      <c r="Y514">
        <f>games1805!Y514</f>
        <v>1.9130434782608696</v>
      </c>
      <c r="Z514">
        <f>games1805!Z514</f>
        <v>2.4285714285714284</v>
      </c>
      <c r="AA514">
        <f>games1805!AA514</f>
        <v>1</v>
      </c>
      <c r="AB514">
        <f>games1805!AB514</f>
        <v>1.4285714285714284</v>
      </c>
      <c r="AC514">
        <f>games1805!AC514</f>
        <v>1.1875</v>
      </c>
      <c r="AD514">
        <f>games1805!AD514</f>
        <v>1.375</v>
      </c>
      <c r="AE514">
        <f>games1805!AE514</f>
        <v>-0.1875</v>
      </c>
      <c r="AF514">
        <f>games1805!AF514</f>
        <v>1.4210526315789473</v>
      </c>
      <c r="AG514">
        <f>games1805!AG514</f>
        <v>1.5263157894736843</v>
      </c>
      <c r="AH514">
        <f>games1805!AH514</f>
        <v>-0.10526315789473695</v>
      </c>
      <c r="AI514">
        <f>games1805!AI514</f>
        <v>3</v>
      </c>
      <c r="AJ514">
        <f>games1805!AJ514</f>
        <v>0</v>
      </c>
      <c r="AK514">
        <f>games1805!AK514</f>
        <v>127</v>
      </c>
      <c r="AL514">
        <f>games1805!AL514</f>
        <v>45</v>
      </c>
      <c r="AM514">
        <f>games1805!AM514</f>
        <v>2.4901960784313726</v>
      </c>
      <c r="AN514">
        <f>games1805!AN514</f>
        <v>1.2857142857142858</v>
      </c>
      <c r="AO514">
        <f>games1805!AO514</f>
        <v>513</v>
      </c>
    </row>
    <row r="515" spans="1:41" x14ac:dyDescent="0.3">
      <c r="A515" t="str">
        <f>games1805!A515</f>
        <v>Bundesliga  Bundesliga</v>
      </c>
      <c r="B515" s="21">
        <f>games1805!B515</f>
        <v>43611</v>
      </c>
      <c r="C515" t="str">
        <f>games1805!C515</f>
        <v>2019</v>
      </c>
      <c r="D515" t="str">
        <f>games1805!D515</f>
        <v>05</v>
      </c>
      <c r="E515" t="str">
        <f>games1805!E515</f>
        <v>So</v>
      </c>
      <c r="F515">
        <f>games1805!F515</f>
        <v>0.70833333333333337</v>
      </c>
      <c r="G515">
        <f>games1805!G515</f>
        <v>0</v>
      </c>
      <c r="H515">
        <f>games1805!H515</f>
        <v>7</v>
      </c>
      <c r="I515">
        <f>games1805!I515</f>
        <v>0</v>
      </c>
      <c r="J515" t="str">
        <f>games1805!J515</f>
        <v>LASK</v>
      </c>
      <c r="K515" t="str">
        <f>games1805!K515</f>
        <v>FK Austria Wien</v>
      </c>
      <c r="L515">
        <f>games1805!L515</f>
        <v>5</v>
      </c>
      <c r="M515">
        <f>games1805!M515</f>
        <v>2</v>
      </c>
      <c r="N515" t="str">
        <f>games1805!N515</f>
        <v>S</v>
      </c>
      <c r="O515" t="str">
        <f>games1805!O515</f>
        <v>N</v>
      </c>
      <c r="P515">
        <f>games1805!P515</f>
        <v>3</v>
      </c>
      <c r="Q515">
        <f>games1805!Q515</f>
        <v>2.0750000000000002</v>
      </c>
      <c r="R515">
        <f>games1805!R515</f>
        <v>0.4</v>
      </c>
      <c r="S515">
        <f>games1805!S515</f>
        <v>1.6750000000000003</v>
      </c>
      <c r="T515">
        <f>games1805!T515</f>
        <v>1.5142857142857142</v>
      </c>
      <c r="U515">
        <f>games1805!U515</f>
        <v>1.3142857142857143</v>
      </c>
      <c r="V515">
        <f>games1805!V515</f>
        <v>0.19999999999999996</v>
      </c>
      <c r="W515">
        <f>games1805!W515</f>
        <v>2.0526315789473686</v>
      </c>
      <c r="X515">
        <f>games1805!X515</f>
        <v>0.84210526315789469</v>
      </c>
      <c r="Y515">
        <f>games1805!Y515</f>
        <v>1.2105263157894739</v>
      </c>
      <c r="Z515">
        <f>games1805!Z515</f>
        <v>2.0952380952380953</v>
      </c>
      <c r="AA515">
        <f>games1805!AA515</f>
        <v>0.80952380952380953</v>
      </c>
      <c r="AB515">
        <f>games1805!AB515</f>
        <v>1.2857142857142858</v>
      </c>
      <c r="AC515">
        <f>games1805!AC515</f>
        <v>2</v>
      </c>
      <c r="AD515">
        <f>games1805!AD515</f>
        <v>1.3888888888888888</v>
      </c>
      <c r="AE515">
        <f>games1805!AE515</f>
        <v>0.61111111111111116</v>
      </c>
      <c r="AF515">
        <f>games1805!AF515</f>
        <v>1</v>
      </c>
      <c r="AG515">
        <f>games1805!AG515</f>
        <v>1.2352941176470589</v>
      </c>
      <c r="AH515">
        <f>games1805!AH515</f>
        <v>-0.23529411764705888</v>
      </c>
      <c r="AI515">
        <f>games1805!AI515</f>
        <v>3</v>
      </c>
      <c r="AJ515">
        <f>games1805!AJ515</f>
        <v>0</v>
      </c>
      <c r="AK515">
        <f>games1805!AK515</f>
        <v>82</v>
      </c>
      <c r="AL515">
        <f>games1805!AL515</f>
        <v>51</v>
      </c>
      <c r="AM515">
        <f>games1805!AM515</f>
        <v>2.0499999999999998</v>
      </c>
      <c r="AN515">
        <f>games1805!AN515</f>
        <v>1.4571428571428571</v>
      </c>
      <c r="AO515">
        <f>games1805!AO515</f>
        <v>514</v>
      </c>
    </row>
    <row r="516" spans="1:41" x14ac:dyDescent="0.3">
      <c r="A516" t="str">
        <f>games1805!A516</f>
        <v>Bundesliga  Bundesliga</v>
      </c>
      <c r="B516" s="21">
        <f>games1805!B516</f>
        <v>43611</v>
      </c>
      <c r="C516" t="str">
        <f>games1805!C516</f>
        <v>2019</v>
      </c>
      <c r="D516" t="str">
        <f>games1805!D516</f>
        <v>05</v>
      </c>
      <c r="E516" t="str">
        <f>games1805!E516</f>
        <v>So</v>
      </c>
      <c r="F516">
        <f>games1805!F516</f>
        <v>0.70833333333333337</v>
      </c>
      <c r="G516">
        <f>games1805!G516</f>
        <v>0</v>
      </c>
      <c r="H516">
        <f>games1805!H516</f>
        <v>7</v>
      </c>
      <c r="I516">
        <f>games1805!I516</f>
        <v>0</v>
      </c>
      <c r="J516" t="str">
        <f>games1805!J516</f>
        <v>Wolfsberger AC</v>
      </c>
      <c r="K516" t="str">
        <f>games1805!K516</f>
        <v>SK Sturm Graz</v>
      </c>
      <c r="L516">
        <f>games1805!L516</f>
        <v>2</v>
      </c>
      <c r="M516">
        <f>games1805!M516</f>
        <v>1</v>
      </c>
      <c r="N516" t="str">
        <f>games1805!N516</f>
        <v>S</v>
      </c>
      <c r="O516" t="str">
        <f>games1805!O516</f>
        <v>N</v>
      </c>
      <c r="P516">
        <f>games1805!P516</f>
        <v>1</v>
      </c>
      <c r="Q516">
        <f>games1805!Q516</f>
        <v>1.5</v>
      </c>
      <c r="R516">
        <f>games1805!R516</f>
        <v>0.70588235294117652</v>
      </c>
      <c r="S516">
        <f>games1805!S516</f>
        <v>0.79411764705882348</v>
      </c>
      <c r="T516">
        <f>games1805!T516</f>
        <v>1.0540540540540539</v>
      </c>
      <c r="U516">
        <f>games1805!U516</f>
        <v>1.4054054054054055</v>
      </c>
      <c r="V516">
        <f>games1805!V516</f>
        <v>-0.35135135135135154</v>
      </c>
      <c r="W516">
        <f>games1805!W516</f>
        <v>1.7058823529411764</v>
      </c>
      <c r="X516">
        <f>games1805!X516</f>
        <v>1.411764705882353</v>
      </c>
      <c r="Y516">
        <f>games1805!Y516</f>
        <v>0.29411764705882337</v>
      </c>
      <c r="Z516">
        <f>games1805!Z516</f>
        <v>1.2941176470588236</v>
      </c>
      <c r="AA516">
        <f>games1805!AA516</f>
        <v>1.5294117647058822</v>
      </c>
      <c r="AB516">
        <f>games1805!AB516</f>
        <v>-0.23529411764705865</v>
      </c>
      <c r="AC516">
        <f>games1805!AC516</f>
        <v>1.1666666666666667</v>
      </c>
      <c r="AD516">
        <f>games1805!AD516</f>
        <v>1.5555555555555556</v>
      </c>
      <c r="AE516">
        <f>games1805!AE516</f>
        <v>-0.38888888888888884</v>
      </c>
      <c r="AF516">
        <f>games1805!AF516</f>
        <v>0.94736842105263153</v>
      </c>
      <c r="AG516">
        <f>games1805!AG516</f>
        <v>1.263157894736842</v>
      </c>
      <c r="AH516">
        <f>games1805!AH516</f>
        <v>-0.31578947368421051</v>
      </c>
      <c r="AI516">
        <f>games1805!AI516</f>
        <v>3</v>
      </c>
      <c r="AJ516">
        <f>games1805!AJ516</f>
        <v>0</v>
      </c>
      <c r="AK516">
        <f>games1805!AK516</f>
        <v>49</v>
      </c>
      <c r="AL516">
        <f>games1805!AL516</f>
        <v>43</v>
      </c>
      <c r="AM516">
        <f>games1805!AM516</f>
        <v>1.4411764705882353</v>
      </c>
      <c r="AN516">
        <f>games1805!AN516</f>
        <v>1.1621621621621621</v>
      </c>
      <c r="AO516">
        <f>games1805!AO516</f>
        <v>515</v>
      </c>
    </row>
    <row r="517" spans="1:41" x14ac:dyDescent="0.3">
      <c r="A517" t="str">
        <f>games1805!A517</f>
        <v>Bundesliga  Bundesliga</v>
      </c>
      <c r="B517" s="21">
        <f>games1805!B517</f>
        <v>43672</v>
      </c>
      <c r="C517">
        <f>games1805!C517</f>
        <v>2019</v>
      </c>
      <c r="D517">
        <f>games1805!D517</f>
        <v>7</v>
      </c>
      <c r="E517" t="str">
        <f>games1805!E517</f>
        <v>Fr</v>
      </c>
      <c r="F517">
        <f>games1805!F517</f>
        <v>0.86458333333333337</v>
      </c>
      <c r="G517">
        <f>games1805!G517</f>
        <v>0</v>
      </c>
      <c r="H517">
        <f>games1805!H517</f>
        <v>60</v>
      </c>
      <c r="I517">
        <f>games1805!I517</f>
        <v>0</v>
      </c>
      <c r="J517" t="str">
        <f>games1805!J517</f>
        <v>SK Rapid Wien</v>
      </c>
      <c r="K517" t="str">
        <f>games1805!K517</f>
        <v>Red Bull Salzburg</v>
      </c>
      <c r="L517">
        <f>games1805!L517</f>
        <v>0</v>
      </c>
      <c r="M517">
        <f>games1805!M517</f>
        <v>2</v>
      </c>
      <c r="N517" t="str">
        <f>games1805!N517</f>
        <v>N</v>
      </c>
      <c r="O517" t="str">
        <f>games1805!O517</f>
        <v>S</v>
      </c>
      <c r="P517">
        <f>games1805!P517</f>
        <v>-2</v>
      </c>
      <c r="Q517">
        <f>games1805!Q517</f>
        <v>1.5918367346938775</v>
      </c>
      <c r="R517">
        <f>games1805!R517</f>
        <v>0.38775510204081631</v>
      </c>
      <c r="S517">
        <f>games1805!S517</f>
        <v>1.2040816326530612</v>
      </c>
      <c r="T517">
        <f>games1805!T517</f>
        <v>2.5576923076923075</v>
      </c>
      <c r="U517">
        <f>games1805!U517</f>
        <v>0.80769230769230771</v>
      </c>
      <c r="V517">
        <f>games1805!V517</f>
        <v>1.7499999999999998</v>
      </c>
      <c r="W517">
        <f>games1805!W517</f>
        <v>1.5217391304347827</v>
      </c>
      <c r="X517">
        <f>games1805!X517</f>
        <v>0.82608695652173914</v>
      </c>
      <c r="Y517">
        <f>games1805!Y517</f>
        <v>0.69565217391304357</v>
      </c>
      <c r="Z517">
        <f>games1805!Z517</f>
        <v>1.6538461538461537</v>
      </c>
      <c r="AA517">
        <f>games1805!AA517</f>
        <v>1.7692307692307692</v>
      </c>
      <c r="AB517">
        <f>games1805!AB517</f>
        <v>-0.11538461538461542</v>
      </c>
      <c r="AC517">
        <f>games1805!AC517</f>
        <v>2.7083333333333335</v>
      </c>
      <c r="AD517">
        <f>games1805!AD517</f>
        <v>0.58333333333333337</v>
      </c>
      <c r="AE517">
        <f>games1805!AE517</f>
        <v>2.125</v>
      </c>
      <c r="AF517">
        <f>games1805!AF517</f>
        <v>2.4285714285714284</v>
      </c>
      <c r="AG517">
        <f>games1805!AG517</f>
        <v>1</v>
      </c>
      <c r="AH517">
        <f>games1805!AH517</f>
        <v>1.4285714285714284</v>
      </c>
      <c r="AI517">
        <f>games1805!AI517</f>
        <v>0</v>
      </c>
      <c r="AJ517">
        <f>games1805!AJ517</f>
        <v>3</v>
      </c>
      <c r="AK517">
        <f>games1805!AK517</f>
        <v>73</v>
      </c>
      <c r="AL517">
        <f>games1805!AL517</f>
        <v>130</v>
      </c>
      <c r="AM517">
        <f>games1805!AM517</f>
        <v>1.489795918367347</v>
      </c>
      <c r="AN517">
        <f>games1805!AN517</f>
        <v>2.5</v>
      </c>
      <c r="AO517">
        <f>games1805!AO517</f>
        <v>516</v>
      </c>
    </row>
    <row r="518" spans="1:41" x14ac:dyDescent="0.3">
      <c r="A518" t="str">
        <f>games1805!A518</f>
        <v>Bundesliga  Bundesliga</v>
      </c>
      <c r="B518" s="21">
        <f>games1805!B518</f>
        <v>43673</v>
      </c>
      <c r="C518" t="str">
        <f>games1805!C518</f>
        <v>2019</v>
      </c>
      <c r="D518">
        <f>games1805!D518</f>
        <v>7</v>
      </c>
      <c r="E518" t="str">
        <f>games1805!E518</f>
        <v>Sa</v>
      </c>
      <c r="F518">
        <f>games1805!F518</f>
        <v>0.70833333333333337</v>
      </c>
      <c r="G518">
        <f>games1805!G518</f>
        <v>0</v>
      </c>
      <c r="H518">
        <f>games1805!H518</f>
        <v>60</v>
      </c>
      <c r="I518">
        <f>games1805!I518</f>
        <v>0</v>
      </c>
      <c r="J518" t="str">
        <f>games1805!J518</f>
        <v>FC Admira Wacker Mödling</v>
      </c>
      <c r="K518" t="str">
        <f>games1805!K518</f>
        <v>Wolfsberger AC</v>
      </c>
      <c r="L518">
        <f>games1805!L518</f>
        <v>0</v>
      </c>
      <c r="M518">
        <f>games1805!M518</f>
        <v>3</v>
      </c>
      <c r="N518" t="str">
        <f>games1805!N518</f>
        <v>N</v>
      </c>
      <c r="O518" t="str">
        <f>games1805!O518</f>
        <v>S</v>
      </c>
      <c r="P518">
        <f>games1805!P518</f>
        <v>-3</v>
      </c>
      <c r="Q518">
        <f>games1805!Q518</f>
        <v>1.2058823529411764</v>
      </c>
      <c r="R518">
        <f>games1805!R518</f>
        <v>0.94117647058823528</v>
      </c>
      <c r="S518">
        <f>games1805!S518</f>
        <v>0.26470588235294112</v>
      </c>
      <c r="T518">
        <f>games1805!T518</f>
        <v>1.5142857142857142</v>
      </c>
      <c r="U518">
        <f>games1805!U518</f>
        <v>1.4571428571428571</v>
      </c>
      <c r="V518">
        <f>games1805!V518</f>
        <v>5.7142857142857162E-2</v>
      </c>
      <c r="W518">
        <f>games1805!W518</f>
        <v>1.4375</v>
      </c>
      <c r="X518">
        <f>games1805!X518</f>
        <v>2</v>
      </c>
      <c r="Y518">
        <f>games1805!Y518</f>
        <v>-0.5625</v>
      </c>
      <c r="Z518">
        <f>games1805!Z518</f>
        <v>1</v>
      </c>
      <c r="AA518">
        <f>games1805!AA518</f>
        <v>2</v>
      </c>
      <c r="AB518">
        <f>games1805!AB518</f>
        <v>-1</v>
      </c>
      <c r="AC518">
        <f>games1805!AC518</f>
        <v>1.7222222222222223</v>
      </c>
      <c r="AD518">
        <f>games1805!AD518</f>
        <v>1.3888888888888888</v>
      </c>
      <c r="AE518">
        <f>games1805!AE518</f>
        <v>0.33333333333333348</v>
      </c>
      <c r="AF518">
        <f>games1805!AF518</f>
        <v>1.2941176470588236</v>
      </c>
      <c r="AG518">
        <f>games1805!AG518</f>
        <v>1.5294117647058822</v>
      </c>
      <c r="AH518">
        <f>games1805!AH518</f>
        <v>-0.23529411764705865</v>
      </c>
      <c r="AI518">
        <f>games1805!AI518</f>
        <v>0</v>
      </c>
      <c r="AJ518">
        <f>games1805!AJ518</f>
        <v>3</v>
      </c>
      <c r="AK518">
        <f>games1805!AK518</f>
        <v>30</v>
      </c>
      <c r="AL518">
        <f>games1805!AL518</f>
        <v>52</v>
      </c>
      <c r="AM518">
        <f>games1805!AM518</f>
        <v>0.88235294117647056</v>
      </c>
      <c r="AN518">
        <f>games1805!AN518</f>
        <v>1.4857142857142858</v>
      </c>
      <c r="AO518">
        <f>games1805!AO518</f>
        <v>517</v>
      </c>
    </row>
    <row r="519" spans="1:41" x14ac:dyDescent="0.3">
      <c r="A519" t="str">
        <f>games1805!A519</f>
        <v>Bundesliga  Bundesliga</v>
      </c>
      <c r="B519" s="21">
        <f>games1805!B519</f>
        <v>43673</v>
      </c>
      <c r="C519" t="str">
        <f>games1805!C519</f>
        <v>2019</v>
      </c>
      <c r="D519">
        <f>games1805!D519</f>
        <v>7</v>
      </c>
      <c r="E519" t="str">
        <f>games1805!E519</f>
        <v>Sa</v>
      </c>
      <c r="F519">
        <f>games1805!F519</f>
        <v>0.70833333333333337</v>
      </c>
      <c r="G519">
        <f>games1805!G519</f>
        <v>0</v>
      </c>
      <c r="H519">
        <f>games1805!H519</f>
        <v>60</v>
      </c>
      <c r="I519">
        <f>games1805!I519</f>
        <v>0</v>
      </c>
      <c r="J519" t="str">
        <f>games1805!J519</f>
        <v>WSG Tirol</v>
      </c>
      <c r="K519" t="str">
        <f>games1805!K519</f>
        <v>FK Austria Wien</v>
      </c>
      <c r="L519">
        <f>games1805!L519</f>
        <v>3</v>
      </c>
      <c r="M519">
        <f>games1805!M519</f>
        <v>1</v>
      </c>
      <c r="N519" t="str">
        <f>games1805!N519</f>
        <v>S</v>
      </c>
      <c r="O519" t="str">
        <f>games1805!O519</f>
        <v>N</v>
      </c>
      <c r="P519">
        <f>games1805!P519</f>
        <v>2</v>
      </c>
      <c r="Q519">
        <f>games1805!Q519</f>
        <v>0</v>
      </c>
      <c r="R519">
        <f>games1805!R519</f>
        <v>0</v>
      </c>
      <c r="S519">
        <f>games1805!S519</f>
        <v>0</v>
      </c>
      <c r="T519">
        <f>games1805!T519</f>
        <v>1.5277777777777777</v>
      </c>
      <c r="U519">
        <f>games1805!U519</f>
        <v>1.4166666666666667</v>
      </c>
      <c r="V519">
        <f>games1805!V519</f>
        <v>0.11111111111111094</v>
      </c>
      <c r="W519">
        <f>games1805!W519</f>
        <v>0</v>
      </c>
      <c r="X519">
        <f>games1805!X519</f>
        <v>0</v>
      </c>
      <c r="Y519">
        <f>games1805!Y519</f>
        <v>0</v>
      </c>
      <c r="Z519">
        <f>games1805!Z519</f>
        <v>0</v>
      </c>
      <c r="AA519">
        <f>games1805!AA519</f>
        <v>3</v>
      </c>
      <c r="AB519">
        <f>games1805!AB519</f>
        <v>-3</v>
      </c>
      <c r="AC519">
        <f>games1805!AC519</f>
        <v>2</v>
      </c>
      <c r="AD519">
        <f>games1805!AD519</f>
        <v>1.3888888888888888</v>
      </c>
      <c r="AE519">
        <f>games1805!AE519</f>
        <v>0.61111111111111116</v>
      </c>
      <c r="AF519">
        <f>games1805!AF519</f>
        <v>1.0555555555555556</v>
      </c>
      <c r="AG519">
        <f>games1805!AG519</f>
        <v>1.4444444444444444</v>
      </c>
      <c r="AH519">
        <f>games1805!AH519</f>
        <v>-0.38888888888888884</v>
      </c>
      <c r="AI519">
        <f>games1805!AI519</f>
        <v>3</v>
      </c>
      <c r="AJ519">
        <f>games1805!AJ519</f>
        <v>0</v>
      </c>
      <c r="AK519">
        <f>games1805!AK519</f>
        <v>0</v>
      </c>
      <c r="AL519">
        <f>games1805!AL519</f>
        <v>51</v>
      </c>
      <c r="AM519">
        <f>games1805!AM519</f>
        <v>0</v>
      </c>
      <c r="AN519">
        <f>games1805!AN519</f>
        <v>1.4166666666666667</v>
      </c>
      <c r="AO519">
        <f>games1805!AO519</f>
        <v>518</v>
      </c>
    </row>
    <row r="520" spans="1:41" x14ac:dyDescent="0.3">
      <c r="A520" t="str">
        <f>games1805!A520</f>
        <v>Bundesliga  Bundesliga</v>
      </c>
      <c r="B520" s="21">
        <f>games1805!B520</f>
        <v>43674</v>
      </c>
      <c r="C520">
        <f>games1805!C520</f>
        <v>2020</v>
      </c>
      <c r="D520">
        <f>games1805!D520</f>
        <v>7</v>
      </c>
      <c r="E520" t="str">
        <f>games1805!E520</f>
        <v>So</v>
      </c>
      <c r="F520">
        <f>games1805!F520</f>
        <v>0.70833333333333337</v>
      </c>
      <c r="G520">
        <f>games1805!G520</f>
        <v>0</v>
      </c>
      <c r="H520">
        <f>games1805!H520</f>
        <v>60</v>
      </c>
      <c r="I520">
        <f>games1805!I520</f>
        <v>0</v>
      </c>
      <c r="J520" t="str">
        <f>games1805!J520</f>
        <v>SK Sturm Graz</v>
      </c>
      <c r="K520" t="str">
        <f>games1805!K520</f>
        <v>SKN St. Pölten</v>
      </c>
      <c r="L520">
        <f>games1805!L520</f>
        <v>3</v>
      </c>
      <c r="M520">
        <f>games1805!M520</f>
        <v>0</v>
      </c>
      <c r="N520" t="str">
        <f>games1805!N520</f>
        <v>S</v>
      </c>
      <c r="O520" t="str">
        <f>games1805!O520</f>
        <v>N</v>
      </c>
      <c r="P520">
        <f>games1805!P520</f>
        <v>3</v>
      </c>
      <c r="Q520">
        <f>games1805!Q520</f>
        <v>1.0526315789473684</v>
      </c>
      <c r="R520">
        <f>games1805!R520</f>
        <v>0.73684210526315785</v>
      </c>
      <c r="S520">
        <f>games1805!S520</f>
        <v>0.31578947368421051</v>
      </c>
      <c r="T520">
        <f>games1805!T520</f>
        <v>1.2777777777777777</v>
      </c>
      <c r="U520">
        <f>games1805!U520</f>
        <v>1.6111111111111112</v>
      </c>
      <c r="V520">
        <f>games1805!V520</f>
        <v>-0.33333333333333348</v>
      </c>
      <c r="W520">
        <f>games1805!W520</f>
        <v>1.1666666666666667</v>
      </c>
      <c r="X520">
        <f>games1805!X520</f>
        <v>1.5555555555555556</v>
      </c>
      <c r="Y520">
        <f>games1805!Y520</f>
        <v>-0.38888888888888884</v>
      </c>
      <c r="Z520">
        <f>games1805!Z520</f>
        <v>0.95</v>
      </c>
      <c r="AA520">
        <f>games1805!AA520</f>
        <v>1.3</v>
      </c>
      <c r="AB520">
        <f>games1805!AB520</f>
        <v>-0.35000000000000009</v>
      </c>
      <c r="AC520">
        <f>games1805!AC520</f>
        <v>1.1875</v>
      </c>
      <c r="AD520">
        <f>games1805!AD520</f>
        <v>1.375</v>
      </c>
      <c r="AE520">
        <f>games1805!AE520</f>
        <v>-0.1875</v>
      </c>
      <c r="AF520">
        <f>games1805!AF520</f>
        <v>1.35</v>
      </c>
      <c r="AG520">
        <f>games1805!AG520</f>
        <v>1.8</v>
      </c>
      <c r="AH520">
        <f>games1805!AH520</f>
        <v>-0.44999999999999996</v>
      </c>
      <c r="AI520">
        <f>games1805!AI520</f>
        <v>3</v>
      </c>
      <c r="AJ520">
        <f>games1805!AJ520</f>
        <v>0</v>
      </c>
      <c r="AK520">
        <f>games1805!AK520</f>
        <v>43</v>
      </c>
      <c r="AL520">
        <f>games1805!AL520</f>
        <v>45</v>
      </c>
      <c r="AM520">
        <f>games1805!AM520</f>
        <v>1.131578947368421</v>
      </c>
      <c r="AN520">
        <f>games1805!AN520</f>
        <v>1.25</v>
      </c>
      <c r="AO520">
        <f>games1805!AO520</f>
        <v>519</v>
      </c>
    </row>
    <row r="521" spans="1:41" x14ac:dyDescent="0.3">
      <c r="A521" t="str">
        <f>games1805!A521</f>
        <v>Bundesliga  Bundesliga</v>
      </c>
      <c r="B521" s="21">
        <f>games1805!B521</f>
        <v>43674</v>
      </c>
      <c r="C521" t="str">
        <f>games1805!C521</f>
        <v>2019</v>
      </c>
      <c r="D521">
        <f>games1805!D521</f>
        <v>7</v>
      </c>
      <c r="E521" t="str">
        <f>games1805!E521</f>
        <v>So</v>
      </c>
      <c r="F521">
        <f>games1805!F521</f>
        <v>0.70833333333333337</v>
      </c>
      <c r="G521">
        <f>games1805!G521</f>
        <v>0</v>
      </c>
      <c r="H521">
        <f>games1805!H521</f>
        <v>60</v>
      </c>
      <c r="I521">
        <f>games1805!I521</f>
        <v>0</v>
      </c>
      <c r="J521" t="str">
        <f>games1805!J521</f>
        <v>LASK</v>
      </c>
      <c r="K521" t="str">
        <f>games1805!K521</f>
        <v>SC Rheindorf Altach</v>
      </c>
      <c r="L521">
        <f>games1805!L521</f>
        <v>2</v>
      </c>
      <c r="M521">
        <f>games1805!M521</f>
        <v>0</v>
      </c>
      <c r="N521" t="str">
        <f>games1805!N521</f>
        <v>S</v>
      </c>
      <c r="O521" t="str">
        <f>games1805!O521</f>
        <v>N</v>
      </c>
      <c r="P521">
        <f>games1805!P521</f>
        <v>2</v>
      </c>
      <c r="Q521">
        <f>games1805!Q521</f>
        <v>2.1463414634146343</v>
      </c>
      <c r="R521">
        <f>games1805!R521</f>
        <v>0.43902439024390244</v>
      </c>
      <c r="S521">
        <f>games1805!S521</f>
        <v>1.7073170731707319</v>
      </c>
      <c r="T521">
        <f>games1805!T521</f>
        <v>1.5588235294117647</v>
      </c>
      <c r="U521">
        <f>games1805!U521</f>
        <v>1.411764705882353</v>
      </c>
      <c r="V521">
        <f>games1805!V521</f>
        <v>0.14705882352941169</v>
      </c>
      <c r="W521">
        <f>games1805!W521</f>
        <v>2.2000000000000002</v>
      </c>
      <c r="X521">
        <f>games1805!X521</f>
        <v>0.9</v>
      </c>
      <c r="Y521">
        <f>games1805!Y521</f>
        <v>1.3000000000000003</v>
      </c>
      <c r="Z521">
        <f>games1805!Z521</f>
        <v>2.0952380952380953</v>
      </c>
      <c r="AA521">
        <f>games1805!AA521</f>
        <v>0.80952380952380953</v>
      </c>
      <c r="AB521">
        <f>games1805!AB521</f>
        <v>1.2857142857142858</v>
      </c>
      <c r="AC521">
        <f>games1805!AC521</f>
        <v>1.588235294117647</v>
      </c>
      <c r="AD521">
        <f>games1805!AD521</f>
        <v>1.8823529411764706</v>
      </c>
      <c r="AE521">
        <f>games1805!AE521</f>
        <v>-0.29411764705882359</v>
      </c>
      <c r="AF521">
        <f>games1805!AF521</f>
        <v>1.5294117647058822</v>
      </c>
      <c r="AG521">
        <f>games1805!AG521</f>
        <v>0.94117647058823528</v>
      </c>
      <c r="AH521">
        <f>games1805!AH521</f>
        <v>0.58823529411764697</v>
      </c>
      <c r="AI521">
        <f>games1805!AI521</f>
        <v>3</v>
      </c>
      <c r="AJ521">
        <f>games1805!AJ521</f>
        <v>0</v>
      </c>
      <c r="AK521">
        <f>games1805!AK521</f>
        <v>85</v>
      </c>
      <c r="AL521">
        <f>games1805!AL521</f>
        <v>42</v>
      </c>
      <c r="AM521">
        <f>games1805!AM521</f>
        <v>2.0731707317073171</v>
      </c>
      <c r="AN521">
        <f>games1805!AN521</f>
        <v>1.2352941176470589</v>
      </c>
      <c r="AO521">
        <f>games1805!AO521</f>
        <v>520</v>
      </c>
    </row>
    <row r="522" spans="1:41" x14ac:dyDescent="0.3">
      <c r="A522" t="str">
        <f>games1805!A522</f>
        <v>Bundesliga  Bundesliga</v>
      </c>
      <c r="B522" s="21">
        <f>games1805!B522</f>
        <v>43674</v>
      </c>
      <c r="C522" t="str">
        <f>games1805!C522</f>
        <v>2019</v>
      </c>
      <c r="D522">
        <f>games1805!D522</f>
        <v>7</v>
      </c>
      <c r="E522" t="str">
        <f>games1805!E522</f>
        <v>So</v>
      </c>
      <c r="F522">
        <f>games1805!F522</f>
        <v>0.70833333333333337</v>
      </c>
      <c r="G522">
        <f>games1805!G522</f>
        <v>0</v>
      </c>
      <c r="H522">
        <f>games1805!H522</f>
        <v>60</v>
      </c>
      <c r="I522">
        <f>games1805!I522</f>
        <v>0</v>
      </c>
      <c r="J522" t="str">
        <f>games1805!J522</f>
        <v>SV Mattersburg</v>
      </c>
      <c r="K522" t="str">
        <f>games1805!K522</f>
        <v>TSV Hartberg</v>
      </c>
      <c r="L522">
        <f>games1805!L522</f>
        <v>2</v>
      </c>
      <c r="M522">
        <f>games1805!M522</f>
        <v>1</v>
      </c>
      <c r="N522" t="str">
        <f>games1805!N522</f>
        <v>S</v>
      </c>
      <c r="O522" t="str">
        <f>games1805!O522</f>
        <v>N</v>
      </c>
      <c r="P522">
        <f>games1805!P522</f>
        <v>1</v>
      </c>
      <c r="Q522">
        <f>games1805!Q522</f>
        <v>1.3636363636363635</v>
      </c>
      <c r="R522">
        <f>games1805!R522</f>
        <v>0.69696969696969702</v>
      </c>
      <c r="S522">
        <f>games1805!S522</f>
        <v>0.66666666666666652</v>
      </c>
      <c r="T522">
        <f>games1805!T522</f>
        <v>1.6285714285714286</v>
      </c>
      <c r="U522">
        <f>games1805!U522</f>
        <v>2.0857142857142859</v>
      </c>
      <c r="V522">
        <f>games1805!V522</f>
        <v>-0.4571428571428573</v>
      </c>
      <c r="W522">
        <f>games1805!W522</f>
        <v>1.4375</v>
      </c>
      <c r="X522">
        <f>games1805!X522</f>
        <v>1.4375</v>
      </c>
      <c r="Y522">
        <f>games1805!Y522</f>
        <v>0</v>
      </c>
      <c r="Z522">
        <f>games1805!Z522</f>
        <v>1.2941176470588236</v>
      </c>
      <c r="AA522">
        <f>games1805!AA522</f>
        <v>1.588235294117647</v>
      </c>
      <c r="AB522">
        <f>games1805!AB522</f>
        <v>-0.29411764705882337</v>
      </c>
      <c r="AC522">
        <f>games1805!AC522</f>
        <v>1.6111111111111112</v>
      </c>
      <c r="AD522">
        <f>games1805!AD522</f>
        <v>1.4444444444444444</v>
      </c>
      <c r="AE522">
        <f>games1805!AE522</f>
        <v>0.16666666666666674</v>
      </c>
      <c r="AF522">
        <f>games1805!AF522</f>
        <v>1.6470588235294117</v>
      </c>
      <c r="AG522">
        <f>games1805!AG522</f>
        <v>2.7647058823529411</v>
      </c>
      <c r="AH522">
        <f>games1805!AH522</f>
        <v>-1.1176470588235294</v>
      </c>
      <c r="AI522">
        <f>games1805!AI522</f>
        <v>3</v>
      </c>
      <c r="AJ522">
        <f>games1805!AJ522</f>
        <v>0</v>
      </c>
      <c r="AK522">
        <f>games1805!AK522</f>
        <v>46</v>
      </c>
      <c r="AL522">
        <f>games1805!AL522</f>
        <v>42</v>
      </c>
      <c r="AM522">
        <f>games1805!AM522</f>
        <v>1.393939393939394</v>
      </c>
      <c r="AN522">
        <f>games1805!AN522</f>
        <v>1.2</v>
      </c>
      <c r="AO522">
        <f>games1805!AO522</f>
        <v>521</v>
      </c>
    </row>
    <row r="523" spans="1:41" x14ac:dyDescent="0.3">
      <c r="A523" t="str">
        <f>games1805!A523</f>
        <v>Bundesliga  Bundesliga</v>
      </c>
      <c r="B523" s="21">
        <f>games1805!B523</f>
        <v>43680</v>
      </c>
      <c r="C523">
        <f>games1805!C523</f>
        <v>2019</v>
      </c>
      <c r="D523">
        <f>games1805!D523</f>
        <v>7</v>
      </c>
      <c r="E523" t="str">
        <f>games1805!E523</f>
        <v>Sa</v>
      </c>
      <c r="F523">
        <f>games1805!F523</f>
        <v>0.70833333333333337</v>
      </c>
      <c r="G523">
        <f>games1805!G523</f>
        <v>0</v>
      </c>
      <c r="H523">
        <f>games1805!H523</f>
        <v>7</v>
      </c>
      <c r="I523">
        <f>games1805!I523</f>
        <v>0</v>
      </c>
      <c r="J523" t="str">
        <f>games1805!J523</f>
        <v>FK Austria Wien</v>
      </c>
      <c r="K523" t="str">
        <f>games1805!K523</f>
        <v>LASK</v>
      </c>
      <c r="L523">
        <f>games1805!L523</f>
        <v>0</v>
      </c>
      <c r="M523">
        <f>games1805!M523</f>
        <v>3</v>
      </c>
      <c r="N523" t="str">
        <f>games1805!N523</f>
        <v>N</v>
      </c>
      <c r="O523" t="str">
        <f>games1805!O523</f>
        <v>S</v>
      </c>
      <c r="P523">
        <f>games1805!P523</f>
        <v>-3</v>
      </c>
      <c r="Q523">
        <f>games1805!Q523</f>
        <v>1.5135135135135136</v>
      </c>
      <c r="R523">
        <f>games1805!R523</f>
        <v>0.67567567567567566</v>
      </c>
      <c r="S523">
        <f>games1805!S523</f>
        <v>0.83783783783783794</v>
      </c>
      <c r="T523">
        <f>games1805!T523</f>
        <v>2.1428571428571428</v>
      </c>
      <c r="U523">
        <f>games1805!U523</f>
        <v>0.83333333333333337</v>
      </c>
      <c r="V523">
        <f>games1805!V523</f>
        <v>1.3095238095238093</v>
      </c>
      <c r="W523">
        <f>games1805!W523</f>
        <v>2</v>
      </c>
      <c r="X523">
        <f>games1805!X523</f>
        <v>1.3888888888888888</v>
      </c>
      <c r="Y523">
        <f>games1805!Y523</f>
        <v>0.61111111111111116</v>
      </c>
      <c r="Z523">
        <f>games1805!Z523</f>
        <v>1.0526315789473684</v>
      </c>
      <c r="AA523">
        <f>games1805!AA523</f>
        <v>1.5263157894736843</v>
      </c>
      <c r="AB523">
        <f>games1805!AB523</f>
        <v>-0.47368421052631593</v>
      </c>
      <c r="AC523">
        <f>games1805!AC523</f>
        <v>2.1904761904761907</v>
      </c>
      <c r="AD523">
        <f>games1805!AD523</f>
        <v>0.8571428571428571</v>
      </c>
      <c r="AE523">
        <f>games1805!AE523</f>
        <v>1.3333333333333335</v>
      </c>
      <c r="AF523">
        <f>games1805!AF523</f>
        <v>2.0952380952380953</v>
      </c>
      <c r="AG523">
        <f>games1805!AG523</f>
        <v>0.80952380952380953</v>
      </c>
      <c r="AH523">
        <f>games1805!AH523</f>
        <v>1.2857142857142858</v>
      </c>
      <c r="AI523">
        <f>games1805!AI523</f>
        <v>0</v>
      </c>
      <c r="AJ523">
        <f>games1805!AJ523</f>
        <v>3</v>
      </c>
      <c r="AK523">
        <f>games1805!AK523</f>
        <v>51</v>
      </c>
      <c r="AL523">
        <f>games1805!AL523</f>
        <v>88</v>
      </c>
      <c r="AM523">
        <f>games1805!AM523</f>
        <v>1.3783783783783783</v>
      </c>
      <c r="AN523">
        <f>games1805!AN523</f>
        <v>2.0952380952380953</v>
      </c>
      <c r="AO523">
        <f>games1805!AO523</f>
        <v>522</v>
      </c>
    </row>
    <row r="524" spans="1:41" x14ac:dyDescent="0.3">
      <c r="A524" t="str">
        <f>games1805!A524</f>
        <v>Bundesliga  Bundesliga</v>
      </c>
      <c r="B524" s="21">
        <f>games1805!B524</f>
        <v>43680</v>
      </c>
      <c r="C524" t="str">
        <f>games1805!C524</f>
        <v>2019</v>
      </c>
      <c r="D524">
        <f>games1805!D524</f>
        <v>7</v>
      </c>
      <c r="E524" t="str">
        <f>games1805!E524</f>
        <v>Sa</v>
      </c>
      <c r="F524">
        <f>games1805!F524</f>
        <v>0.70833333333333337</v>
      </c>
      <c r="G524">
        <f>games1805!G524</f>
        <v>0</v>
      </c>
      <c r="H524">
        <f>games1805!H524</f>
        <v>6</v>
      </c>
      <c r="I524">
        <f>games1805!I524</f>
        <v>0</v>
      </c>
      <c r="J524" t="str">
        <f>games1805!J524</f>
        <v>SC Rheindorf Altach</v>
      </c>
      <c r="K524" t="str">
        <f>games1805!K524</f>
        <v>WSG Tirol</v>
      </c>
      <c r="L524">
        <f>games1805!L524</f>
        <v>3</v>
      </c>
      <c r="M524">
        <f>games1805!M524</f>
        <v>2</v>
      </c>
      <c r="N524" t="str">
        <f>games1805!N524</f>
        <v>S</v>
      </c>
      <c r="O524" t="str">
        <f>games1805!O524</f>
        <v>N</v>
      </c>
      <c r="P524">
        <f>games1805!P524</f>
        <v>1</v>
      </c>
      <c r="Q524">
        <f>games1805!Q524</f>
        <v>1.5142857142857142</v>
      </c>
      <c r="R524">
        <f>games1805!R524</f>
        <v>0.91428571428571426</v>
      </c>
      <c r="S524">
        <f>games1805!S524</f>
        <v>0.6</v>
      </c>
      <c r="T524">
        <f>games1805!T524</f>
        <v>1.5</v>
      </c>
      <c r="U524">
        <f>games1805!U524</f>
        <v>2</v>
      </c>
      <c r="V524">
        <f>games1805!V524</f>
        <v>-0.5</v>
      </c>
      <c r="W524">
        <f>games1805!W524</f>
        <v>1.588235294117647</v>
      </c>
      <c r="X524">
        <f>games1805!X524</f>
        <v>1.8823529411764706</v>
      </c>
      <c r="Y524">
        <f>games1805!Y524</f>
        <v>-0.29411764705882359</v>
      </c>
      <c r="Z524">
        <f>games1805!Z524</f>
        <v>1.4444444444444444</v>
      </c>
      <c r="AA524">
        <f>games1805!AA524</f>
        <v>1</v>
      </c>
      <c r="AB524">
        <f>games1805!AB524</f>
        <v>0.44444444444444442</v>
      </c>
      <c r="AC524">
        <f>games1805!AC524</f>
        <v>3</v>
      </c>
      <c r="AD524">
        <f>games1805!AD524</f>
        <v>1</v>
      </c>
      <c r="AE524">
        <f>games1805!AE524</f>
        <v>2</v>
      </c>
      <c r="AF524">
        <f>games1805!AF524</f>
        <v>0</v>
      </c>
      <c r="AG524">
        <f>games1805!AG524</f>
        <v>3</v>
      </c>
      <c r="AH524">
        <f>games1805!AH524</f>
        <v>-3</v>
      </c>
      <c r="AI524">
        <f>games1805!AI524</f>
        <v>3</v>
      </c>
      <c r="AJ524">
        <f>games1805!AJ524</f>
        <v>0</v>
      </c>
      <c r="AK524">
        <f>games1805!AK524</f>
        <v>42</v>
      </c>
      <c r="AL524">
        <f>games1805!AL524</f>
        <v>3</v>
      </c>
      <c r="AM524">
        <f>games1805!AM524</f>
        <v>1.2</v>
      </c>
      <c r="AN524">
        <f>games1805!AN524</f>
        <v>1.5</v>
      </c>
      <c r="AO524">
        <f>games1805!AO524</f>
        <v>523</v>
      </c>
    </row>
    <row r="525" spans="1:41" x14ac:dyDescent="0.3">
      <c r="A525" t="str">
        <f>games1805!A525</f>
        <v>Bundesliga  Bundesliga</v>
      </c>
      <c r="B525" s="21">
        <f>games1805!B525</f>
        <v>43680</v>
      </c>
      <c r="C525" t="str">
        <f>games1805!C525</f>
        <v>2019</v>
      </c>
      <c r="D525">
        <f>games1805!D525</f>
        <v>7</v>
      </c>
      <c r="E525" t="str">
        <f>games1805!E525</f>
        <v>Sa</v>
      </c>
      <c r="F525">
        <f>games1805!F525</f>
        <v>0.70833333333333337</v>
      </c>
      <c r="G525">
        <f>games1805!G525</f>
        <v>0</v>
      </c>
      <c r="H525">
        <f>games1805!H525</f>
        <v>6</v>
      </c>
      <c r="I525">
        <f>games1805!I525</f>
        <v>0</v>
      </c>
      <c r="J525" t="str">
        <f>games1805!J525</f>
        <v>TSV Hartberg</v>
      </c>
      <c r="K525" t="str">
        <f>games1805!K525</f>
        <v>FC Admira Wacker Mödling</v>
      </c>
      <c r="L525">
        <f>games1805!L525</f>
        <v>4</v>
      </c>
      <c r="M525">
        <f>games1805!M525</f>
        <v>1</v>
      </c>
      <c r="N525" t="str">
        <f>games1805!N525</f>
        <v>S</v>
      </c>
      <c r="O525" t="str">
        <f>games1805!O525</f>
        <v>N</v>
      </c>
      <c r="P525">
        <f>games1805!P525</f>
        <v>3</v>
      </c>
      <c r="Q525">
        <f>games1805!Q525</f>
        <v>1.6111111111111112</v>
      </c>
      <c r="R525">
        <f>games1805!R525</f>
        <v>0.72222222222222221</v>
      </c>
      <c r="S525">
        <f>games1805!S525</f>
        <v>0.88888888888888895</v>
      </c>
      <c r="T525">
        <f>games1805!T525</f>
        <v>1.1714285714285715</v>
      </c>
      <c r="U525">
        <f>games1805!U525</f>
        <v>2.0285714285714285</v>
      </c>
      <c r="V525">
        <f>games1805!V525</f>
        <v>-0.85714285714285698</v>
      </c>
      <c r="W525">
        <f>games1805!W525</f>
        <v>1.6111111111111112</v>
      </c>
      <c r="X525">
        <f>games1805!X525</f>
        <v>1.4444444444444444</v>
      </c>
      <c r="Y525">
        <f>games1805!Y525</f>
        <v>0.16666666666666674</v>
      </c>
      <c r="Z525">
        <f>games1805!Z525</f>
        <v>1.6111111111111112</v>
      </c>
      <c r="AA525">
        <f>games1805!AA525</f>
        <v>2.7222222222222223</v>
      </c>
      <c r="AB525">
        <f>games1805!AB525</f>
        <v>-1.1111111111111112</v>
      </c>
      <c r="AC525">
        <f>games1805!AC525</f>
        <v>1.3529411764705883</v>
      </c>
      <c r="AD525">
        <f>games1805!AD525</f>
        <v>2.0588235294117645</v>
      </c>
      <c r="AE525">
        <f>games1805!AE525</f>
        <v>-0.70588235294117618</v>
      </c>
      <c r="AF525">
        <f>games1805!AF525</f>
        <v>1</v>
      </c>
      <c r="AG525">
        <f>games1805!AG525</f>
        <v>2</v>
      </c>
      <c r="AH525">
        <f>games1805!AH525</f>
        <v>-1</v>
      </c>
      <c r="AI525">
        <f>games1805!AI525</f>
        <v>3</v>
      </c>
      <c r="AJ525">
        <f>games1805!AJ525</f>
        <v>0</v>
      </c>
      <c r="AK525">
        <f>games1805!AK525</f>
        <v>42</v>
      </c>
      <c r="AL525">
        <f>games1805!AL525</f>
        <v>30</v>
      </c>
      <c r="AM525">
        <f>games1805!AM525</f>
        <v>1.1666666666666667</v>
      </c>
      <c r="AN525">
        <f>games1805!AN525</f>
        <v>0.8571428571428571</v>
      </c>
      <c r="AO525">
        <f>games1805!AO525</f>
        <v>524</v>
      </c>
    </row>
    <row r="526" spans="1:41" x14ac:dyDescent="0.3">
      <c r="A526" t="str">
        <f>games1805!A526</f>
        <v>Bundesliga  Bundesliga</v>
      </c>
      <c r="B526" s="21">
        <f>games1805!B526</f>
        <v>43681</v>
      </c>
      <c r="C526">
        <f>games1805!C526</f>
        <v>2020</v>
      </c>
      <c r="D526">
        <f>games1805!D526</f>
        <v>7</v>
      </c>
      <c r="E526" t="str">
        <f>games1805!E526</f>
        <v>So</v>
      </c>
      <c r="F526">
        <f>games1805!F526</f>
        <v>0.70833333333333337</v>
      </c>
      <c r="G526">
        <f>games1805!G526</f>
        <v>0</v>
      </c>
      <c r="H526">
        <f>games1805!H526</f>
        <v>9</v>
      </c>
      <c r="I526">
        <f>games1805!I526</f>
        <v>0</v>
      </c>
      <c r="J526" t="str">
        <f>games1805!J526</f>
        <v>Red Bull Salzburg</v>
      </c>
      <c r="K526" t="str">
        <f>games1805!K526</f>
        <v>SV Mattersburg</v>
      </c>
      <c r="L526">
        <f>games1805!L526</f>
        <v>4</v>
      </c>
      <c r="M526">
        <f>games1805!M526</f>
        <v>1</v>
      </c>
      <c r="N526" t="str">
        <f>games1805!N526</f>
        <v>S</v>
      </c>
      <c r="O526" t="str">
        <f>games1805!O526</f>
        <v>N</v>
      </c>
      <c r="P526">
        <f>games1805!P526</f>
        <v>3</v>
      </c>
      <c r="Q526">
        <f>games1805!Q526</f>
        <v>2.5471698113207548</v>
      </c>
      <c r="R526">
        <f>games1805!R526</f>
        <v>0.26415094339622641</v>
      </c>
      <c r="S526">
        <f>games1805!S526</f>
        <v>2.2830188679245285</v>
      </c>
      <c r="T526">
        <f>games1805!T526</f>
        <v>1.3823529411764706</v>
      </c>
      <c r="U526">
        <f>games1805!U526</f>
        <v>1.5</v>
      </c>
      <c r="V526">
        <f>games1805!V526</f>
        <v>-0.11764705882352944</v>
      </c>
      <c r="W526">
        <f>games1805!W526</f>
        <v>2.7083333333333335</v>
      </c>
      <c r="X526">
        <f>games1805!X526</f>
        <v>0.58333333333333337</v>
      </c>
      <c r="Y526">
        <f>games1805!Y526</f>
        <v>2.125</v>
      </c>
      <c r="Z526">
        <f>games1805!Z526</f>
        <v>2.4137931034482758</v>
      </c>
      <c r="AA526">
        <f>games1805!AA526</f>
        <v>0.96551724137931039</v>
      </c>
      <c r="AB526">
        <f>games1805!AB526</f>
        <v>1.4482758620689653</v>
      </c>
      <c r="AC526">
        <f>games1805!AC526</f>
        <v>1.4705882352941178</v>
      </c>
      <c r="AD526">
        <f>games1805!AD526</f>
        <v>1.411764705882353</v>
      </c>
      <c r="AE526">
        <f>games1805!AE526</f>
        <v>5.8823529411764719E-2</v>
      </c>
      <c r="AF526">
        <f>games1805!AF526</f>
        <v>1.2941176470588236</v>
      </c>
      <c r="AG526">
        <f>games1805!AG526</f>
        <v>1.588235294117647</v>
      </c>
      <c r="AH526">
        <f>games1805!AH526</f>
        <v>-0.29411764705882337</v>
      </c>
      <c r="AI526">
        <f>games1805!AI526</f>
        <v>3</v>
      </c>
      <c r="AJ526">
        <f>games1805!AJ526</f>
        <v>0</v>
      </c>
      <c r="AK526">
        <f>games1805!AK526</f>
        <v>133</v>
      </c>
      <c r="AL526">
        <f>games1805!AL526</f>
        <v>49</v>
      </c>
      <c r="AM526">
        <f>games1805!AM526</f>
        <v>2.5094339622641511</v>
      </c>
      <c r="AN526">
        <f>games1805!AN526</f>
        <v>1.4411764705882353</v>
      </c>
      <c r="AO526">
        <f>games1805!AO526</f>
        <v>525</v>
      </c>
    </row>
    <row r="527" spans="1:41" x14ac:dyDescent="0.3">
      <c r="A527" t="str">
        <f>games1805!A527</f>
        <v>Bundesliga  Bundesliga</v>
      </c>
      <c r="B527" s="21">
        <f>games1805!B527</f>
        <v>43681</v>
      </c>
      <c r="C527" t="str">
        <f>games1805!C527</f>
        <v>2019</v>
      </c>
      <c r="D527">
        <f>games1805!D527</f>
        <v>7</v>
      </c>
      <c r="E527" t="str">
        <f>games1805!E527</f>
        <v>So</v>
      </c>
      <c r="F527">
        <f>games1805!F527</f>
        <v>0.70833333333333337</v>
      </c>
      <c r="G527">
        <f>games1805!G527</f>
        <v>0</v>
      </c>
      <c r="H527">
        <f>games1805!H527</f>
        <v>8</v>
      </c>
      <c r="I527">
        <f>games1805!I527</f>
        <v>0</v>
      </c>
      <c r="J527" t="str">
        <f>games1805!J527</f>
        <v>Wolfsberger AC</v>
      </c>
      <c r="K527" t="str">
        <f>games1805!K527</f>
        <v>SK Sturm Graz</v>
      </c>
      <c r="L527">
        <f>games1805!L527</f>
        <v>0</v>
      </c>
      <c r="M527">
        <f>games1805!M527</f>
        <v>1</v>
      </c>
      <c r="N527" t="str">
        <f>games1805!N527</f>
        <v>N</v>
      </c>
      <c r="O527" t="str">
        <f>games1805!O527</f>
        <v>S</v>
      </c>
      <c r="P527">
        <f>games1805!P527</f>
        <v>-1</v>
      </c>
      <c r="Q527">
        <f>games1805!Q527</f>
        <v>1.5555555555555556</v>
      </c>
      <c r="R527">
        <f>games1805!R527</f>
        <v>0.69444444444444442</v>
      </c>
      <c r="S527">
        <f>games1805!S527</f>
        <v>0.86111111111111116</v>
      </c>
      <c r="T527">
        <f>games1805!T527</f>
        <v>1.1025641025641026</v>
      </c>
      <c r="U527">
        <f>games1805!U527</f>
        <v>1.3846153846153846</v>
      </c>
      <c r="V527">
        <f>games1805!V527</f>
        <v>-0.28205128205128194</v>
      </c>
      <c r="W527">
        <f>games1805!W527</f>
        <v>1.7222222222222223</v>
      </c>
      <c r="X527">
        <f>games1805!X527</f>
        <v>1.3888888888888888</v>
      </c>
      <c r="Y527">
        <f>games1805!Y527</f>
        <v>0.33333333333333348</v>
      </c>
      <c r="Z527">
        <f>games1805!Z527</f>
        <v>1.3888888888888888</v>
      </c>
      <c r="AA527">
        <f>games1805!AA527</f>
        <v>1.4444444444444444</v>
      </c>
      <c r="AB527">
        <f>games1805!AB527</f>
        <v>-5.555555555555558E-2</v>
      </c>
      <c r="AC527">
        <f>games1805!AC527</f>
        <v>1.263157894736842</v>
      </c>
      <c r="AD527">
        <f>games1805!AD527</f>
        <v>1.4736842105263157</v>
      </c>
      <c r="AE527">
        <f>games1805!AE527</f>
        <v>-0.21052631578947367</v>
      </c>
      <c r="AF527">
        <f>games1805!AF527</f>
        <v>0.95</v>
      </c>
      <c r="AG527">
        <f>games1805!AG527</f>
        <v>1.3</v>
      </c>
      <c r="AH527">
        <f>games1805!AH527</f>
        <v>-0.35000000000000009</v>
      </c>
      <c r="AI527">
        <f>games1805!AI527</f>
        <v>0</v>
      </c>
      <c r="AJ527">
        <f>games1805!AJ527</f>
        <v>3</v>
      </c>
      <c r="AK527">
        <f>games1805!AK527</f>
        <v>55</v>
      </c>
      <c r="AL527">
        <f>games1805!AL527</f>
        <v>46</v>
      </c>
      <c r="AM527">
        <f>games1805!AM527</f>
        <v>1.5277777777777777</v>
      </c>
      <c r="AN527">
        <f>games1805!AN527</f>
        <v>1.1794871794871795</v>
      </c>
      <c r="AO527">
        <f>games1805!AO527</f>
        <v>526</v>
      </c>
    </row>
    <row r="528" spans="1:41" x14ac:dyDescent="0.3">
      <c r="A528" t="str">
        <f>games1805!A528</f>
        <v>Bundesliga  Bundesliga</v>
      </c>
      <c r="B528" s="21">
        <f>games1805!B528</f>
        <v>43681</v>
      </c>
      <c r="C528" t="str">
        <f>games1805!C528</f>
        <v>2019</v>
      </c>
      <c r="D528">
        <f>games1805!D528</f>
        <v>7</v>
      </c>
      <c r="E528" t="str">
        <f>games1805!E528</f>
        <v>So</v>
      </c>
      <c r="F528">
        <f>games1805!F528</f>
        <v>0.70833333333333337</v>
      </c>
      <c r="G528">
        <f>games1805!G528</f>
        <v>0</v>
      </c>
      <c r="H528">
        <f>games1805!H528</f>
        <v>7</v>
      </c>
      <c r="I528">
        <f>games1805!I528</f>
        <v>0</v>
      </c>
      <c r="J528" t="str">
        <f>games1805!J528</f>
        <v>SKN St. Pölten</v>
      </c>
      <c r="K528" t="str">
        <f>games1805!K528</f>
        <v>SK Rapid Wien</v>
      </c>
      <c r="L528">
        <f>games1805!L528</f>
        <v>2</v>
      </c>
      <c r="M528">
        <f>games1805!M528</f>
        <v>2</v>
      </c>
      <c r="N528" t="str">
        <f>games1805!N528</f>
        <v>U</v>
      </c>
      <c r="O528" t="str">
        <f>games1805!O528</f>
        <v>U</v>
      </c>
      <c r="P528">
        <f>games1805!P528</f>
        <v>0</v>
      </c>
      <c r="Q528">
        <f>games1805!Q528</f>
        <v>1.2432432432432432</v>
      </c>
      <c r="R528">
        <f>games1805!R528</f>
        <v>0.59459459459459463</v>
      </c>
      <c r="S528">
        <f>games1805!S528</f>
        <v>0.64864864864864857</v>
      </c>
      <c r="T528">
        <f>games1805!T528</f>
        <v>1.56</v>
      </c>
      <c r="U528">
        <f>games1805!U528</f>
        <v>1.34</v>
      </c>
      <c r="V528">
        <f>games1805!V528</f>
        <v>0.21999999999999997</v>
      </c>
      <c r="W528">
        <f>games1805!W528</f>
        <v>1.1875</v>
      </c>
      <c r="X528">
        <f>games1805!X528</f>
        <v>1.375</v>
      </c>
      <c r="Y528">
        <f>games1805!Y528</f>
        <v>-0.1875</v>
      </c>
      <c r="Z528">
        <f>games1805!Z528</f>
        <v>1.2857142857142858</v>
      </c>
      <c r="AA528">
        <f>games1805!AA528</f>
        <v>1.8571428571428572</v>
      </c>
      <c r="AB528">
        <f>games1805!AB528</f>
        <v>-0.5714285714285714</v>
      </c>
      <c r="AC528">
        <f>games1805!AC528</f>
        <v>1.4583333333333333</v>
      </c>
      <c r="AD528">
        <f>games1805!AD528</f>
        <v>0.875</v>
      </c>
      <c r="AE528">
        <f>games1805!AE528</f>
        <v>0.58333333333333326</v>
      </c>
      <c r="AF528">
        <f>games1805!AF528</f>
        <v>1.6538461538461537</v>
      </c>
      <c r="AG528">
        <f>games1805!AG528</f>
        <v>1.7692307692307692</v>
      </c>
      <c r="AH528">
        <f>games1805!AH528</f>
        <v>-0.11538461538461542</v>
      </c>
      <c r="AI528">
        <f>games1805!AI528</f>
        <v>1</v>
      </c>
      <c r="AJ528">
        <f>games1805!AJ528</f>
        <v>1</v>
      </c>
      <c r="AK528">
        <f>games1805!AK528</f>
        <v>45</v>
      </c>
      <c r="AL528">
        <f>games1805!AL528</f>
        <v>73</v>
      </c>
      <c r="AM528">
        <f>games1805!AM528</f>
        <v>1.2162162162162162</v>
      </c>
      <c r="AN528">
        <f>games1805!AN528</f>
        <v>1.46</v>
      </c>
      <c r="AO528">
        <f>games1805!AO528</f>
        <v>527</v>
      </c>
    </row>
    <row r="529" spans="1:41" x14ac:dyDescent="0.3">
      <c r="A529" t="str">
        <f>games1805!A529</f>
        <v>contest</v>
      </c>
      <c r="B529" t="str">
        <f>games1805!B529</f>
        <v>date</v>
      </c>
      <c r="C529" t="str">
        <f>games1805!C529</f>
        <v>year</v>
      </c>
      <c r="D529" t="str">
        <f>games1805!D529</f>
        <v>month</v>
      </c>
      <c r="E529" t="str">
        <f>games1805!E529</f>
        <v>day</v>
      </c>
      <c r="F529" t="str">
        <f>games1805!F529</f>
        <v>time</v>
      </c>
      <c r="G529" t="str">
        <f>games1805!G529</f>
        <v>viewers</v>
      </c>
      <c r="H529" t="str">
        <f>games1805!H529</f>
        <v>break</v>
      </c>
      <c r="I529">
        <f>games1805!I529</f>
        <v>0</v>
      </c>
      <c r="J529" t="str">
        <f>games1805!J529</f>
        <v>hoamTeam</v>
      </c>
      <c r="K529" t="str">
        <f>games1805!K529</f>
        <v>guestTeam</v>
      </c>
      <c r="L529" t="str">
        <f>games1805!L529</f>
        <v>homeGoals</v>
      </c>
      <c r="M529" t="str">
        <f>games1805!M529</f>
        <v>guestGoals</v>
      </c>
      <c r="N529" t="str">
        <f>games1805!N529</f>
        <v>hoamResultFactor</v>
      </c>
      <c r="O529" t="str">
        <f>games1805!O529</f>
        <v>guestResultFactor</v>
      </c>
      <c r="P529" t="str">
        <f>games1805!P529</f>
        <v>resultNumeric</v>
      </c>
      <c r="Q529" t="str">
        <f>games1805!Q529</f>
        <v>homeTotalGoalsShoot</v>
      </c>
      <c r="R529" t="str">
        <f>games1805!R529</f>
        <v>homeTotalGoalsReceived</v>
      </c>
      <c r="S529" t="str">
        <f>games1805!S529</f>
        <v>homeTotalGoalDiff</v>
      </c>
      <c r="T529" t="str">
        <f>games1805!T529</f>
        <v>guestTotalGoalsShoot</v>
      </c>
      <c r="U529" t="str">
        <f>games1805!U529</f>
        <v>guestTotalGoalsReceived</v>
      </c>
      <c r="V529" t="str">
        <f>games1805!V529</f>
        <v>guestTotalGoalDiff</v>
      </c>
      <c r="W529" t="str">
        <f>games1805!W529</f>
        <v>homeTeamGoalsShootAtHome</v>
      </c>
      <c r="X529" t="str">
        <f>games1805!X529</f>
        <v>homeTeamGoalsReceivedAtHome</v>
      </c>
      <c r="Y529" t="str">
        <f>games1805!Y529</f>
        <v>homeTeamGoalsDiffAtHome</v>
      </c>
      <c r="Z529" t="str">
        <f>games1805!Z529</f>
        <v>homeTeamGoalsShootAway</v>
      </c>
      <c r="AA529" t="str">
        <f>games1805!AA529</f>
        <v>homeTeamGoalsReceivedAway</v>
      </c>
      <c r="AB529" t="str">
        <f>games1805!AB529</f>
        <v>homeTeamGoalsDiffAway</v>
      </c>
      <c r="AC529" t="str">
        <f>games1805!AC529</f>
        <v>guestTeamGoalsShootAtHome</v>
      </c>
      <c r="AD529" t="str">
        <f>games1805!AD529</f>
        <v>guestTeamGoalsReceivedAtHome</v>
      </c>
      <c r="AE529" t="str">
        <f>games1805!AE529</f>
        <v>guestTeamGoalsDiffAtHome</v>
      </c>
      <c r="AF529" t="str">
        <f>games1805!AF529</f>
        <v>guestTeamGoalsShootAway</v>
      </c>
      <c r="AG529" t="str">
        <f>games1805!AG529</f>
        <v>guestTeamGoalsReceivedAway</v>
      </c>
      <c r="AH529" t="str">
        <f>games1805!AH529</f>
        <v>guestTeamGoalsDiffAway</v>
      </c>
      <c r="AI529" t="str">
        <f>games1805!AI529</f>
        <v>homeTeamPointsGame</v>
      </c>
      <c r="AJ529" t="str">
        <f>games1805!AJ529</f>
        <v>guestTeamPointsGame</v>
      </c>
      <c r="AK529" t="str">
        <f>games1805!AK529</f>
        <v>homeTeamPointsTotal</v>
      </c>
      <c r="AL529" t="str">
        <f>games1805!AL529</f>
        <v>guestTeamPointsTotal</v>
      </c>
      <c r="AM529" t="str">
        <f>games1805!AM529</f>
        <v>hoamAvgPoints</v>
      </c>
      <c r="AN529" t="str">
        <f>games1805!AN529</f>
        <v>guestAvgpoints</v>
      </c>
      <c r="AO529" t="str">
        <f>games1805!AO529</f>
        <v>fortlfd</v>
      </c>
    </row>
    <row r="530" spans="1:41" x14ac:dyDescent="0.3">
      <c r="A530" t="str">
        <f>games1805!A530</f>
        <v>Bundesliga  Bundesliga</v>
      </c>
      <c r="B530" s="21">
        <f>games1805!B530</f>
        <v>43687</v>
      </c>
      <c r="C530" t="str">
        <f>games1805!C530</f>
        <v>2019</v>
      </c>
      <c r="D530">
        <f>games1805!D530</f>
        <v>8</v>
      </c>
      <c r="E530" t="str">
        <f>games1805!E530</f>
        <v>Sa</v>
      </c>
      <c r="F530">
        <f>games1805!F530</f>
        <v>0.70833333333333337</v>
      </c>
      <c r="G530">
        <f>games1805!G530</f>
        <v>0</v>
      </c>
      <c r="H530">
        <f>games1805!H530</f>
        <v>6</v>
      </c>
      <c r="I530">
        <f>games1805!I530</f>
        <v>0</v>
      </c>
      <c r="J530" t="str">
        <f>games1805!J530</f>
        <v>SK Rapid Wien</v>
      </c>
      <c r="K530" t="str">
        <f>games1805!K530</f>
        <v>SC Rheindorf Altach</v>
      </c>
      <c r="L530">
        <f>games1805!L530</f>
        <v>0</v>
      </c>
      <c r="M530">
        <f>games1805!M530</f>
        <v>0</v>
      </c>
      <c r="N530">
        <f>games1805!N530</f>
        <v>0</v>
      </c>
      <c r="O530">
        <f>games1805!O530</f>
        <v>0</v>
      </c>
      <c r="P530">
        <f>games1805!P530</f>
        <v>0</v>
      </c>
      <c r="Q530">
        <f>games1805!Q530</f>
        <v>1.5686274509803921</v>
      </c>
      <c r="R530">
        <f>games1805!R530</f>
        <v>0.41176470588235292</v>
      </c>
      <c r="S530">
        <f>games1805!S530</f>
        <v>1.1568627450980391</v>
      </c>
      <c r="T530">
        <f>games1805!T530</f>
        <v>1.5555555555555556</v>
      </c>
      <c r="U530">
        <f>games1805!U530</f>
        <v>1.4444444444444444</v>
      </c>
      <c r="V530">
        <f>games1805!V530</f>
        <v>0.11111111111111116</v>
      </c>
      <c r="W530">
        <f>games1805!W530</f>
        <v>1.4583333333333333</v>
      </c>
      <c r="X530">
        <f>games1805!X530</f>
        <v>0.875</v>
      </c>
      <c r="Y530">
        <f>games1805!Y530</f>
        <v>0.58333333333333326</v>
      </c>
      <c r="Z530">
        <f>games1805!Z530</f>
        <v>1.6666666666666667</v>
      </c>
      <c r="AA530">
        <f>games1805!AA530</f>
        <v>1.7777777777777777</v>
      </c>
      <c r="AB530">
        <f>games1805!AB530</f>
        <v>-0.11111111111111094</v>
      </c>
      <c r="AC530">
        <f>games1805!AC530</f>
        <v>1.6666666666666667</v>
      </c>
      <c r="AD530">
        <f>games1805!AD530</f>
        <v>1.8888888888888888</v>
      </c>
      <c r="AE530">
        <f>games1805!AE530</f>
        <v>-0.2222222222222221</v>
      </c>
      <c r="AF530">
        <f>games1805!AF530</f>
        <v>1.4444444444444444</v>
      </c>
      <c r="AG530">
        <f>games1805!AG530</f>
        <v>1</v>
      </c>
      <c r="AH530">
        <f>games1805!AH530</f>
        <v>0.44444444444444442</v>
      </c>
      <c r="AI530">
        <f>games1805!AI530</f>
        <v>1</v>
      </c>
      <c r="AJ530">
        <f>games1805!AJ530</f>
        <v>1</v>
      </c>
      <c r="AK530">
        <f>games1805!AK530</f>
        <v>74</v>
      </c>
      <c r="AL530">
        <f>games1805!AL530</f>
        <v>42</v>
      </c>
      <c r="AM530">
        <f>games1805!AM530</f>
        <v>1.4509803921568627</v>
      </c>
      <c r="AN530">
        <f>games1805!AN530</f>
        <v>1.1666666666666667</v>
      </c>
      <c r="AO530">
        <f>games1805!AO530</f>
        <v>528</v>
      </c>
    </row>
    <row r="531" spans="1:41" x14ac:dyDescent="0.3">
      <c r="A531" t="str">
        <f>games1805!A531</f>
        <v>Bundesliga  Bundesliga</v>
      </c>
      <c r="B531" s="21">
        <f>games1805!B531</f>
        <v>43687</v>
      </c>
      <c r="C531">
        <f>games1805!C531</f>
        <v>2019</v>
      </c>
      <c r="D531">
        <f>games1805!D531</f>
        <v>8</v>
      </c>
      <c r="E531" t="str">
        <f>games1805!E531</f>
        <v>Sa</v>
      </c>
      <c r="F531">
        <f>games1805!F531</f>
        <v>0.70833333333333337</v>
      </c>
      <c r="G531">
        <f>games1805!G531</f>
        <v>0</v>
      </c>
      <c r="H531">
        <f>games1805!H531</f>
        <v>7</v>
      </c>
      <c r="I531">
        <f>games1805!I531</f>
        <v>0</v>
      </c>
      <c r="J531" t="str">
        <f>games1805!J531</f>
        <v>FC Admira Wacker Mödling</v>
      </c>
      <c r="K531" t="str">
        <f>games1805!K531</f>
        <v>LASK</v>
      </c>
      <c r="L531">
        <f>games1805!L531</f>
        <v>0</v>
      </c>
      <c r="M531">
        <f>games1805!M531</f>
        <v>0</v>
      </c>
      <c r="N531">
        <f>games1805!N531</f>
        <v>0</v>
      </c>
      <c r="O531">
        <f>games1805!O531</f>
        <v>0</v>
      </c>
      <c r="P531">
        <f>games1805!P531</f>
        <v>0</v>
      </c>
      <c r="Q531">
        <f>games1805!Q531</f>
        <v>1.1666666666666667</v>
      </c>
      <c r="R531">
        <f>games1805!R531</f>
        <v>0.97222222222222221</v>
      </c>
      <c r="S531">
        <f>games1805!S531</f>
        <v>0.19444444444444453</v>
      </c>
      <c r="T531">
        <f>games1805!T531</f>
        <v>2.1627906976744184</v>
      </c>
      <c r="U531">
        <f>games1805!U531</f>
        <v>0.81395348837209303</v>
      </c>
      <c r="V531">
        <f>games1805!V531</f>
        <v>1.3488372093023253</v>
      </c>
      <c r="W531">
        <f>games1805!W531</f>
        <v>1.3529411764705883</v>
      </c>
      <c r="X531">
        <f>games1805!X531</f>
        <v>2.0588235294117645</v>
      </c>
      <c r="Y531">
        <f>games1805!Y531</f>
        <v>-0.70588235294117618</v>
      </c>
      <c r="Z531">
        <f>games1805!Z531</f>
        <v>1</v>
      </c>
      <c r="AA531">
        <f>games1805!AA531</f>
        <v>2.1052631578947367</v>
      </c>
      <c r="AB531">
        <f>games1805!AB531</f>
        <v>-1.1052631578947367</v>
      </c>
      <c r="AC531">
        <f>games1805!AC531</f>
        <v>2.1904761904761907</v>
      </c>
      <c r="AD531">
        <f>games1805!AD531</f>
        <v>0.8571428571428571</v>
      </c>
      <c r="AE531">
        <f>games1805!AE531</f>
        <v>1.3333333333333335</v>
      </c>
      <c r="AF531">
        <f>games1805!AF531</f>
        <v>2.1363636363636362</v>
      </c>
      <c r="AG531">
        <f>games1805!AG531</f>
        <v>0.77272727272727271</v>
      </c>
      <c r="AH531">
        <f>games1805!AH531</f>
        <v>1.3636363636363635</v>
      </c>
      <c r="AI531">
        <f>games1805!AI531</f>
        <v>1</v>
      </c>
      <c r="AJ531">
        <f>games1805!AJ531</f>
        <v>1</v>
      </c>
      <c r="AK531">
        <f>games1805!AK531</f>
        <v>30</v>
      </c>
      <c r="AL531">
        <f>games1805!AL531</f>
        <v>88</v>
      </c>
      <c r="AM531">
        <f>games1805!AM531</f>
        <v>0.83333333333333337</v>
      </c>
      <c r="AN531">
        <f>games1805!AN531</f>
        <v>2.0465116279069768</v>
      </c>
      <c r="AO531">
        <f>games1805!AO531</f>
        <v>529</v>
      </c>
    </row>
    <row r="532" spans="1:41" x14ac:dyDescent="0.3">
      <c r="A532" t="str">
        <f>games1805!A532</f>
        <v>Bundesliga  Bundesliga</v>
      </c>
      <c r="B532" s="21">
        <f>games1805!B532</f>
        <v>43687</v>
      </c>
      <c r="C532">
        <f>games1805!C532</f>
        <v>2019</v>
      </c>
      <c r="D532">
        <f>games1805!D532</f>
        <v>8</v>
      </c>
      <c r="E532" t="str">
        <f>games1805!E532</f>
        <v>Sa</v>
      </c>
      <c r="F532">
        <f>games1805!F532</f>
        <v>0.70833333333333337</v>
      </c>
      <c r="G532">
        <f>games1805!G532</f>
        <v>0</v>
      </c>
      <c r="H532">
        <f>games1805!H532</f>
        <v>6</v>
      </c>
      <c r="I532">
        <f>games1805!I532</f>
        <v>0</v>
      </c>
      <c r="J532" t="str">
        <f>games1805!J532</f>
        <v>Red Bull Salzburg</v>
      </c>
      <c r="K532" t="str">
        <f>games1805!K532</f>
        <v>Wolfsberger AC</v>
      </c>
      <c r="L532">
        <f>games1805!L532</f>
        <v>0</v>
      </c>
      <c r="M532">
        <f>games1805!M532</f>
        <v>0</v>
      </c>
      <c r="N532">
        <f>games1805!N532</f>
        <v>0</v>
      </c>
      <c r="O532">
        <f>games1805!O532</f>
        <v>0</v>
      </c>
      <c r="P532">
        <f>games1805!P532</f>
        <v>0</v>
      </c>
      <c r="Q532">
        <f>games1805!Q532</f>
        <v>2.574074074074074</v>
      </c>
      <c r="R532">
        <f>games1805!R532</f>
        <v>0.27777777777777779</v>
      </c>
      <c r="S532">
        <f>games1805!S532</f>
        <v>2.2962962962962963</v>
      </c>
      <c r="T532">
        <f>games1805!T532</f>
        <v>1.5135135135135136</v>
      </c>
      <c r="U532">
        <f>games1805!U532</f>
        <v>1.4054054054054055</v>
      </c>
      <c r="V532">
        <f>games1805!V532</f>
        <v>0.10810810810810811</v>
      </c>
      <c r="W532">
        <f>games1805!W532</f>
        <v>2.76</v>
      </c>
      <c r="X532">
        <f>games1805!X532</f>
        <v>0.6</v>
      </c>
      <c r="Y532">
        <f>games1805!Y532</f>
        <v>2.1599999999999997</v>
      </c>
      <c r="Z532">
        <f>games1805!Z532</f>
        <v>2.4137931034482758</v>
      </c>
      <c r="AA532">
        <f>games1805!AA532</f>
        <v>0.96551724137931039</v>
      </c>
      <c r="AB532">
        <f>games1805!AB532</f>
        <v>1.4482758620689653</v>
      </c>
      <c r="AC532">
        <f>games1805!AC532</f>
        <v>1.631578947368421</v>
      </c>
      <c r="AD532">
        <f>games1805!AD532</f>
        <v>1.368421052631579</v>
      </c>
      <c r="AE532">
        <f>games1805!AE532</f>
        <v>0.26315789473684204</v>
      </c>
      <c r="AF532">
        <f>games1805!AF532</f>
        <v>1.3888888888888888</v>
      </c>
      <c r="AG532">
        <f>games1805!AG532</f>
        <v>1.4444444444444444</v>
      </c>
      <c r="AH532">
        <f>games1805!AH532</f>
        <v>-5.555555555555558E-2</v>
      </c>
      <c r="AI532">
        <f>games1805!AI532</f>
        <v>1</v>
      </c>
      <c r="AJ532">
        <f>games1805!AJ532</f>
        <v>1</v>
      </c>
      <c r="AK532">
        <f>games1805!AK532</f>
        <v>136</v>
      </c>
      <c r="AL532">
        <f>games1805!AL532</f>
        <v>55</v>
      </c>
      <c r="AM532">
        <f>games1805!AM532</f>
        <v>2.5185185185185186</v>
      </c>
      <c r="AN532">
        <f>games1805!AN532</f>
        <v>1.4864864864864864</v>
      </c>
      <c r="AO532">
        <f>games1805!AO532</f>
        <v>530</v>
      </c>
    </row>
    <row r="533" spans="1:41" x14ac:dyDescent="0.3">
      <c r="A533" t="str">
        <f>games1805!A533</f>
        <v>Bundesliga  Bundesliga</v>
      </c>
      <c r="B533" s="21">
        <f>games1805!B533</f>
        <v>43688</v>
      </c>
      <c r="C533">
        <f>games1805!C533</f>
        <v>2019</v>
      </c>
      <c r="D533">
        <f>games1805!D533</f>
        <v>8</v>
      </c>
      <c r="E533" t="str">
        <f>games1805!E533</f>
        <v>So</v>
      </c>
      <c r="F533">
        <f>games1805!F533</f>
        <v>0.70833333333333337</v>
      </c>
      <c r="G533">
        <f>games1805!G533</f>
        <v>0</v>
      </c>
      <c r="H533">
        <f>games1805!H533</f>
        <v>8</v>
      </c>
      <c r="I533">
        <f>games1805!I533</f>
        <v>0</v>
      </c>
      <c r="J533" t="str">
        <f>games1805!J533</f>
        <v>TSV Hartberg</v>
      </c>
      <c r="K533" t="str">
        <f>games1805!K533</f>
        <v>SK Sturm Graz</v>
      </c>
      <c r="L533">
        <f>games1805!L533</f>
        <v>0</v>
      </c>
      <c r="M533">
        <f>games1805!M533</f>
        <v>0</v>
      </c>
      <c r="N533">
        <f>games1805!N533</f>
        <v>0</v>
      </c>
      <c r="O533">
        <f>games1805!O533</f>
        <v>0</v>
      </c>
      <c r="P533">
        <f>games1805!P533</f>
        <v>0</v>
      </c>
      <c r="Q533">
        <f>games1805!Q533</f>
        <v>1.6756756756756757</v>
      </c>
      <c r="R533">
        <f>games1805!R533</f>
        <v>0.72972972972972971</v>
      </c>
      <c r="S533">
        <f>games1805!S533</f>
        <v>0.94594594594594594</v>
      </c>
      <c r="T533">
        <f>games1805!T533</f>
        <v>1.1000000000000001</v>
      </c>
      <c r="U533">
        <f>games1805!U533</f>
        <v>1.35</v>
      </c>
      <c r="V533">
        <f>games1805!V533</f>
        <v>-0.25</v>
      </c>
      <c r="W533">
        <f>games1805!W533</f>
        <v>1.736842105263158</v>
      </c>
      <c r="X533">
        <f>games1805!X533</f>
        <v>1.4210526315789473</v>
      </c>
      <c r="Y533">
        <f>games1805!Y533</f>
        <v>0.31578947368421062</v>
      </c>
      <c r="Z533">
        <f>games1805!Z533</f>
        <v>1.6111111111111112</v>
      </c>
      <c r="AA533">
        <f>games1805!AA533</f>
        <v>2.7222222222222223</v>
      </c>
      <c r="AB533">
        <f>games1805!AB533</f>
        <v>-1.1111111111111112</v>
      </c>
      <c r="AC533">
        <f>games1805!AC533</f>
        <v>1.263157894736842</v>
      </c>
      <c r="AD533">
        <f>games1805!AD533</f>
        <v>1.4736842105263157</v>
      </c>
      <c r="AE533">
        <f>games1805!AE533</f>
        <v>-0.21052631578947367</v>
      </c>
      <c r="AF533">
        <f>games1805!AF533</f>
        <v>0.95238095238095233</v>
      </c>
      <c r="AG533">
        <f>games1805!AG533</f>
        <v>1.2380952380952381</v>
      </c>
      <c r="AH533">
        <f>games1805!AH533</f>
        <v>-0.28571428571428581</v>
      </c>
      <c r="AI533">
        <f>games1805!AI533</f>
        <v>1</v>
      </c>
      <c r="AJ533">
        <f>games1805!AJ533</f>
        <v>1</v>
      </c>
      <c r="AK533">
        <f>games1805!AK533</f>
        <v>45</v>
      </c>
      <c r="AL533">
        <f>games1805!AL533</f>
        <v>46</v>
      </c>
      <c r="AM533">
        <f>games1805!AM533</f>
        <v>1.2162162162162162</v>
      </c>
      <c r="AN533">
        <f>games1805!AN533</f>
        <v>1.1499999999999999</v>
      </c>
      <c r="AO533">
        <f>games1805!AO533</f>
        <v>531</v>
      </c>
    </row>
    <row r="534" spans="1:41" x14ac:dyDescent="0.3">
      <c r="A534" t="str">
        <f>games1805!A534</f>
        <v>Bundesliga  Bundesliga</v>
      </c>
      <c r="B534" s="21">
        <f>games1805!B534</f>
        <v>43688</v>
      </c>
      <c r="C534">
        <f>games1805!C534</f>
        <v>2019</v>
      </c>
      <c r="D534">
        <f>games1805!D534</f>
        <v>8</v>
      </c>
      <c r="E534" t="str">
        <f>games1805!E534</f>
        <v>So</v>
      </c>
      <c r="F534">
        <f>games1805!F534</f>
        <v>0.70833333333333337</v>
      </c>
      <c r="G534">
        <f>games1805!G534</f>
        <v>0</v>
      </c>
      <c r="H534">
        <f>games1805!H534</f>
        <v>8</v>
      </c>
      <c r="I534">
        <f>games1805!I534</f>
        <v>0</v>
      </c>
      <c r="J534" t="str">
        <f>games1805!J534</f>
        <v>WSG Tirol</v>
      </c>
      <c r="K534" t="str">
        <f>games1805!K534</f>
        <v>SKN St. Pölten</v>
      </c>
      <c r="L534">
        <f>games1805!L534</f>
        <v>0</v>
      </c>
      <c r="M534">
        <f>games1805!M534</f>
        <v>0</v>
      </c>
      <c r="N534">
        <f>games1805!N534</f>
        <v>0</v>
      </c>
      <c r="O534">
        <f>games1805!O534</f>
        <v>0</v>
      </c>
      <c r="P534">
        <f>games1805!P534</f>
        <v>0</v>
      </c>
      <c r="Q534">
        <f>games1805!Q534</f>
        <v>1.6666666666666667</v>
      </c>
      <c r="R534">
        <f>games1805!R534</f>
        <v>0.33333333333333331</v>
      </c>
      <c r="S534">
        <f>games1805!S534</f>
        <v>1.3333333333333335</v>
      </c>
      <c r="T534">
        <f>games1805!T534</f>
        <v>1.263157894736842</v>
      </c>
      <c r="U534">
        <f>games1805!U534</f>
        <v>1.6578947368421053</v>
      </c>
      <c r="V534">
        <f>games1805!V534</f>
        <v>-0.39473684210526327</v>
      </c>
      <c r="W534">
        <f>games1805!W534</f>
        <v>3</v>
      </c>
      <c r="X534">
        <f>games1805!X534</f>
        <v>1</v>
      </c>
      <c r="Y534">
        <f>games1805!Y534</f>
        <v>2</v>
      </c>
      <c r="Z534">
        <f>games1805!Z534</f>
        <v>1</v>
      </c>
      <c r="AA534">
        <f>games1805!AA534</f>
        <v>3</v>
      </c>
      <c r="AB534">
        <f>games1805!AB534</f>
        <v>-2</v>
      </c>
      <c r="AC534">
        <f>games1805!AC534</f>
        <v>1.2352941176470589</v>
      </c>
      <c r="AD534">
        <f>games1805!AD534</f>
        <v>1.411764705882353</v>
      </c>
      <c r="AE534">
        <f>games1805!AE534</f>
        <v>-0.17647058823529416</v>
      </c>
      <c r="AF534">
        <f>games1805!AF534</f>
        <v>1.2857142857142858</v>
      </c>
      <c r="AG534">
        <f>games1805!AG534</f>
        <v>1.8571428571428572</v>
      </c>
      <c r="AH534">
        <f>games1805!AH534</f>
        <v>-0.5714285714285714</v>
      </c>
      <c r="AI534">
        <f>games1805!AI534</f>
        <v>1</v>
      </c>
      <c r="AJ534">
        <f>games1805!AJ534</f>
        <v>1</v>
      </c>
      <c r="AK534">
        <f>games1805!AK534</f>
        <v>3</v>
      </c>
      <c r="AL534">
        <f>games1805!AL534</f>
        <v>45</v>
      </c>
      <c r="AM534">
        <f>games1805!AM534</f>
        <v>1</v>
      </c>
      <c r="AN534">
        <f>games1805!AN534</f>
        <v>1.1842105263157894</v>
      </c>
      <c r="AO534">
        <f>games1805!AO534</f>
        <v>532</v>
      </c>
    </row>
    <row r="535" spans="1:41" x14ac:dyDescent="0.3">
      <c r="A535" t="str">
        <f>games1805!A535</f>
        <v>Bundesliga  Bundesliga</v>
      </c>
      <c r="B535" s="21">
        <f>games1805!B535</f>
        <v>43688</v>
      </c>
      <c r="C535">
        <f>games1805!C535</f>
        <v>2019</v>
      </c>
      <c r="D535">
        <f>games1805!D535</f>
        <v>8</v>
      </c>
      <c r="E535" t="str">
        <f>games1805!E535</f>
        <v>So</v>
      </c>
      <c r="F535">
        <f>games1805!F535</f>
        <v>0.70833333333333337</v>
      </c>
      <c r="G535">
        <f>games1805!G535</f>
        <v>0</v>
      </c>
      <c r="H535">
        <f>games1805!H535</f>
        <v>7</v>
      </c>
      <c r="I535">
        <f>games1805!I535</f>
        <v>0</v>
      </c>
      <c r="J535" t="str">
        <f>games1805!J535</f>
        <v>SV Mattersburg</v>
      </c>
      <c r="K535" t="str">
        <f>games1805!K535</f>
        <v>FK Austria Wien</v>
      </c>
      <c r="L535">
        <f>games1805!L535</f>
        <v>0</v>
      </c>
      <c r="M535">
        <f>games1805!M535</f>
        <v>0</v>
      </c>
      <c r="N535">
        <f>games1805!N535</f>
        <v>0</v>
      </c>
      <c r="O535">
        <f>games1805!O535</f>
        <v>0</v>
      </c>
      <c r="P535">
        <f>games1805!P535</f>
        <v>0</v>
      </c>
      <c r="Q535">
        <f>games1805!Q535</f>
        <v>1.3714285714285714</v>
      </c>
      <c r="R535">
        <f>games1805!R535</f>
        <v>0.68571428571428572</v>
      </c>
      <c r="S535">
        <f>games1805!S535</f>
        <v>0.68571428571428572</v>
      </c>
      <c r="T535">
        <f>games1805!T535</f>
        <v>1.4736842105263157</v>
      </c>
      <c r="U535">
        <f>games1805!U535</f>
        <v>1.5</v>
      </c>
      <c r="V535">
        <f>games1805!V535</f>
        <v>-2.6315789473684292E-2</v>
      </c>
      <c r="W535">
        <f>games1805!W535</f>
        <v>1.4705882352941178</v>
      </c>
      <c r="X535">
        <f>games1805!X535</f>
        <v>1.411764705882353</v>
      </c>
      <c r="Y535">
        <f>games1805!Y535</f>
        <v>5.8823529411764719E-2</v>
      </c>
      <c r="Z535">
        <f>games1805!Z535</f>
        <v>1.2777777777777777</v>
      </c>
      <c r="AA535">
        <f>games1805!AA535</f>
        <v>1.7222222222222223</v>
      </c>
      <c r="AB535">
        <f>games1805!AB535</f>
        <v>-0.44444444444444464</v>
      </c>
      <c r="AC535">
        <f>games1805!AC535</f>
        <v>1.8947368421052631</v>
      </c>
      <c r="AD535">
        <f>games1805!AD535</f>
        <v>1.4736842105263157</v>
      </c>
      <c r="AE535">
        <f>games1805!AE535</f>
        <v>0.42105263157894735</v>
      </c>
      <c r="AF535">
        <f>games1805!AF535</f>
        <v>1.0526315789473684</v>
      </c>
      <c r="AG535">
        <f>games1805!AG535</f>
        <v>1.5263157894736843</v>
      </c>
      <c r="AH535">
        <f>games1805!AH535</f>
        <v>-0.47368421052631593</v>
      </c>
      <c r="AI535">
        <f>games1805!AI535</f>
        <v>1</v>
      </c>
      <c r="AJ535">
        <f>games1805!AJ535</f>
        <v>1</v>
      </c>
      <c r="AK535">
        <f>games1805!AK535</f>
        <v>49</v>
      </c>
      <c r="AL535">
        <f>games1805!AL535</f>
        <v>51</v>
      </c>
      <c r="AM535">
        <f>games1805!AM535</f>
        <v>1.4</v>
      </c>
      <c r="AN535">
        <f>games1805!AN535</f>
        <v>1.3421052631578947</v>
      </c>
      <c r="AO535">
        <f>games1805!AO535</f>
        <v>533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32EA-0E76-401D-B906-DE0C5CFDEC67}">
  <dimension ref="A1:T528"/>
  <sheetViews>
    <sheetView zoomScale="85" zoomScaleNormal="85" workbookViewId="0">
      <selection activeCell="T7" sqref="T7"/>
    </sheetView>
  </sheetViews>
  <sheetFormatPr baseColWidth="10" defaultRowHeight="14.4" x14ac:dyDescent="0.3"/>
  <cols>
    <col min="1" max="1" width="11.44140625" style="28"/>
    <col min="2" max="2" width="11.44140625" style="29"/>
    <col min="3" max="5" width="11.44140625" style="25"/>
    <col min="6" max="7" width="4.88671875" bestFit="1" customWidth="1"/>
    <col min="8" max="8" width="4.88671875" customWidth="1"/>
    <col min="9" max="9" width="9" bestFit="1" customWidth="1"/>
    <col min="10" max="10" width="9" customWidth="1"/>
    <col min="11" max="11" width="4.88671875" customWidth="1"/>
    <col min="12" max="12" width="11.44140625" style="24"/>
    <col min="13" max="13" width="9.6640625" style="27" bestFit="1" customWidth="1"/>
    <col min="14" max="14" width="11.44140625" style="26"/>
    <col min="15" max="16" width="4.88671875" bestFit="1" customWidth="1"/>
  </cols>
  <sheetData>
    <row r="1" spans="1:20" x14ac:dyDescent="0.3">
      <c r="A1" s="28">
        <v>-3</v>
      </c>
      <c r="C1" s="25">
        <v>-2.039518809</v>
      </c>
      <c r="D1" s="25">
        <f t="shared" ref="D1:D64" si="0">(C1-A1)^2</f>
        <v>0.92252411826477843</v>
      </c>
      <c r="E1" s="25" t="str">
        <f t="shared" ref="E1:E64" si="1">IF(AND(C1&gt;-($T$6),C1&lt;($T$6)),"nicht wetten","")</f>
        <v/>
      </c>
      <c r="F1" t="str">
        <f t="shared" ref="F1:F64" si="2">IF(AND(E1="",(C1*A1)&gt;0),"gew","verl")</f>
        <v>gew</v>
      </c>
      <c r="G1" t="str">
        <f t="shared" ref="G1:G64" si="3">IF(E1="",F1,"")</f>
        <v>gew</v>
      </c>
      <c r="I1" t="str">
        <f>IF(AND(E1="",N1=""),G1&amp;", "&amp;P1,"")</f>
        <v>gew, gew</v>
      </c>
      <c r="J1" t="str">
        <f>IF(I1="","",IF(LEFT(I1,3)=RIGHT(I1,3),"OK","verl"))</f>
        <v>OK</v>
      </c>
      <c r="L1" s="24">
        <v>-4.0288906100000004</v>
      </c>
      <c r="M1" s="27">
        <f t="shared" ref="M1:M64" si="4">(L1-A1)^2</f>
        <v>1.0586158873461728</v>
      </c>
      <c r="N1" s="26" t="str">
        <f t="shared" ref="N1:N64" si="5">IF(AND(L1&gt;-($T$6),L1&lt;($T$6)),"nicht wetten","")</f>
        <v/>
      </c>
      <c r="O1" t="str">
        <f t="shared" ref="O1:O64" si="6">IF(AND(N1="",(L1*A1)&gt;0),"gew","verl")</f>
        <v>gew</v>
      </c>
      <c r="P1" t="str">
        <f>IF(N1="",O1,"")</f>
        <v>gew</v>
      </c>
      <c r="R1" t="s">
        <v>237</v>
      </c>
      <c r="S1">
        <f>COUNTIF(G:G,"gew")</f>
        <v>177</v>
      </c>
      <c r="T1" s="14">
        <f>S1/$S$3</f>
        <v>0.88500000000000001</v>
      </c>
    </row>
    <row r="2" spans="1:20" x14ac:dyDescent="0.3">
      <c r="A2" s="28">
        <v>-7</v>
      </c>
      <c r="C2" s="25">
        <v>-4.2167518340000001</v>
      </c>
      <c r="D2" s="25">
        <f t="shared" si="0"/>
        <v>7.7464703535423629</v>
      </c>
      <c r="E2" s="25" t="str">
        <f t="shared" si="1"/>
        <v/>
      </c>
      <c r="F2" t="str">
        <f t="shared" si="2"/>
        <v>gew</v>
      </c>
      <c r="G2" t="str">
        <f t="shared" si="3"/>
        <v>gew</v>
      </c>
      <c r="I2" t="str">
        <f t="shared" ref="I2:I65" si="7">IF(AND(E2="",N2=""),G2&amp;", "&amp;P2,"")</f>
        <v>gew, gew</v>
      </c>
      <c r="J2" t="str">
        <f t="shared" ref="J2:J65" si="8">IF(I2="","",IF(LEFT(I2,3)=RIGHT(I2,3),"OK","verl"))</f>
        <v>OK</v>
      </c>
      <c r="L2" s="24">
        <v>-7.2363576900000002</v>
      </c>
      <c r="M2" s="27">
        <f t="shared" si="4"/>
        <v>5.5864957622136183E-2</v>
      </c>
      <c r="N2" s="26" t="str">
        <f t="shared" si="5"/>
        <v/>
      </c>
      <c r="O2" t="str">
        <f t="shared" si="6"/>
        <v>gew</v>
      </c>
      <c r="P2" t="str">
        <f t="shared" ref="P2:P65" si="9">IF(N2="",O2,"")</f>
        <v>gew</v>
      </c>
      <c r="R2" t="s">
        <v>238</v>
      </c>
      <c r="S2">
        <f>COUNTIF(G:G,"verl")</f>
        <v>23</v>
      </c>
      <c r="T2" s="14">
        <f>S2/$S$3</f>
        <v>0.115</v>
      </c>
    </row>
    <row r="3" spans="1:20" x14ac:dyDescent="0.3">
      <c r="A3" s="28">
        <v>3</v>
      </c>
      <c r="C3" s="25">
        <v>2.272307783</v>
      </c>
      <c r="D3" s="25">
        <f t="shared" si="0"/>
        <v>0.52953596268237502</v>
      </c>
      <c r="E3" s="25" t="str">
        <f t="shared" si="1"/>
        <v/>
      </c>
      <c r="F3" t="str">
        <f t="shared" si="2"/>
        <v>gew</v>
      </c>
      <c r="G3" t="str">
        <f t="shared" si="3"/>
        <v>gew</v>
      </c>
      <c r="I3" t="str">
        <f t="shared" si="7"/>
        <v>gew, gew</v>
      </c>
      <c r="J3" t="str">
        <f t="shared" si="8"/>
        <v>OK</v>
      </c>
      <c r="L3" s="24">
        <v>3.73654032</v>
      </c>
      <c r="M3" s="27">
        <f t="shared" si="4"/>
        <v>0.5424916429857024</v>
      </c>
      <c r="N3" s="26" t="str">
        <f t="shared" si="5"/>
        <v/>
      </c>
      <c r="O3" t="str">
        <f t="shared" si="6"/>
        <v>gew</v>
      </c>
      <c r="P3" t="str">
        <f t="shared" si="9"/>
        <v>gew</v>
      </c>
      <c r="R3" t="s">
        <v>239</v>
      </c>
      <c r="S3">
        <f>SUM(S1:S2)</f>
        <v>200</v>
      </c>
    </row>
    <row r="4" spans="1:20" x14ac:dyDescent="0.3">
      <c r="A4" s="28">
        <v>-2</v>
      </c>
      <c r="C4" s="25">
        <v>-1.9608090600000001</v>
      </c>
      <c r="D4" s="25">
        <f t="shared" si="0"/>
        <v>1.5359297780835918E-3</v>
      </c>
      <c r="E4" s="25" t="str">
        <f t="shared" si="1"/>
        <v/>
      </c>
      <c r="F4" t="str">
        <f t="shared" si="2"/>
        <v>gew</v>
      </c>
      <c r="G4" t="str">
        <f t="shared" si="3"/>
        <v>gew</v>
      </c>
      <c r="I4" t="str">
        <f t="shared" si="7"/>
        <v>gew, gew</v>
      </c>
      <c r="J4" t="str">
        <f t="shared" si="8"/>
        <v>OK</v>
      </c>
      <c r="L4" s="24">
        <v>-1.77014256</v>
      </c>
      <c r="M4" s="27">
        <f t="shared" si="4"/>
        <v>5.2834442723353588E-2</v>
      </c>
      <c r="N4" s="26" t="str">
        <f t="shared" si="5"/>
        <v/>
      </c>
      <c r="O4" t="str">
        <f t="shared" si="6"/>
        <v>gew</v>
      </c>
      <c r="P4" t="str">
        <f t="shared" si="9"/>
        <v>gew</v>
      </c>
    </row>
    <row r="5" spans="1:20" x14ac:dyDescent="0.3">
      <c r="A5" s="28">
        <v>0</v>
      </c>
      <c r="C5" s="25">
        <v>1.291580038</v>
      </c>
      <c r="D5" s="25">
        <f t="shared" si="0"/>
        <v>1.6681789945600813</v>
      </c>
      <c r="E5" s="25" t="str">
        <f t="shared" si="1"/>
        <v/>
      </c>
      <c r="F5" t="str">
        <f t="shared" si="2"/>
        <v>verl</v>
      </c>
      <c r="G5" t="str">
        <f t="shared" si="3"/>
        <v>verl</v>
      </c>
      <c r="I5" t="str">
        <f t="shared" si="7"/>
        <v>verl, verl</v>
      </c>
      <c r="J5" t="str">
        <f t="shared" si="8"/>
        <v>verl</v>
      </c>
      <c r="L5" s="24">
        <v>-4.4986896500000002</v>
      </c>
      <c r="M5" s="27">
        <f t="shared" si="4"/>
        <v>20.238208567017125</v>
      </c>
      <c r="N5" s="26" t="str">
        <f t="shared" si="5"/>
        <v/>
      </c>
      <c r="O5" t="str">
        <f t="shared" si="6"/>
        <v>verl</v>
      </c>
      <c r="P5" t="str">
        <f t="shared" si="9"/>
        <v>verl</v>
      </c>
    </row>
    <row r="6" spans="1:20" x14ac:dyDescent="0.3">
      <c r="A6" s="28">
        <v>0</v>
      </c>
      <c r="C6" s="25">
        <v>2.0813647419999999</v>
      </c>
      <c r="D6" s="25">
        <f t="shared" si="0"/>
        <v>4.3320791892407264</v>
      </c>
      <c r="E6" s="25" t="str">
        <f t="shared" si="1"/>
        <v/>
      </c>
      <c r="F6" t="str">
        <f t="shared" si="2"/>
        <v>verl</v>
      </c>
      <c r="G6" t="str">
        <f t="shared" si="3"/>
        <v>verl</v>
      </c>
      <c r="I6" t="str">
        <f t="shared" si="7"/>
        <v>verl, verl</v>
      </c>
      <c r="J6" t="str">
        <f t="shared" si="8"/>
        <v>verl</v>
      </c>
      <c r="L6" s="24">
        <v>2.8571403000000002</v>
      </c>
      <c r="M6" s="27">
        <f t="shared" si="4"/>
        <v>8.1632506938840912</v>
      </c>
      <c r="N6" s="26" t="str">
        <f t="shared" si="5"/>
        <v/>
      </c>
      <c r="O6" t="str">
        <f t="shared" si="6"/>
        <v>verl</v>
      </c>
      <c r="P6" t="str">
        <f t="shared" si="9"/>
        <v>verl</v>
      </c>
      <c r="S6" t="s">
        <v>236</v>
      </c>
      <c r="T6">
        <v>1</v>
      </c>
    </row>
    <row r="7" spans="1:20" x14ac:dyDescent="0.3">
      <c r="A7" s="28">
        <v>0</v>
      </c>
      <c r="C7" s="25">
        <v>-1.82909064</v>
      </c>
      <c r="D7" s="25">
        <f t="shared" si="0"/>
        <v>3.3455725693356095</v>
      </c>
      <c r="E7" s="25" t="str">
        <f t="shared" si="1"/>
        <v/>
      </c>
      <c r="F7" t="str">
        <f t="shared" si="2"/>
        <v>verl</v>
      </c>
      <c r="G7" t="str">
        <f t="shared" si="3"/>
        <v>verl</v>
      </c>
      <c r="I7" t="str">
        <f t="shared" si="7"/>
        <v>verl, verl</v>
      </c>
      <c r="J7" t="str">
        <f t="shared" si="8"/>
        <v>verl</v>
      </c>
      <c r="L7" s="24">
        <v>1.0806167099999999</v>
      </c>
      <c r="M7" s="27">
        <f t="shared" si="4"/>
        <v>1.167732473931224</v>
      </c>
      <c r="N7" s="26" t="str">
        <f t="shared" si="5"/>
        <v/>
      </c>
      <c r="O7" t="str">
        <f t="shared" si="6"/>
        <v>verl</v>
      </c>
      <c r="P7" t="str">
        <f t="shared" si="9"/>
        <v>verl</v>
      </c>
    </row>
    <row r="8" spans="1:20" x14ac:dyDescent="0.3">
      <c r="A8" s="28">
        <v>4</v>
      </c>
      <c r="C8" s="25">
        <v>2.6354248</v>
      </c>
      <c r="D8" s="25">
        <f t="shared" si="0"/>
        <v>1.8620654764550399</v>
      </c>
      <c r="E8" s="25" t="str">
        <f t="shared" si="1"/>
        <v/>
      </c>
      <c r="F8" t="str">
        <f t="shared" si="2"/>
        <v>gew</v>
      </c>
      <c r="G8" t="str">
        <f t="shared" si="3"/>
        <v>gew</v>
      </c>
      <c r="I8" t="str">
        <f t="shared" si="7"/>
        <v>gew, gew</v>
      </c>
      <c r="J8" t="str">
        <f t="shared" si="8"/>
        <v>OK</v>
      </c>
      <c r="L8" s="24">
        <v>3.5525016800000002</v>
      </c>
      <c r="M8" s="27">
        <f t="shared" si="4"/>
        <v>0.2002547464028222</v>
      </c>
      <c r="N8" s="26" t="str">
        <f t="shared" si="5"/>
        <v/>
      </c>
      <c r="O8" t="str">
        <f t="shared" si="6"/>
        <v>gew</v>
      </c>
      <c r="P8" t="str">
        <f t="shared" si="9"/>
        <v>gew</v>
      </c>
    </row>
    <row r="9" spans="1:20" x14ac:dyDescent="0.3">
      <c r="A9" s="28">
        <v>-1</v>
      </c>
      <c r="C9" s="25">
        <v>-1.22415275</v>
      </c>
      <c r="D9" s="25">
        <f t="shared" si="0"/>
        <v>5.0244455332562506E-2</v>
      </c>
      <c r="E9" s="25" t="str">
        <f t="shared" si="1"/>
        <v/>
      </c>
      <c r="F9" t="str">
        <f t="shared" si="2"/>
        <v>gew</v>
      </c>
      <c r="G9" t="str">
        <f t="shared" si="3"/>
        <v>gew</v>
      </c>
      <c r="I9" t="str">
        <f t="shared" si="7"/>
        <v/>
      </c>
      <c r="J9" t="str">
        <f t="shared" si="8"/>
        <v/>
      </c>
      <c r="L9" s="24">
        <v>-0.87916254999999999</v>
      </c>
      <c r="M9" s="27">
        <f t="shared" si="4"/>
        <v>1.4601689322502503E-2</v>
      </c>
      <c r="N9" s="26" t="str">
        <f t="shared" si="5"/>
        <v>nicht wetten</v>
      </c>
      <c r="O9" t="str">
        <f t="shared" si="6"/>
        <v>verl</v>
      </c>
      <c r="P9" t="str">
        <f t="shared" si="9"/>
        <v/>
      </c>
      <c r="R9" t="s">
        <v>237</v>
      </c>
      <c r="S9">
        <f>COUNTIF(P:P,"gew")</f>
        <v>282</v>
      </c>
      <c r="T9" s="14">
        <f>S9/$S$11</f>
        <v>0.88401253918495293</v>
      </c>
    </row>
    <row r="10" spans="1:20" x14ac:dyDescent="0.3">
      <c r="A10" s="28">
        <v>-2</v>
      </c>
      <c r="C10" s="25">
        <v>-1.3999375110000001</v>
      </c>
      <c r="D10" s="25">
        <f t="shared" si="0"/>
        <v>0.36007499070487503</v>
      </c>
      <c r="E10" s="25" t="str">
        <f t="shared" si="1"/>
        <v/>
      </c>
      <c r="F10" t="str">
        <f t="shared" si="2"/>
        <v>gew</v>
      </c>
      <c r="G10" t="str">
        <f t="shared" si="3"/>
        <v>gew</v>
      </c>
      <c r="I10" t="str">
        <f t="shared" si="7"/>
        <v/>
      </c>
      <c r="J10" t="str">
        <f t="shared" si="8"/>
        <v/>
      </c>
      <c r="L10" s="24">
        <v>-0.68434500700000001</v>
      </c>
      <c r="M10" s="27">
        <f t="shared" si="4"/>
        <v>1.7309480606058298</v>
      </c>
      <c r="N10" s="26" t="str">
        <f t="shared" si="5"/>
        <v>nicht wetten</v>
      </c>
      <c r="O10" t="str">
        <f t="shared" si="6"/>
        <v>verl</v>
      </c>
      <c r="P10" t="str">
        <f t="shared" si="9"/>
        <v/>
      </c>
      <c r="R10" t="s">
        <v>238</v>
      </c>
      <c r="S10">
        <f>COUNTIF(P:P,"verl")</f>
        <v>37</v>
      </c>
      <c r="T10" s="14">
        <f>S10/$S$11</f>
        <v>0.11598746081504702</v>
      </c>
    </row>
    <row r="11" spans="1:20" x14ac:dyDescent="0.3">
      <c r="A11" s="28">
        <v>4</v>
      </c>
      <c r="C11" s="25">
        <v>2.7847404569999998</v>
      </c>
      <c r="D11" s="25">
        <f t="shared" si="0"/>
        <v>1.4768557568525693</v>
      </c>
      <c r="E11" s="25" t="str">
        <f t="shared" si="1"/>
        <v/>
      </c>
      <c r="F11" t="str">
        <f t="shared" si="2"/>
        <v>gew</v>
      </c>
      <c r="G11" t="str">
        <f t="shared" si="3"/>
        <v>gew</v>
      </c>
      <c r="I11" t="str">
        <f t="shared" si="7"/>
        <v>gew, gew</v>
      </c>
      <c r="J11" t="str">
        <f t="shared" si="8"/>
        <v>OK</v>
      </c>
      <c r="L11" s="24">
        <v>4.14001369</v>
      </c>
      <c r="M11" s="27">
        <f t="shared" si="4"/>
        <v>1.960383338741609E-2</v>
      </c>
      <c r="N11" s="26" t="str">
        <f t="shared" si="5"/>
        <v/>
      </c>
      <c r="O11" t="str">
        <f t="shared" si="6"/>
        <v>gew</v>
      </c>
      <c r="P11" t="str">
        <f t="shared" si="9"/>
        <v>gew</v>
      </c>
      <c r="R11" t="s">
        <v>239</v>
      </c>
      <c r="S11">
        <f>SUM(S9:S10)</f>
        <v>319</v>
      </c>
    </row>
    <row r="12" spans="1:20" x14ac:dyDescent="0.3">
      <c r="A12" s="28">
        <v>4</v>
      </c>
      <c r="C12" s="25">
        <v>1.8157028230000001</v>
      </c>
      <c r="D12" s="25">
        <f t="shared" si="0"/>
        <v>4.7711541574501686</v>
      </c>
      <c r="E12" s="25" t="str">
        <f t="shared" si="1"/>
        <v/>
      </c>
      <c r="F12" t="str">
        <f t="shared" si="2"/>
        <v>gew</v>
      </c>
      <c r="G12" t="str">
        <f t="shared" si="3"/>
        <v>gew</v>
      </c>
      <c r="I12" t="str">
        <f t="shared" si="7"/>
        <v/>
      </c>
      <c r="J12" t="str">
        <f t="shared" si="8"/>
        <v/>
      </c>
      <c r="L12" s="24">
        <v>0.85604703400000004</v>
      </c>
      <c r="M12" s="27">
        <f t="shared" si="4"/>
        <v>9.8844402524201982</v>
      </c>
      <c r="N12" s="26" t="str">
        <f t="shared" si="5"/>
        <v>nicht wetten</v>
      </c>
      <c r="O12" t="str">
        <f t="shared" si="6"/>
        <v>verl</v>
      </c>
      <c r="P12" t="str">
        <f t="shared" si="9"/>
        <v/>
      </c>
    </row>
    <row r="13" spans="1:20" x14ac:dyDescent="0.3">
      <c r="A13" s="28">
        <v>1</v>
      </c>
      <c r="C13" s="25">
        <v>-0.40087416199999998</v>
      </c>
      <c r="D13" s="25">
        <f t="shared" si="0"/>
        <v>1.9624484177592023</v>
      </c>
      <c r="E13" s="25" t="str">
        <f t="shared" si="1"/>
        <v>nicht wetten</v>
      </c>
      <c r="F13" t="str">
        <f t="shared" si="2"/>
        <v>verl</v>
      </c>
      <c r="G13" t="str">
        <f t="shared" si="3"/>
        <v/>
      </c>
      <c r="I13" t="str">
        <f t="shared" si="7"/>
        <v/>
      </c>
      <c r="J13" t="str">
        <f t="shared" si="8"/>
        <v/>
      </c>
      <c r="L13" s="24">
        <v>1.14345169</v>
      </c>
      <c r="M13" s="27">
        <f t="shared" si="4"/>
        <v>2.0578387363856105E-2</v>
      </c>
      <c r="N13" s="26" t="str">
        <f t="shared" si="5"/>
        <v/>
      </c>
      <c r="O13" t="str">
        <f t="shared" si="6"/>
        <v>gew</v>
      </c>
      <c r="P13" t="str">
        <f t="shared" si="9"/>
        <v>gew</v>
      </c>
    </row>
    <row r="14" spans="1:20" x14ac:dyDescent="0.3">
      <c r="A14" s="28">
        <v>0</v>
      </c>
      <c r="C14" s="25">
        <v>0.98831101600000004</v>
      </c>
      <c r="D14" s="25">
        <f t="shared" si="0"/>
        <v>0.97675866434695235</v>
      </c>
      <c r="E14" s="25" t="str">
        <f t="shared" si="1"/>
        <v>nicht wetten</v>
      </c>
      <c r="F14" t="str">
        <f t="shared" si="2"/>
        <v>verl</v>
      </c>
      <c r="G14" t="str">
        <f t="shared" si="3"/>
        <v/>
      </c>
      <c r="I14" t="str">
        <f t="shared" si="7"/>
        <v/>
      </c>
      <c r="J14" t="str">
        <f t="shared" si="8"/>
        <v/>
      </c>
      <c r="L14" s="24">
        <v>-3.2261475900000003E-2</v>
      </c>
      <c r="M14" s="27">
        <f t="shared" si="4"/>
        <v>1.040802827246281E-3</v>
      </c>
      <c r="N14" s="26" t="str">
        <f t="shared" si="5"/>
        <v>nicht wetten</v>
      </c>
      <c r="O14" t="str">
        <f t="shared" si="6"/>
        <v>verl</v>
      </c>
      <c r="P14" t="str">
        <f t="shared" si="9"/>
        <v/>
      </c>
      <c r="R14" t="s">
        <v>237</v>
      </c>
      <c r="S14">
        <f>COUNTIF(J:J,"OK")</f>
        <v>150</v>
      </c>
      <c r="T14" s="14">
        <f>S14/$S$16</f>
        <v>0.92592592592592593</v>
      </c>
    </row>
    <row r="15" spans="1:20" x14ac:dyDescent="0.3">
      <c r="A15" s="28">
        <v>0</v>
      </c>
      <c r="C15" s="25">
        <v>-0.55010642499999995</v>
      </c>
      <c r="D15" s="25">
        <f t="shared" si="0"/>
        <v>0.30261707882628058</v>
      </c>
      <c r="E15" s="25" t="str">
        <f t="shared" si="1"/>
        <v>nicht wetten</v>
      </c>
      <c r="F15" t="str">
        <f>IF(AND(E15="",(C15*A15)&gt;0),"gew","verl")</f>
        <v>verl</v>
      </c>
      <c r="G15" t="str">
        <f t="shared" si="3"/>
        <v/>
      </c>
      <c r="I15" t="str">
        <f t="shared" si="7"/>
        <v/>
      </c>
      <c r="J15" t="str">
        <f t="shared" si="8"/>
        <v/>
      </c>
      <c r="L15" s="24">
        <v>-0.76276010299999997</v>
      </c>
      <c r="M15" s="27">
        <f t="shared" si="4"/>
        <v>0.58180297472857057</v>
      </c>
      <c r="N15" s="26" t="str">
        <f t="shared" si="5"/>
        <v>nicht wetten</v>
      </c>
      <c r="O15" t="str">
        <f t="shared" si="6"/>
        <v>verl</v>
      </c>
      <c r="P15" t="str">
        <f t="shared" si="9"/>
        <v/>
      </c>
      <c r="R15" t="s">
        <v>238</v>
      </c>
      <c r="S15">
        <f>COUNTIF(J:J,"verl")</f>
        <v>12</v>
      </c>
      <c r="T15" s="14">
        <f>S15/$S$16</f>
        <v>7.407407407407407E-2</v>
      </c>
    </row>
    <row r="16" spans="1:20" x14ac:dyDescent="0.3">
      <c r="A16" s="28">
        <v>-1</v>
      </c>
      <c r="C16" s="25">
        <v>-0.73686481199999998</v>
      </c>
      <c r="D16" s="25">
        <f t="shared" si="0"/>
        <v>6.9240127163795351E-2</v>
      </c>
      <c r="E16" s="25" t="str">
        <f t="shared" si="1"/>
        <v>nicht wetten</v>
      </c>
      <c r="F16" t="str">
        <f t="shared" si="2"/>
        <v>verl</v>
      </c>
      <c r="G16" t="str">
        <f t="shared" si="3"/>
        <v/>
      </c>
      <c r="I16" t="str">
        <f t="shared" si="7"/>
        <v/>
      </c>
      <c r="J16" t="str">
        <f t="shared" si="8"/>
        <v/>
      </c>
      <c r="L16" s="24">
        <v>-0.48674553599999998</v>
      </c>
      <c r="M16" s="27">
        <f t="shared" si="4"/>
        <v>0.26343014481592736</v>
      </c>
      <c r="N16" s="26" t="str">
        <f t="shared" si="5"/>
        <v>nicht wetten</v>
      </c>
      <c r="O16" t="str">
        <f t="shared" si="6"/>
        <v>verl</v>
      </c>
      <c r="P16" t="str">
        <f t="shared" si="9"/>
        <v/>
      </c>
      <c r="R16" t="s">
        <v>239</v>
      </c>
      <c r="S16">
        <f>SUM(S14:S15)</f>
        <v>162</v>
      </c>
    </row>
    <row r="17" spans="1:19" x14ac:dyDescent="0.3">
      <c r="A17" s="28">
        <v>0</v>
      </c>
      <c r="C17" s="25">
        <v>-0.77618763800000001</v>
      </c>
      <c r="D17" s="25">
        <f t="shared" si="0"/>
        <v>0.60246724938401908</v>
      </c>
      <c r="E17" s="25" t="str">
        <f t="shared" si="1"/>
        <v>nicht wetten</v>
      </c>
      <c r="F17" t="str">
        <f t="shared" si="2"/>
        <v>verl</v>
      </c>
      <c r="G17" t="str">
        <f t="shared" si="3"/>
        <v/>
      </c>
      <c r="I17" t="str">
        <f t="shared" si="7"/>
        <v/>
      </c>
      <c r="J17" t="str">
        <f t="shared" si="8"/>
        <v/>
      </c>
      <c r="L17" s="24">
        <v>0.85944801599999998</v>
      </c>
      <c r="M17" s="27">
        <f t="shared" si="4"/>
        <v>0.73865089220633617</v>
      </c>
      <c r="N17" s="26" t="str">
        <f t="shared" si="5"/>
        <v>nicht wetten</v>
      </c>
      <c r="O17" t="str">
        <f t="shared" si="6"/>
        <v>verl</v>
      </c>
      <c r="P17" t="str">
        <f t="shared" si="9"/>
        <v/>
      </c>
    </row>
    <row r="18" spans="1:19" x14ac:dyDescent="0.3">
      <c r="A18" s="28">
        <v>0</v>
      </c>
      <c r="C18" s="25">
        <v>1.3061530219999999</v>
      </c>
      <c r="D18" s="25">
        <f t="shared" si="0"/>
        <v>1.7060357168797324</v>
      </c>
      <c r="E18" s="25" t="str">
        <f t="shared" si="1"/>
        <v/>
      </c>
      <c r="F18" t="str">
        <f t="shared" si="2"/>
        <v>verl</v>
      </c>
      <c r="G18" t="str">
        <f t="shared" si="3"/>
        <v>verl</v>
      </c>
      <c r="I18" t="str">
        <f t="shared" si="7"/>
        <v/>
      </c>
      <c r="J18" t="str">
        <f t="shared" si="8"/>
        <v/>
      </c>
      <c r="L18" s="24">
        <v>0.56230646399999995</v>
      </c>
      <c r="M18" s="27">
        <f t="shared" si="4"/>
        <v>0.31618855945618324</v>
      </c>
      <c r="N18" s="26" t="str">
        <f t="shared" si="5"/>
        <v>nicht wetten</v>
      </c>
      <c r="O18" t="str">
        <f t="shared" si="6"/>
        <v>verl</v>
      </c>
      <c r="P18" t="str">
        <f t="shared" si="9"/>
        <v/>
      </c>
    </row>
    <row r="19" spans="1:19" x14ac:dyDescent="0.3">
      <c r="A19" s="28">
        <v>1</v>
      </c>
      <c r="C19" s="25">
        <v>1.4601368340000001</v>
      </c>
      <c r="D19" s="25">
        <f t="shared" si="0"/>
        <v>0.2117259060035436</v>
      </c>
      <c r="E19" s="25" t="str">
        <f t="shared" si="1"/>
        <v/>
      </c>
      <c r="F19" t="str">
        <f t="shared" si="2"/>
        <v>gew</v>
      </c>
      <c r="G19" t="str">
        <f t="shared" si="3"/>
        <v>gew</v>
      </c>
      <c r="I19" t="str">
        <f t="shared" si="7"/>
        <v>gew, gew</v>
      </c>
      <c r="J19" t="str">
        <f t="shared" si="8"/>
        <v>OK</v>
      </c>
      <c r="L19" s="24">
        <v>1.92188263</v>
      </c>
      <c r="M19" s="27">
        <f t="shared" si="4"/>
        <v>0.849867583495717</v>
      </c>
      <c r="N19" s="26" t="str">
        <f t="shared" si="5"/>
        <v/>
      </c>
      <c r="O19" t="str">
        <f t="shared" si="6"/>
        <v>gew</v>
      </c>
      <c r="P19" t="str">
        <f t="shared" si="9"/>
        <v>gew</v>
      </c>
    </row>
    <row r="20" spans="1:19" x14ac:dyDescent="0.3">
      <c r="A20" s="28">
        <v>1</v>
      </c>
      <c r="C20" s="25">
        <v>1.4914088670000001</v>
      </c>
      <c r="D20" s="25">
        <f t="shared" si="0"/>
        <v>0.24148267456622377</v>
      </c>
      <c r="E20" s="25" t="str">
        <f t="shared" si="1"/>
        <v/>
      </c>
      <c r="F20" t="str">
        <f t="shared" si="2"/>
        <v>gew</v>
      </c>
      <c r="G20" t="str">
        <f t="shared" si="3"/>
        <v>gew</v>
      </c>
      <c r="I20" t="str">
        <f t="shared" si="7"/>
        <v>gew, gew</v>
      </c>
      <c r="J20" t="str">
        <f t="shared" si="8"/>
        <v>OK</v>
      </c>
      <c r="L20" s="24">
        <v>1.3926911399999999</v>
      </c>
      <c r="M20" s="27">
        <f t="shared" si="4"/>
        <v>0.15420633143449955</v>
      </c>
      <c r="N20" s="26" t="str">
        <f t="shared" si="5"/>
        <v/>
      </c>
      <c r="O20" t="str">
        <f t="shared" si="6"/>
        <v>gew</v>
      </c>
      <c r="P20" t="str">
        <f t="shared" si="9"/>
        <v>gew</v>
      </c>
    </row>
    <row r="21" spans="1:19" x14ac:dyDescent="0.3">
      <c r="A21" s="28">
        <v>-2</v>
      </c>
      <c r="C21" s="25">
        <v>-1.3638978879999999</v>
      </c>
      <c r="D21" s="25">
        <f t="shared" si="0"/>
        <v>0.4046258968908607</v>
      </c>
      <c r="E21" s="25" t="str">
        <f t="shared" si="1"/>
        <v/>
      </c>
      <c r="F21" t="str">
        <f t="shared" si="2"/>
        <v>gew</v>
      </c>
      <c r="G21" t="str">
        <f t="shared" si="3"/>
        <v>gew</v>
      </c>
      <c r="I21" t="str">
        <f t="shared" si="7"/>
        <v>gew, gew</v>
      </c>
      <c r="J21" t="str">
        <f t="shared" si="8"/>
        <v>OK</v>
      </c>
      <c r="L21" s="24">
        <v>-1.86445653</v>
      </c>
      <c r="M21" s="27">
        <f t="shared" si="4"/>
        <v>1.8372032259640899E-2</v>
      </c>
      <c r="N21" s="26" t="str">
        <f t="shared" si="5"/>
        <v/>
      </c>
      <c r="O21" t="str">
        <f t="shared" si="6"/>
        <v>gew</v>
      </c>
      <c r="P21" t="str">
        <f t="shared" si="9"/>
        <v>gew</v>
      </c>
    </row>
    <row r="22" spans="1:19" x14ac:dyDescent="0.3">
      <c r="A22" s="28">
        <v>-2</v>
      </c>
      <c r="C22" s="25">
        <v>-1.2324780639999999</v>
      </c>
      <c r="D22" s="25">
        <f t="shared" si="0"/>
        <v>0.58908992224118817</v>
      </c>
      <c r="E22" s="25" t="str">
        <f t="shared" si="1"/>
        <v/>
      </c>
      <c r="F22" t="str">
        <f t="shared" si="2"/>
        <v>gew</v>
      </c>
      <c r="G22" t="str">
        <f t="shared" si="3"/>
        <v>gew</v>
      </c>
      <c r="I22" t="str">
        <f t="shared" si="7"/>
        <v>gew, gew</v>
      </c>
      <c r="J22" t="str">
        <f t="shared" si="8"/>
        <v>OK</v>
      </c>
      <c r="L22" s="24">
        <v>-2.6573753400000002</v>
      </c>
      <c r="M22" s="27">
        <f t="shared" si="4"/>
        <v>0.43214233764011584</v>
      </c>
      <c r="N22" s="26" t="str">
        <f t="shared" si="5"/>
        <v/>
      </c>
      <c r="O22" t="str">
        <f t="shared" si="6"/>
        <v>gew</v>
      </c>
      <c r="P22" t="str">
        <f t="shared" si="9"/>
        <v>gew</v>
      </c>
    </row>
    <row r="23" spans="1:19" x14ac:dyDescent="0.3">
      <c r="A23" s="28">
        <v>0</v>
      </c>
      <c r="C23" s="25">
        <v>-0.73318795599999997</v>
      </c>
      <c r="D23" s="25">
        <f t="shared" si="0"/>
        <v>0.53756457882345787</v>
      </c>
      <c r="E23" s="25" t="str">
        <f t="shared" si="1"/>
        <v>nicht wetten</v>
      </c>
      <c r="F23" t="str">
        <f t="shared" si="2"/>
        <v>verl</v>
      </c>
      <c r="G23" t="str">
        <f t="shared" si="3"/>
        <v/>
      </c>
      <c r="I23" t="str">
        <f t="shared" si="7"/>
        <v/>
      </c>
      <c r="J23" t="str">
        <f t="shared" si="8"/>
        <v/>
      </c>
      <c r="L23" s="24">
        <v>0.18185232600000001</v>
      </c>
      <c r="M23" s="27">
        <f t="shared" si="4"/>
        <v>3.3070268471610278E-2</v>
      </c>
      <c r="N23" s="26" t="str">
        <f t="shared" si="5"/>
        <v>nicht wetten</v>
      </c>
      <c r="O23" t="str">
        <f t="shared" si="6"/>
        <v>verl</v>
      </c>
      <c r="P23" t="str">
        <f t="shared" si="9"/>
        <v/>
      </c>
      <c r="R23" t="s">
        <v>240</v>
      </c>
      <c r="S23">
        <f>COUNTA(#REF!)</f>
        <v>1</v>
      </c>
    </row>
    <row r="24" spans="1:19" x14ac:dyDescent="0.3">
      <c r="A24" s="28">
        <v>-3</v>
      </c>
      <c r="C24" s="25">
        <v>-2.4349256779999999</v>
      </c>
      <c r="D24" s="25">
        <f t="shared" si="0"/>
        <v>0.31930898938375979</v>
      </c>
      <c r="E24" s="25" t="str">
        <f t="shared" si="1"/>
        <v/>
      </c>
      <c r="F24" t="str">
        <f t="shared" si="2"/>
        <v>gew</v>
      </c>
      <c r="G24" t="str">
        <f t="shared" si="3"/>
        <v>gew</v>
      </c>
      <c r="I24" t="str">
        <f t="shared" si="7"/>
        <v>gew, gew</v>
      </c>
      <c r="J24" t="str">
        <f t="shared" si="8"/>
        <v>OK</v>
      </c>
      <c r="L24" s="24">
        <v>-3.1268608599999999</v>
      </c>
      <c r="M24" s="27">
        <f t="shared" si="4"/>
        <v>1.6093677799939563E-2</v>
      </c>
      <c r="N24" s="26" t="str">
        <f t="shared" si="5"/>
        <v/>
      </c>
      <c r="O24" t="str">
        <f t="shared" si="6"/>
        <v>gew</v>
      </c>
      <c r="P24" t="str">
        <f t="shared" si="9"/>
        <v>gew</v>
      </c>
      <c r="R24" t="s">
        <v>241</v>
      </c>
      <c r="S24" s="14">
        <f>S3/S23</f>
        <v>200</v>
      </c>
    </row>
    <row r="25" spans="1:19" x14ac:dyDescent="0.3">
      <c r="A25" s="28">
        <v>2</v>
      </c>
      <c r="C25" s="25">
        <v>1.802911003</v>
      </c>
      <c r="D25" s="25">
        <f t="shared" si="0"/>
        <v>3.8844072738466025E-2</v>
      </c>
      <c r="E25" s="25" t="str">
        <f t="shared" si="1"/>
        <v/>
      </c>
      <c r="F25" t="str">
        <f t="shared" si="2"/>
        <v>gew</v>
      </c>
      <c r="G25" t="str">
        <f t="shared" si="3"/>
        <v>gew</v>
      </c>
      <c r="I25" t="str">
        <f t="shared" si="7"/>
        <v>gew, gew</v>
      </c>
      <c r="J25" t="str">
        <f t="shared" si="8"/>
        <v>OK</v>
      </c>
      <c r="L25" s="24">
        <v>1.45455837</v>
      </c>
      <c r="M25" s="27">
        <f t="shared" si="4"/>
        <v>0.29750657173705691</v>
      </c>
      <c r="N25" s="26" t="str">
        <f t="shared" si="5"/>
        <v/>
      </c>
      <c r="O25" t="str">
        <f t="shared" si="6"/>
        <v>gew</v>
      </c>
      <c r="P25" t="str">
        <f t="shared" si="9"/>
        <v>gew</v>
      </c>
    </row>
    <row r="26" spans="1:19" x14ac:dyDescent="0.3">
      <c r="A26" s="28">
        <v>0</v>
      </c>
      <c r="C26" s="25">
        <v>1.647580493</v>
      </c>
      <c r="D26" s="25">
        <f t="shared" si="0"/>
        <v>2.7145214809141232</v>
      </c>
      <c r="E26" s="25" t="str">
        <f t="shared" si="1"/>
        <v/>
      </c>
      <c r="F26" t="str">
        <f t="shared" si="2"/>
        <v>verl</v>
      </c>
      <c r="G26" t="str">
        <f t="shared" si="3"/>
        <v>verl</v>
      </c>
      <c r="I26" t="str">
        <f t="shared" si="7"/>
        <v/>
      </c>
      <c r="J26" t="str">
        <f t="shared" si="8"/>
        <v/>
      </c>
      <c r="L26" s="24">
        <v>0.57142680899999998</v>
      </c>
      <c r="M26" s="27">
        <f t="shared" si="4"/>
        <v>0.32652859804392248</v>
      </c>
      <c r="N26" s="26" t="str">
        <f t="shared" si="5"/>
        <v>nicht wetten</v>
      </c>
      <c r="O26" t="str">
        <f t="shared" si="6"/>
        <v>verl</v>
      </c>
      <c r="P26" t="str">
        <f t="shared" si="9"/>
        <v/>
      </c>
      <c r="S26">
        <f>SUM(D:D)</f>
        <v>824.08236662328204</v>
      </c>
    </row>
    <row r="27" spans="1:19" x14ac:dyDescent="0.3">
      <c r="A27" s="28">
        <v>-2</v>
      </c>
      <c r="C27" s="25">
        <v>-1.510274865</v>
      </c>
      <c r="D27" s="25">
        <f t="shared" si="0"/>
        <v>0.23983070785076827</v>
      </c>
      <c r="E27" s="25" t="str">
        <f t="shared" si="1"/>
        <v/>
      </c>
      <c r="F27" t="str">
        <f t="shared" si="2"/>
        <v>gew</v>
      </c>
      <c r="G27" t="str">
        <f t="shared" si="3"/>
        <v>gew</v>
      </c>
      <c r="I27" t="str">
        <f t="shared" si="7"/>
        <v/>
      </c>
      <c r="J27" t="str">
        <f t="shared" si="8"/>
        <v/>
      </c>
      <c r="L27" s="24">
        <v>-0.30052521799999998</v>
      </c>
      <c r="M27" s="27">
        <f t="shared" si="4"/>
        <v>2.8882145346539474</v>
      </c>
      <c r="N27" s="26" t="str">
        <f t="shared" si="5"/>
        <v>nicht wetten</v>
      </c>
      <c r="O27" t="str">
        <f t="shared" si="6"/>
        <v>verl</v>
      </c>
      <c r="P27" t="str">
        <f t="shared" si="9"/>
        <v/>
      </c>
      <c r="S27">
        <f>COUNTA(D:D)</f>
        <v>509</v>
      </c>
    </row>
    <row r="28" spans="1:19" x14ac:dyDescent="0.3">
      <c r="A28" s="28">
        <v>5</v>
      </c>
      <c r="C28" s="25">
        <v>1.4502563180000001</v>
      </c>
      <c r="D28" s="25">
        <f t="shared" si="0"/>
        <v>12.600680207898916</v>
      </c>
      <c r="E28" s="25" t="str">
        <f t="shared" si="1"/>
        <v/>
      </c>
      <c r="F28" t="str">
        <f t="shared" si="2"/>
        <v>gew</v>
      </c>
      <c r="G28" t="str">
        <f t="shared" si="3"/>
        <v>gew</v>
      </c>
      <c r="I28" t="str">
        <f t="shared" si="7"/>
        <v>gew, gew</v>
      </c>
      <c r="J28" t="str">
        <f t="shared" si="8"/>
        <v>OK</v>
      </c>
      <c r="L28" s="24">
        <v>4.7510285400000001</v>
      </c>
      <c r="M28" s="27">
        <f t="shared" si="4"/>
        <v>6.1986787894531561E-2</v>
      </c>
      <c r="N28" s="26" t="str">
        <f t="shared" si="5"/>
        <v/>
      </c>
      <c r="O28" t="str">
        <f t="shared" si="6"/>
        <v>gew</v>
      </c>
      <c r="P28" t="str">
        <f t="shared" si="9"/>
        <v>gew</v>
      </c>
      <c r="S28">
        <f>S26/S27</f>
        <v>1.6190223312834617</v>
      </c>
    </row>
    <row r="29" spans="1:19" x14ac:dyDescent="0.3">
      <c r="A29" s="28">
        <v>3</v>
      </c>
      <c r="C29" s="25">
        <v>2.251721758</v>
      </c>
      <c r="D29" s="25">
        <f t="shared" si="0"/>
        <v>0.5599203274506106</v>
      </c>
      <c r="E29" s="25" t="str">
        <f t="shared" si="1"/>
        <v/>
      </c>
      <c r="F29" t="str">
        <f t="shared" si="2"/>
        <v>gew</v>
      </c>
      <c r="G29" t="str">
        <f t="shared" si="3"/>
        <v>gew</v>
      </c>
      <c r="I29" t="str">
        <f t="shared" si="7"/>
        <v>gew, gew</v>
      </c>
      <c r="J29" t="str">
        <f t="shared" si="8"/>
        <v>OK</v>
      </c>
      <c r="L29" s="24">
        <v>2.7601690300000001</v>
      </c>
      <c r="M29" s="27">
        <f t="shared" si="4"/>
        <v>5.7518894171140839E-2</v>
      </c>
      <c r="N29" s="26" t="str">
        <f t="shared" si="5"/>
        <v/>
      </c>
      <c r="O29" t="str">
        <f t="shared" si="6"/>
        <v>gew</v>
      </c>
      <c r="P29" t="str">
        <f t="shared" si="9"/>
        <v>gew</v>
      </c>
      <c r="S29">
        <f>S28^0.5</f>
        <v>1.2724080836286218</v>
      </c>
    </row>
    <row r="30" spans="1:19" x14ac:dyDescent="0.3">
      <c r="A30" s="28">
        <v>-1</v>
      </c>
      <c r="C30" s="25">
        <v>-0.84057629899999997</v>
      </c>
      <c r="D30" s="25">
        <f t="shared" si="0"/>
        <v>2.5415916440537409E-2</v>
      </c>
      <c r="E30" s="25" t="str">
        <f t="shared" si="1"/>
        <v>nicht wetten</v>
      </c>
      <c r="F30" t="str">
        <f t="shared" si="2"/>
        <v>verl</v>
      </c>
      <c r="G30" t="str">
        <f t="shared" si="3"/>
        <v/>
      </c>
      <c r="I30" t="str">
        <f t="shared" si="7"/>
        <v/>
      </c>
      <c r="J30" t="str">
        <f t="shared" si="8"/>
        <v/>
      </c>
      <c r="L30" s="24">
        <v>-0.66811549699999995</v>
      </c>
      <c r="M30" s="27">
        <f t="shared" si="4"/>
        <v>0.11014732333155705</v>
      </c>
      <c r="N30" s="26" t="str">
        <f t="shared" si="5"/>
        <v>nicht wetten</v>
      </c>
      <c r="O30" t="str">
        <f t="shared" si="6"/>
        <v>verl</v>
      </c>
      <c r="P30" t="str">
        <f t="shared" si="9"/>
        <v/>
      </c>
    </row>
    <row r="31" spans="1:19" x14ac:dyDescent="0.3">
      <c r="A31" s="28">
        <v>2</v>
      </c>
      <c r="C31" s="25">
        <v>1.8106176</v>
      </c>
      <c r="D31" s="25">
        <f t="shared" si="0"/>
        <v>3.5865693429759982E-2</v>
      </c>
      <c r="E31" s="25" t="str">
        <f t="shared" si="1"/>
        <v/>
      </c>
      <c r="F31" t="str">
        <f t="shared" si="2"/>
        <v>gew</v>
      </c>
      <c r="G31" t="str">
        <f t="shared" si="3"/>
        <v>gew</v>
      </c>
      <c r="I31" t="str">
        <f t="shared" si="7"/>
        <v>gew, gew</v>
      </c>
      <c r="J31" t="str">
        <f t="shared" si="8"/>
        <v>OK</v>
      </c>
      <c r="L31" s="24">
        <v>1.7554512</v>
      </c>
      <c r="M31" s="27">
        <f t="shared" si="4"/>
        <v>5.9804115581440005E-2</v>
      </c>
      <c r="N31" s="26" t="str">
        <f t="shared" si="5"/>
        <v/>
      </c>
      <c r="O31" t="str">
        <f t="shared" si="6"/>
        <v>gew</v>
      </c>
      <c r="P31" t="str">
        <f t="shared" si="9"/>
        <v>gew</v>
      </c>
    </row>
    <row r="32" spans="1:19" x14ac:dyDescent="0.3">
      <c r="A32" s="28">
        <v>0</v>
      </c>
      <c r="C32" s="25">
        <v>-0.208766864</v>
      </c>
      <c r="D32" s="25">
        <f t="shared" si="0"/>
        <v>4.3583603504394497E-2</v>
      </c>
      <c r="E32" s="25" t="str">
        <f t="shared" si="1"/>
        <v>nicht wetten</v>
      </c>
      <c r="F32" t="str">
        <f t="shared" si="2"/>
        <v>verl</v>
      </c>
      <c r="G32" t="str">
        <f t="shared" si="3"/>
        <v/>
      </c>
      <c r="I32" t="str">
        <f t="shared" si="7"/>
        <v/>
      </c>
      <c r="J32" t="str">
        <f t="shared" si="8"/>
        <v/>
      </c>
      <c r="L32" s="24">
        <v>-5.8438166999999999E-2</v>
      </c>
      <c r="M32" s="27">
        <f t="shared" si="4"/>
        <v>3.415019362319889E-3</v>
      </c>
      <c r="N32" s="26" t="str">
        <f t="shared" si="5"/>
        <v>nicht wetten</v>
      </c>
      <c r="O32" t="str">
        <f t="shared" si="6"/>
        <v>verl</v>
      </c>
      <c r="P32" t="str">
        <f t="shared" si="9"/>
        <v/>
      </c>
      <c r="S32" s="13">
        <f>SUM(M:M)</f>
        <v>774.55536356806988</v>
      </c>
    </row>
    <row r="33" spans="1:19" x14ac:dyDescent="0.3">
      <c r="A33" s="28">
        <v>0</v>
      </c>
      <c r="C33" s="25">
        <v>-0.17294911399999999</v>
      </c>
      <c r="D33" s="25">
        <f t="shared" si="0"/>
        <v>2.9911396033384993E-2</v>
      </c>
      <c r="E33" s="25" t="str">
        <f t="shared" si="1"/>
        <v>nicht wetten</v>
      </c>
      <c r="F33" t="str">
        <f t="shared" si="2"/>
        <v>verl</v>
      </c>
      <c r="G33" t="str">
        <f t="shared" si="3"/>
        <v/>
      </c>
      <c r="I33" t="str">
        <f t="shared" si="7"/>
        <v/>
      </c>
      <c r="J33" t="str">
        <f t="shared" si="8"/>
        <v/>
      </c>
      <c r="L33" s="24">
        <v>0.21202258800000001</v>
      </c>
      <c r="M33" s="27">
        <f t="shared" si="4"/>
        <v>4.4953577822217747E-2</v>
      </c>
      <c r="N33" s="26" t="str">
        <f t="shared" si="5"/>
        <v>nicht wetten</v>
      </c>
      <c r="O33" t="str">
        <f t="shared" si="6"/>
        <v>verl</v>
      </c>
      <c r="P33" t="str">
        <f t="shared" si="9"/>
        <v/>
      </c>
      <c r="S33">
        <f>COUNTA(M:M)</f>
        <v>509</v>
      </c>
    </row>
    <row r="34" spans="1:19" x14ac:dyDescent="0.3">
      <c r="A34" s="28">
        <v>0</v>
      </c>
      <c r="C34" s="25">
        <v>-0.41404288</v>
      </c>
      <c r="D34" s="25">
        <f t="shared" si="0"/>
        <v>0.1714315064786944</v>
      </c>
      <c r="E34" s="25" t="str">
        <f t="shared" si="1"/>
        <v>nicht wetten</v>
      </c>
      <c r="F34" t="str">
        <f t="shared" si="2"/>
        <v>verl</v>
      </c>
      <c r="G34" t="str">
        <f t="shared" si="3"/>
        <v/>
      </c>
      <c r="I34" t="str">
        <f t="shared" si="7"/>
        <v/>
      </c>
      <c r="J34" t="str">
        <f t="shared" si="8"/>
        <v/>
      </c>
      <c r="L34" s="24">
        <v>0.25192096800000002</v>
      </c>
      <c r="M34" s="27">
        <f t="shared" si="4"/>
        <v>6.3464174118057035E-2</v>
      </c>
      <c r="N34" s="26" t="str">
        <f t="shared" si="5"/>
        <v>nicht wetten</v>
      </c>
      <c r="O34" t="str">
        <f t="shared" si="6"/>
        <v>verl</v>
      </c>
      <c r="P34" t="str">
        <f t="shared" si="9"/>
        <v/>
      </c>
      <c r="S34">
        <f>S32/S33</f>
        <v>1.5217197712535755</v>
      </c>
    </row>
    <row r="35" spans="1:19" x14ac:dyDescent="0.3">
      <c r="A35" s="28">
        <v>0</v>
      </c>
      <c r="C35" s="25">
        <v>1.0371568470000001</v>
      </c>
      <c r="D35" s="25">
        <f t="shared" si="0"/>
        <v>1.0756943252789817</v>
      </c>
      <c r="E35" s="25" t="str">
        <f t="shared" si="1"/>
        <v/>
      </c>
      <c r="F35" t="str">
        <f t="shared" si="2"/>
        <v>verl</v>
      </c>
      <c r="G35" t="str">
        <f t="shared" si="3"/>
        <v>verl</v>
      </c>
      <c r="I35" t="str">
        <f t="shared" si="7"/>
        <v>verl, verl</v>
      </c>
      <c r="J35" t="str">
        <f t="shared" si="8"/>
        <v>verl</v>
      </c>
      <c r="L35" s="24">
        <v>2.4159977399999999</v>
      </c>
      <c r="M35" s="27">
        <f t="shared" si="4"/>
        <v>5.8370450796851072</v>
      </c>
      <c r="N35" s="26" t="str">
        <f t="shared" si="5"/>
        <v/>
      </c>
      <c r="O35" t="str">
        <f t="shared" si="6"/>
        <v>verl</v>
      </c>
      <c r="P35" t="str">
        <f t="shared" si="9"/>
        <v>verl</v>
      </c>
      <c r="S35">
        <f>S34^0.5</f>
        <v>1.2335800627659217</v>
      </c>
    </row>
    <row r="36" spans="1:19" x14ac:dyDescent="0.3">
      <c r="A36" s="28">
        <v>1</v>
      </c>
      <c r="C36" s="25">
        <v>1.844143496</v>
      </c>
      <c r="D36" s="25">
        <f t="shared" si="0"/>
        <v>0.71257824183910212</v>
      </c>
      <c r="E36" s="25" t="str">
        <f t="shared" si="1"/>
        <v/>
      </c>
      <c r="F36" t="str">
        <f t="shared" si="2"/>
        <v>gew</v>
      </c>
      <c r="G36" t="str">
        <f t="shared" si="3"/>
        <v>gew</v>
      </c>
      <c r="I36" t="str">
        <f t="shared" si="7"/>
        <v/>
      </c>
      <c r="J36" t="str">
        <f t="shared" si="8"/>
        <v/>
      </c>
      <c r="L36" s="24">
        <v>0.99049580100000001</v>
      </c>
      <c r="M36" s="27">
        <f t="shared" si="4"/>
        <v>9.0329798631600829E-5</v>
      </c>
      <c r="N36" s="26" t="str">
        <f t="shared" si="5"/>
        <v>nicht wetten</v>
      </c>
      <c r="O36" t="str">
        <f t="shared" si="6"/>
        <v>verl</v>
      </c>
      <c r="P36" t="str">
        <f t="shared" si="9"/>
        <v/>
      </c>
    </row>
    <row r="37" spans="1:19" x14ac:dyDescent="0.3">
      <c r="A37" s="28">
        <v>-1</v>
      </c>
      <c r="C37" s="25">
        <v>-0.82388412099999997</v>
      </c>
      <c r="D37" s="25">
        <f t="shared" si="0"/>
        <v>3.1016802835942651E-2</v>
      </c>
      <c r="E37" s="25" t="str">
        <f t="shared" si="1"/>
        <v>nicht wetten</v>
      </c>
      <c r="F37" t="str">
        <f t="shared" si="2"/>
        <v>verl</v>
      </c>
      <c r="G37" t="str">
        <f t="shared" si="3"/>
        <v/>
      </c>
      <c r="I37" t="str">
        <f t="shared" si="7"/>
        <v/>
      </c>
      <c r="J37" t="str">
        <f t="shared" si="8"/>
        <v/>
      </c>
      <c r="L37" s="24">
        <v>-1.05512714</v>
      </c>
      <c r="M37" s="27">
        <f t="shared" si="4"/>
        <v>3.0390015645795961E-3</v>
      </c>
      <c r="N37" s="26" t="str">
        <f t="shared" si="5"/>
        <v/>
      </c>
      <c r="O37" t="str">
        <f t="shared" si="6"/>
        <v>gew</v>
      </c>
      <c r="P37" t="str">
        <f t="shared" si="9"/>
        <v>gew</v>
      </c>
    </row>
    <row r="38" spans="1:19" x14ac:dyDescent="0.3">
      <c r="A38" s="28">
        <v>0</v>
      </c>
      <c r="C38" s="25">
        <v>-0.38229772000000001</v>
      </c>
      <c r="D38" s="25">
        <f t="shared" si="0"/>
        <v>0.14615154671719841</v>
      </c>
      <c r="E38" s="25" t="str">
        <f t="shared" si="1"/>
        <v>nicht wetten</v>
      </c>
      <c r="F38" t="str">
        <f t="shared" si="2"/>
        <v>verl</v>
      </c>
      <c r="G38" t="str">
        <f t="shared" si="3"/>
        <v/>
      </c>
      <c r="I38" t="str">
        <f t="shared" si="7"/>
        <v/>
      </c>
      <c r="J38" t="str">
        <f t="shared" si="8"/>
        <v/>
      </c>
      <c r="L38" s="24">
        <v>-0.25718766500000001</v>
      </c>
      <c r="M38" s="27">
        <f t="shared" si="4"/>
        <v>6.6145495028152229E-2</v>
      </c>
      <c r="N38" s="26" t="str">
        <f t="shared" si="5"/>
        <v>nicht wetten</v>
      </c>
      <c r="O38" t="str">
        <f t="shared" si="6"/>
        <v>verl</v>
      </c>
      <c r="P38" t="str">
        <f t="shared" si="9"/>
        <v/>
      </c>
    </row>
    <row r="39" spans="1:19" x14ac:dyDescent="0.3">
      <c r="A39" s="28">
        <v>4</v>
      </c>
      <c r="C39" s="25">
        <v>2.3943613899999998</v>
      </c>
      <c r="D39" s="25">
        <f t="shared" si="0"/>
        <v>2.5780753459227328</v>
      </c>
      <c r="E39" s="25" t="str">
        <f t="shared" si="1"/>
        <v/>
      </c>
      <c r="F39" t="str">
        <f t="shared" si="2"/>
        <v>gew</v>
      </c>
      <c r="G39" t="str">
        <f t="shared" si="3"/>
        <v>gew</v>
      </c>
      <c r="I39" t="str">
        <f t="shared" si="7"/>
        <v>gew, gew</v>
      </c>
      <c r="J39" t="str">
        <f t="shared" si="8"/>
        <v>OK</v>
      </c>
      <c r="L39" s="24">
        <v>4.3622560500000001</v>
      </c>
      <c r="M39" s="27">
        <f t="shared" si="4"/>
        <v>0.13122944576160253</v>
      </c>
      <c r="N39" s="26" t="str">
        <f t="shared" si="5"/>
        <v/>
      </c>
      <c r="O39" t="str">
        <f t="shared" si="6"/>
        <v>gew</v>
      </c>
      <c r="P39" t="str">
        <f t="shared" si="9"/>
        <v>gew</v>
      </c>
    </row>
    <row r="40" spans="1:19" x14ac:dyDescent="0.3">
      <c r="A40" s="28">
        <v>1</v>
      </c>
      <c r="C40" s="25">
        <v>2.265534245</v>
      </c>
      <c r="D40" s="25">
        <f t="shared" si="0"/>
        <v>1.6015769252677201</v>
      </c>
      <c r="E40" s="25" t="str">
        <f t="shared" si="1"/>
        <v/>
      </c>
      <c r="F40" t="str">
        <f t="shared" si="2"/>
        <v>gew</v>
      </c>
      <c r="G40" t="str">
        <f t="shared" si="3"/>
        <v>gew</v>
      </c>
      <c r="I40" t="str">
        <f t="shared" si="7"/>
        <v>gew, gew</v>
      </c>
      <c r="J40" t="str">
        <f t="shared" si="8"/>
        <v>OK</v>
      </c>
      <c r="L40" s="24">
        <v>1.4219613099999999</v>
      </c>
      <c r="M40" s="27">
        <f t="shared" si="4"/>
        <v>0.17805134713691603</v>
      </c>
      <c r="N40" s="26" t="str">
        <f t="shared" si="5"/>
        <v/>
      </c>
      <c r="O40" t="str">
        <f t="shared" si="6"/>
        <v>gew</v>
      </c>
      <c r="P40" t="str">
        <f t="shared" si="9"/>
        <v>gew</v>
      </c>
    </row>
    <row r="41" spans="1:19" x14ac:dyDescent="0.3">
      <c r="A41" s="28">
        <v>-2</v>
      </c>
      <c r="C41" s="25">
        <v>-1.4088915369999999</v>
      </c>
      <c r="D41" s="25">
        <f t="shared" si="0"/>
        <v>0.34940921503022249</v>
      </c>
      <c r="E41" s="25" t="str">
        <f t="shared" si="1"/>
        <v/>
      </c>
      <c r="F41" t="str">
        <f t="shared" si="2"/>
        <v>gew</v>
      </c>
      <c r="G41" t="str">
        <f t="shared" si="3"/>
        <v>gew</v>
      </c>
      <c r="I41" t="str">
        <f t="shared" si="7"/>
        <v>gew, gew</v>
      </c>
      <c r="J41" t="str">
        <f t="shared" si="8"/>
        <v>OK</v>
      </c>
      <c r="L41" s="24">
        <v>-1.95347118</v>
      </c>
      <c r="M41" s="27">
        <f t="shared" si="4"/>
        <v>2.1649310905924027E-3</v>
      </c>
      <c r="N41" s="26" t="str">
        <f t="shared" si="5"/>
        <v/>
      </c>
      <c r="O41" t="str">
        <f t="shared" si="6"/>
        <v>gew</v>
      </c>
      <c r="P41" t="str">
        <f t="shared" si="9"/>
        <v>gew</v>
      </c>
    </row>
    <row r="42" spans="1:19" x14ac:dyDescent="0.3">
      <c r="A42" s="28">
        <v>7</v>
      </c>
      <c r="C42" s="25">
        <v>4.4143004240000003</v>
      </c>
      <c r="D42" s="25">
        <f t="shared" si="0"/>
        <v>6.6858422973265776</v>
      </c>
      <c r="E42" s="25" t="str">
        <f t="shared" si="1"/>
        <v/>
      </c>
      <c r="F42" t="str">
        <f t="shared" si="2"/>
        <v>gew</v>
      </c>
      <c r="G42" t="str">
        <f t="shared" si="3"/>
        <v>gew</v>
      </c>
      <c r="I42" t="str">
        <f t="shared" si="7"/>
        <v>gew, gew</v>
      </c>
      <c r="J42" t="str">
        <f t="shared" si="8"/>
        <v>OK</v>
      </c>
      <c r="L42" s="24">
        <v>4.1254925699999996</v>
      </c>
      <c r="M42" s="27">
        <f t="shared" si="4"/>
        <v>8.2627929651252074</v>
      </c>
      <c r="N42" s="26" t="str">
        <f t="shared" si="5"/>
        <v/>
      </c>
      <c r="O42" t="str">
        <f t="shared" si="6"/>
        <v>gew</v>
      </c>
      <c r="P42" t="str">
        <f t="shared" si="9"/>
        <v>gew</v>
      </c>
    </row>
    <row r="43" spans="1:19" x14ac:dyDescent="0.3">
      <c r="A43" s="28">
        <v>1</v>
      </c>
      <c r="C43" s="25">
        <v>1.6528427240000001</v>
      </c>
      <c r="D43" s="25">
        <f t="shared" si="0"/>
        <v>0.42620362227974029</v>
      </c>
      <c r="E43" s="25" t="str">
        <f t="shared" si="1"/>
        <v/>
      </c>
      <c r="F43" t="str">
        <f t="shared" si="2"/>
        <v>gew</v>
      </c>
      <c r="G43" t="str">
        <f t="shared" si="3"/>
        <v>gew</v>
      </c>
      <c r="I43" t="str">
        <f t="shared" si="7"/>
        <v>gew, gew</v>
      </c>
      <c r="J43" t="str">
        <f t="shared" si="8"/>
        <v>OK</v>
      </c>
      <c r="L43" s="24">
        <v>1.3051617099999999</v>
      </c>
      <c r="M43" s="27">
        <f t="shared" si="4"/>
        <v>9.3123669250124053E-2</v>
      </c>
      <c r="N43" s="26" t="str">
        <f t="shared" si="5"/>
        <v/>
      </c>
      <c r="O43" t="str">
        <f t="shared" si="6"/>
        <v>gew</v>
      </c>
      <c r="P43" t="str">
        <f t="shared" si="9"/>
        <v>gew</v>
      </c>
    </row>
    <row r="44" spans="1:19" x14ac:dyDescent="0.3">
      <c r="A44" s="28">
        <v>-1</v>
      </c>
      <c r="C44" s="25">
        <v>-0.39147518999999997</v>
      </c>
      <c r="D44" s="25">
        <f t="shared" si="0"/>
        <v>0.37030244438553611</v>
      </c>
      <c r="E44" s="25" t="str">
        <f t="shared" si="1"/>
        <v>nicht wetten</v>
      </c>
      <c r="F44" t="str">
        <f t="shared" si="2"/>
        <v>verl</v>
      </c>
      <c r="G44" t="str">
        <f t="shared" si="3"/>
        <v/>
      </c>
      <c r="I44" t="str">
        <f t="shared" si="7"/>
        <v/>
      </c>
      <c r="J44" t="str">
        <f t="shared" si="8"/>
        <v/>
      </c>
      <c r="L44" s="24">
        <v>2.9631905300000001E-2</v>
      </c>
      <c r="M44" s="27">
        <f t="shared" si="4"/>
        <v>1.0601418604117083</v>
      </c>
      <c r="N44" s="26" t="str">
        <f t="shared" si="5"/>
        <v>nicht wetten</v>
      </c>
      <c r="O44" t="str">
        <f t="shared" si="6"/>
        <v>verl</v>
      </c>
      <c r="P44" t="str">
        <f t="shared" si="9"/>
        <v/>
      </c>
    </row>
    <row r="45" spans="1:19" x14ac:dyDescent="0.3">
      <c r="A45" s="28">
        <v>0</v>
      </c>
      <c r="C45" s="25">
        <v>-0.49768807599999998</v>
      </c>
      <c r="D45" s="25">
        <f t="shared" si="0"/>
        <v>0.24769342099258176</v>
      </c>
      <c r="E45" s="25" t="str">
        <f t="shared" si="1"/>
        <v>nicht wetten</v>
      </c>
      <c r="F45" t="str">
        <f t="shared" si="2"/>
        <v>verl</v>
      </c>
      <c r="G45" t="str">
        <f t="shared" si="3"/>
        <v/>
      </c>
      <c r="I45" t="str">
        <f t="shared" si="7"/>
        <v/>
      </c>
      <c r="J45" t="str">
        <f t="shared" si="8"/>
        <v/>
      </c>
      <c r="L45" s="24">
        <v>0.31803640700000002</v>
      </c>
      <c r="M45" s="27">
        <f t="shared" si="4"/>
        <v>0.10114715617746967</v>
      </c>
      <c r="N45" s="26" t="str">
        <f t="shared" si="5"/>
        <v>nicht wetten</v>
      </c>
      <c r="O45" t="str">
        <f t="shared" si="6"/>
        <v>verl</v>
      </c>
      <c r="P45" t="str">
        <f t="shared" si="9"/>
        <v/>
      </c>
    </row>
    <row r="46" spans="1:19" x14ac:dyDescent="0.3">
      <c r="A46" s="28">
        <v>0</v>
      </c>
      <c r="C46" s="25">
        <v>1.3609595999999999</v>
      </c>
      <c r="D46" s="25">
        <f t="shared" si="0"/>
        <v>1.8522110328321599</v>
      </c>
      <c r="E46" s="25" t="str">
        <f t="shared" si="1"/>
        <v/>
      </c>
      <c r="F46" t="str">
        <f t="shared" si="2"/>
        <v>verl</v>
      </c>
      <c r="G46" t="str">
        <f t="shared" si="3"/>
        <v>verl</v>
      </c>
      <c r="I46" t="str">
        <f t="shared" si="7"/>
        <v>verl, verl</v>
      </c>
      <c r="J46" t="str">
        <f t="shared" si="8"/>
        <v>verl</v>
      </c>
      <c r="L46" s="24">
        <v>1.4125994399999999</v>
      </c>
      <c r="M46" s="27">
        <f t="shared" si="4"/>
        <v>1.9954371778883133</v>
      </c>
      <c r="N46" s="26" t="str">
        <f t="shared" si="5"/>
        <v/>
      </c>
      <c r="O46" t="str">
        <f t="shared" si="6"/>
        <v>verl</v>
      </c>
      <c r="P46" t="str">
        <f t="shared" si="9"/>
        <v>verl</v>
      </c>
    </row>
    <row r="47" spans="1:19" x14ac:dyDescent="0.3">
      <c r="A47" s="28">
        <v>5</v>
      </c>
      <c r="C47" s="25">
        <v>3.0093281909999998</v>
      </c>
      <c r="D47" s="25">
        <f t="shared" si="0"/>
        <v>3.9627742511473332</v>
      </c>
      <c r="E47" s="25" t="str">
        <f t="shared" si="1"/>
        <v/>
      </c>
      <c r="F47" t="str">
        <f t="shared" si="2"/>
        <v>gew</v>
      </c>
      <c r="G47" t="str">
        <f t="shared" si="3"/>
        <v>gew</v>
      </c>
      <c r="I47" t="str">
        <f t="shared" si="7"/>
        <v>gew, gew</v>
      </c>
      <c r="J47" t="str">
        <f t="shared" si="8"/>
        <v>OK</v>
      </c>
      <c r="L47" s="24">
        <v>4.9587316499999998</v>
      </c>
      <c r="M47" s="27">
        <f t="shared" si="4"/>
        <v>1.7030767117225145E-3</v>
      </c>
      <c r="N47" s="26" t="str">
        <f t="shared" si="5"/>
        <v/>
      </c>
      <c r="O47" t="str">
        <f t="shared" si="6"/>
        <v>gew</v>
      </c>
      <c r="P47" t="str">
        <f t="shared" si="9"/>
        <v>gew</v>
      </c>
    </row>
    <row r="48" spans="1:19" x14ac:dyDescent="0.3">
      <c r="A48" s="28">
        <v>2</v>
      </c>
      <c r="C48" s="25">
        <v>1.648540927</v>
      </c>
      <c r="D48" s="25">
        <f t="shared" si="0"/>
        <v>0.12352347999401933</v>
      </c>
      <c r="E48" s="25" t="str">
        <f t="shared" si="1"/>
        <v/>
      </c>
      <c r="F48" t="str">
        <f t="shared" si="2"/>
        <v>gew</v>
      </c>
      <c r="G48" t="str">
        <f t="shared" si="3"/>
        <v>gew</v>
      </c>
      <c r="I48" t="str">
        <f t="shared" si="7"/>
        <v>gew, gew</v>
      </c>
      <c r="J48" t="str">
        <f t="shared" si="8"/>
        <v>OK</v>
      </c>
      <c r="L48" s="24">
        <v>2.4001517300000001</v>
      </c>
      <c r="M48" s="27">
        <f t="shared" si="4"/>
        <v>0.16012140702199301</v>
      </c>
      <c r="N48" s="26" t="str">
        <f t="shared" si="5"/>
        <v/>
      </c>
      <c r="O48" t="str">
        <f t="shared" si="6"/>
        <v>gew</v>
      </c>
      <c r="P48" t="str">
        <f t="shared" si="9"/>
        <v>gew</v>
      </c>
    </row>
    <row r="49" spans="1:16" x14ac:dyDescent="0.3">
      <c r="A49" s="28">
        <v>2</v>
      </c>
      <c r="C49" s="25">
        <v>1.6514640000000001E-2</v>
      </c>
      <c r="D49" s="25">
        <f t="shared" si="0"/>
        <v>3.9342141733343294</v>
      </c>
      <c r="E49" s="25" t="str">
        <f t="shared" si="1"/>
        <v>nicht wetten</v>
      </c>
      <c r="F49" t="str">
        <f t="shared" si="2"/>
        <v>verl</v>
      </c>
      <c r="G49" t="str">
        <f t="shared" si="3"/>
        <v/>
      </c>
      <c r="I49" t="str">
        <f t="shared" si="7"/>
        <v/>
      </c>
      <c r="J49" t="str">
        <f t="shared" si="8"/>
        <v/>
      </c>
      <c r="L49" s="24">
        <v>-9.2347040800000002E-2</v>
      </c>
      <c r="M49" s="27">
        <f t="shared" si="4"/>
        <v>4.3779161391445172</v>
      </c>
      <c r="N49" s="26" t="str">
        <f t="shared" si="5"/>
        <v>nicht wetten</v>
      </c>
      <c r="O49" t="str">
        <f t="shared" si="6"/>
        <v>verl</v>
      </c>
      <c r="P49" t="str">
        <f t="shared" si="9"/>
        <v/>
      </c>
    </row>
    <row r="50" spans="1:16" x14ac:dyDescent="0.3">
      <c r="A50" s="28">
        <v>1</v>
      </c>
      <c r="C50" s="25">
        <v>-0.63477319300000001</v>
      </c>
      <c r="D50" s="25">
        <f t="shared" si="0"/>
        <v>2.6724833925514151</v>
      </c>
      <c r="E50" s="25" t="str">
        <f t="shared" si="1"/>
        <v>nicht wetten</v>
      </c>
      <c r="F50" t="str">
        <f t="shared" si="2"/>
        <v>verl</v>
      </c>
      <c r="G50" t="str">
        <f t="shared" si="3"/>
        <v/>
      </c>
      <c r="I50" t="str">
        <f t="shared" si="7"/>
        <v/>
      </c>
      <c r="J50" t="str">
        <f t="shared" si="8"/>
        <v/>
      </c>
      <c r="L50" s="24">
        <v>1.4378979199999999</v>
      </c>
      <c r="M50" s="27">
        <f t="shared" si="4"/>
        <v>0.19175458834032635</v>
      </c>
      <c r="N50" s="26" t="str">
        <f t="shared" si="5"/>
        <v/>
      </c>
      <c r="O50" t="str">
        <f t="shared" si="6"/>
        <v>gew</v>
      </c>
      <c r="P50" t="str">
        <f t="shared" si="9"/>
        <v>gew</v>
      </c>
    </row>
    <row r="51" spans="1:16" x14ac:dyDescent="0.3">
      <c r="A51" s="28">
        <v>3</v>
      </c>
      <c r="C51" s="25">
        <v>1.078805139</v>
      </c>
      <c r="D51" s="25">
        <f t="shared" si="0"/>
        <v>3.6909896939328095</v>
      </c>
      <c r="E51" s="25" t="str">
        <f t="shared" si="1"/>
        <v/>
      </c>
      <c r="F51" t="str">
        <f t="shared" si="2"/>
        <v>gew</v>
      </c>
      <c r="G51" t="str">
        <f t="shared" si="3"/>
        <v>gew</v>
      </c>
      <c r="I51" t="str">
        <f t="shared" si="7"/>
        <v>gew, gew</v>
      </c>
      <c r="J51" t="str">
        <f t="shared" si="8"/>
        <v>OK</v>
      </c>
      <c r="L51" s="24">
        <v>1.3443716800000001</v>
      </c>
      <c r="M51" s="27">
        <f t="shared" si="4"/>
        <v>2.741105133986022</v>
      </c>
      <c r="N51" s="26" t="str">
        <f t="shared" si="5"/>
        <v/>
      </c>
      <c r="O51" t="str">
        <f t="shared" si="6"/>
        <v>gew</v>
      </c>
      <c r="P51" t="str">
        <f t="shared" si="9"/>
        <v>gew</v>
      </c>
    </row>
    <row r="52" spans="1:16" x14ac:dyDescent="0.3">
      <c r="A52" s="28">
        <v>-4</v>
      </c>
      <c r="C52" s="25">
        <v>-0.73095694099999997</v>
      </c>
      <c r="D52" s="25">
        <f t="shared" si="0"/>
        <v>10.686642521596077</v>
      </c>
      <c r="E52" s="25" t="str">
        <f t="shared" si="1"/>
        <v>nicht wetten</v>
      </c>
      <c r="F52" t="str">
        <f t="shared" si="2"/>
        <v>verl</v>
      </c>
      <c r="G52" t="str">
        <f t="shared" si="3"/>
        <v/>
      </c>
      <c r="I52" t="str">
        <f t="shared" si="7"/>
        <v/>
      </c>
      <c r="J52" t="str">
        <f t="shared" si="8"/>
        <v/>
      </c>
      <c r="L52" s="24">
        <v>-3.5984733100000001</v>
      </c>
      <c r="M52" s="27">
        <f t="shared" si="4"/>
        <v>0.16122368278235599</v>
      </c>
      <c r="N52" s="26" t="str">
        <f t="shared" si="5"/>
        <v/>
      </c>
      <c r="O52" t="str">
        <f t="shared" si="6"/>
        <v>gew</v>
      </c>
      <c r="P52" t="str">
        <f t="shared" si="9"/>
        <v>gew</v>
      </c>
    </row>
    <row r="53" spans="1:16" x14ac:dyDescent="0.3">
      <c r="A53" s="28">
        <v>0</v>
      </c>
      <c r="C53" s="25">
        <v>-1.1015524940000001</v>
      </c>
      <c r="D53" s="25">
        <f t="shared" si="0"/>
        <v>1.2134178970376204</v>
      </c>
      <c r="E53" s="25" t="str">
        <f t="shared" si="1"/>
        <v/>
      </c>
      <c r="F53" t="str">
        <f t="shared" si="2"/>
        <v>verl</v>
      </c>
      <c r="G53" t="str">
        <f t="shared" si="3"/>
        <v>verl</v>
      </c>
      <c r="I53" t="str">
        <f t="shared" si="7"/>
        <v/>
      </c>
      <c r="J53" t="str">
        <f t="shared" si="8"/>
        <v/>
      </c>
      <c r="L53" s="24">
        <v>-0.56280726199999997</v>
      </c>
      <c r="M53" s="27">
        <f t="shared" si="4"/>
        <v>0.31675201415993659</v>
      </c>
      <c r="N53" s="26" t="str">
        <f t="shared" si="5"/>
        <v>nicht wetten</v>
      </c>
      <c r="O53" t="str">
        <f t="shared" si="6"/>
        <v>verl</v>
      </c>
      <c r="P53" t="str">
        <f t="shared" si="9"/>
        <v/>
      </c>
    </row>
    <row r="54" spans="1:16" x14ac:dyDescent="0.3">
      <c r="A54" s="28">
        <v>2</v>
      </c>
      <c r="C54" s="25">
        <v>1.674372534</v>
      </c>
      <c r="D54" s="25">
        <f t="shared" si="0"/>
        <v>0.10603324661358118</v>
      </c>
      <c r="E54" s="25" t="str">
        <f t="shared" si="1"/>
        <v/>
      </c>
      <c r="F54" t="str">
        <f t="shared" si="2"/>
        <v>gew</v>
      </c>
      <c r="G54" t="str">
        <f t="shared" si="3"/>
        <v>gew</v>
      </c>
      <c r="I54" t="str">
        <f t="shared" si="7"/>
        <v>gew, gew</v>
      </c>
      <c r="J54" t="str">
        <f t="shared" si="8"/>
        <v>OK</v>
      </c>
      <c r="L54" s="24">
        <v>2.2028462900000001</v>
      </c>
      <c r="M54" s="27">
        <f t="shared" si="4"/>
        <v>4.1146617366764136E-2</v>
      </c>
      <c r="N54" s="26" t="str">
        <f t="shared" si="5"/>
        <v/>
      </c>
      <c r="O54" t="str">
        <f t="shared" si="6"/>
        <v>gew</v>
      </c>
      <c r="P54" t="str">
        <f t="shared" si="9"/>
        <v>gew</v>
      </c>
    </row>
    <row r="55" spans="1:16" x14ac:dyDescent="0.3">
      <c r="A55" s="28">
        <v>2</v>
      </c>
      <c r="C55" s="25">
        <v>0.71228860900000002</v>
      </c>
      <c r="D55" s="25">
        <f t="shared" si="0"/>
        <v>1.6582006265111549</v>
      </c>
      <c r="E55" s="25" t="str">
        <f t="shared" si="1"/>
        <v>nicht wetten</v>
      </c>
      <c r="F55" t="str">
        <f t="shared" si="2"/>
        <v>verl</v>
      </c>
      <c r="G55" t="str">
        <f t="shared" si="3"/>
        <v/>
      </c>
      <c r="I55" t="str">
        <f t="shared" si="7"/>
        <v/>
      </c>
      <c r="J55" t="str">
        <f t="shared" si="8"/>
        <v/>
      </c>
      <c r="L55" s="24">
        <v>2.6055164300000002</v>
      </c>
      <c r="M55" s="27">
        <f t="shared" si="4"/>
        <v>0.36665014699994514</v>
      </c>
      <c r="N55" s="26" t="str">
        <f t="shared" si="5"/>
        <v/>
      </c>
      <c r="O55" t="str">
        <f t="shared" si="6"/>
        <v>gew</v>
      </c>
      <c r="P55" t="str">
        <f t="shared" si="9"/>
        <v>gew</v>
      </c>
    </row>
    <row r="56" spans="1:16" x14ac:dyDescent="0.3">
      <c r="A56" s="28">
        <v>-2</v>
      </c>
      <c r="C56" s="25">
        <v>-1.469503067</v>
      </c>
      <c r="D56" s="25">
        <f t="shared" si="0"/>
        <v>0.2814269959224065</v>
      </c>
      <c r="E56" s="25" t="str">
        <f t="shared" si="1"/>
        <v/>
      </c>
      <c r="F56" t="str">
        <f t="shared" si="2"/>
        <v>gew</v>
      </c>
      <c r="G56" t="str">
        <f t="shared" si="3"/>
        <v>gew</v>
      </c>
      <c r="I56" t="str">
        <f t="shared" si="7"/>
        <v>gew, gew</v>
      </c>
      <c r="J56" t="str">
        <f t="shared" si="8"/>
        <v>OK</v>
      </c>
      <c r="L56" s="24">
        <v>-3.6240994899999999</v>
      </c>
      <c r="M56" s="27">
        <f t="shared" si="4"/>
        <v>2.6376991534182599</v>
      </c>
      <c r="N56" s="26" t="str">
        <f t="shared" si="5"/>
        <v/>
      </c>
      <c r="O56" t="str">
        <f t="shared" si="6"/>
        <v>gew</v>
      </c>
      <c r="P56" t="str">
        <f t="shared" si="9"/>
        <v>gew</v>
      </c>
    </row>
    <row r="57" spans="1:16" x14ac:dyDescent="0.3">
      <c r="A57" s="28">
        <v>2</v>
      </c>
      <c r="C57" s="25">
        <v>1.7054505149999999</v>
      </c>
      <c r="D57" s="25">
        <f t="shared" si="0"/>
        <v>8.675939911376529E-2</v>
      </c>
      <c r="E57" s="25" t="str">
        <f t="shared" si="1"/>
        <v/>
      </c>
      <c r="F57" t="str">
        <f t="shared" si="2"/>
        <v>gew</v>
      </c>
      <c r="G57" t="str">
        <f t="shared" si="3"/>
        <v>gew</v>
      </c>
      <c r="I57" t="str">
        <f t="shared" si="7"/>
        <v>gew, gew</v>
      </c>
      <c r="J57" t="str">
        <f t="shared" si="8"/>
        <v>OK</v>
      </c>
      <c r="L57" s="24">
        <v>2.6813337800000001</v>
      </c>
      <c r="M57" s="27">
        <f t="shared" si="4"/>
        <v>0.46421571976908854</v>
      </c>
      <c r="N57" s="26" t="str">
        <f t="shared" si="5"/>
        <v/>
      </c>
      <c r="O57" t="str">
        <f t="shared" si="6"/>
        <v>gew</v>
      </c>
      <c r="P57" t="str">
        <f t="shared" si="9"/>
        <v>gew</v>
      </c>
    </row>
    <row r="58" spans="1:16" x14ac:dyDescent="0.3">
      <c r="A58" s="28">
        <v>3</v>
      </c>
      <c r="C58" s="25">
        <v>2.0117303099999999</v>
      </c>
      <c r="D58" s="25">
        <f t="shared" si="0"/>
        <v>0.97667698017269633</v>
      </c>
      <c r="E58" s="25" t="str">
        <f t="shared" si="1"/>
        <v/>
      </c>
      <c r="F58" t="str">
        <f t="shared" si="2"/>
        <v>gew</v>
      </c>
      <c r="G58" t="str">
        <f t="shared" si="3"/>
        <v>gew</v>
      </c>
      <c r="I58" t="str">
        <f t="shared" si="7"/>
        <v>gew, gew</v>
      </c>
      <c r="J58" t="str">
        <f t="shared" si="8"/>
        <v>OK</v>
      </c>
      <c r="L58" s="24">
        <v>1.05362892</v>
      </c>
      <c r="M58" s="27">
        <f t="shared" si="4"/>
        <v>3.7883603810603663</v>
      </c>
      <c r="N58" s="26" t="str">
        <f t="shared" si="5"/>
        <v/>
      </c>
      <c r="O58" t="str">
        <f t="shared" si="6"/>
        <v>gew</v>
      </c>
      <c r="P58" t="str">
        <f t="shared" si="9"/>
        <v>gew</v>
      </c>
    </row>
    <row r="59" spans="1:16" x14ac:dyDescent="0.3">
      <c r="A59" s="28">
        <v>0</v>
      </c>
      <c r="C59" s="25">
        <v>-1.3790180350000001</v>
      </c>
      <c r="D59" s="25">
        <f t="shared" si="0"/>
        <v>1.9016907408552615</v>
      </c>
      <c r="E59" s="25" t="str">
        <f t="shared" si="1"/>
        <v/>
      </c>
      <c r="F59" t="str">
        <f t="shared" si="2"/>
        <v>verl</v>
      </c>
      <c r="G59" t="str">
        <f t="shared" si="3"/>
        <v>verl</v>
      </c>
      <c r="I59" t="str">
        <f t="shared" si="7"/>
        <v/>
      </c>
      <c r="J59" t="str">
        <f t="shared" si="8"/>
        <v/>
      </c>
      <c r="L59" s="24">
        <v>-0.43938213599999998</v>
      </c>
      <c r="M59" s="27">
        <f t="shared" si="4"/>
        <v>0.19305666143592248</v>
      </c>
      <c r="N59" s="26" t="str">
        <f t="shared" si="5"/>
        <v>nicht wetten</v>
      </c>
      <c r="O59" t="str">
        <f t="shared" si="6"/>
        <v>verl</v>
      </c>
      <c r="P59" t="str">
        <f t="shared" si="9"/>
        <v/>
      </c>
    </row>
    <row r="60" spans="1:16" x14ac:dyDescent="0.3">
      <c r="A60" s="28">
        <v>-3</v>
      </c>
      <c r="C60" s="25">
        <v>-1.3442781450000001</v>
      </c>
      <c r="D60" s="25">
        <f t="shared" si="0"/>
        <v>2.7414148611246407</v>
      </c>
      <c r="E60" s="25" t="str">
        <f t="shared" si="1"/>
        <v/>
      </c>
      <c r="F60" t="str">
        <f t="shared" si="2"/>
        <v>gew</v>
      </c>
      <c r="G60" t="str">
        <f t="shared" si="3"/>
        <v>gew</v>
      </c>
      <c r="I60" t="str">
        <f t="shared" si="7"/>
        <v>gew, verl</v>
      </c>
      <c r="J60" t="str">
        <f t="shared" si="8"/>
        <v>verl</v>
      </c>
      <c r="L60" s="24">
        <v>1.07084107</v>
      </c>
      <c r="M60" s="27">
        <f t="shared" si="4"/>
        <v>16.571747017198746</v>
      </c>
      <c r="N60" s="26" t="str">
        <f t="shared" si="5"/>
        <v/>
      </c>
      <c r="O60" t="str">
        <f t="shared" si="6"/>
        <v>verl</v>
      </c>
      <c r="P60" t="str">
        <f t="shared" si="9"/>
        <v>verl</v>
      </c>
    </row>
    <row r="61" spans="1:16" x14ac:dyDescent="0.3">
      <c r="A61" s="28">
        <v>1</v>
      </c>
      <c r="C61" s="25">
        <v>1.308052835</v>
      </c>
      <c r="D61" s="25">
        <f t="shared" si="0"/>
        <v>9.4896549151537238E-2</v>
      </c>
      <c r="E61" s="25" t="str">
        <f t="shared" si="1"/>
        <v/>
      </c>
      <c r="F61" t="str">
        <f t="shared" si="2"/>
        <v>gew</v>
      </c>
      <c r="G61" t="str">
        <f t="shared" si="3"/>
        <v>gew</v>
      </c>
      <c r="I61" t="str">
        <f t="shared" si="7"/>
        <v>gew, gew</v>
      </c>
      <c r="J61" t="str">
        <f t="shared" si="8"/>
        <v>OK</v>
      </c>
      <c r="L61" s="24">
        <v>1.5988857700000001</v>
      </c>
      <c r="M61" s="27">
        <f t="shared" si="4"/>
        <v>0.358664165508493</v>
      </c>
      <c r="N61" s="26" t="str">
        <f t="shared" si="5"/>
        <v/>
      </c>
      <c r="O61" t="str">
        <f t="shared" si="6"/>
        <v>gew</v>
      </c>
      <c r="P61" t="str">
        <f t="shared" si="9"/>
        <v>gew</v>
      </c>
    </row>
    <row r="62" spans="1:16" x14ac:dyDescent="0.3">
      <c r="A62" s="28">
        <v>4</v>
      </c>
      <c r="C62" s="25">
        <v>1.160781871</v>
      </c>
      <c r="D62" s="25">
        <f t="shared" si="0"/>
        <v>8.0611595840422599</v>
      </c>
      <c r="E62" s="25" t="str">
        <f t="shared" si="1"/>
        <v/>
      </c>
      <c r="F62" t="str">
        <f t="shared" si="2"/>
        <v>gew</v>
      </c>
      <c r="G62" t="str">
        <f t="shared" si="3"/>
        <v>gew</v>
      </c>
      <c r="I62" t="str">
        <f t="shared" si="7"/>
        <v>gew, gew</v>
      </c>
      <c r="J62" t="str">
        <f t="shared" si="8"/>
        <v>OK</v>
      </c>
      <c r="L62" s="24">
        <v>3.9073228800000002</v>
      </c>
      <c r="M62" s="27">
        <f t="shared" si="4"/>
        <v>8.5890485714943694E-3</v>
      </c>
      <c r="N62" s="26" t="str">
        <f t="shared" si="5"/>
        <v/>
      </c>
      <c r="O62" t="str">
        <f t="shared" si="6"/>
        <v>gew</v>
      </c>
      <c r="P62" t="str">
        <f t="shared" si="9"/>
        <v>gew</v>
      </c>
    </row>
    <row r="63" spans="1:16" x14ac:dyDescent="0.3">
      <c r="A63" s="28">
        <v>0</v>
      </c>
      <c r="C63" s="25">
        <v>-2.8517523999999999E-2</v>
      </c>
      <c r="D63" s="25">
        <f t="shared" si="0"/>
        <v>8.1324917509057598E-4</v>
      </c>
      <c r="E63" s="25" t="str">
        <f t="shared" si="1"/>
        <v>nicht wetten</v>
      </c>
      <c r="F63" t="str">
        <f t="shared" si="2"/>
        <v>verl</v>
      </c>
      <c r="G63" t="str">
        <f t="shared" si="3"/>
        <v/>
      </c>
      <c r="I63" t="str">
        <f t="shared" si="7"/>
        <v/>
      </c>
      <c r="J63" t="str">
        <f t="shared" si="8"/>
        <v/>
      </c>
      <c r="L63" s="24">
        <v>2.5654468499999998</v>
      </c>
      <c r="M63" s="27">
        <f t="shared" si="4"/>
        <v>6.5815175401749215</v>
      </c>
      <c r="N63" s="26" t="str">
        <f t="shared" si="5"/>
        <v/>
      </c>
      <c r="O63" t="str">
        <f t="shared" si="6"/>
        <v>verl</v>
      </c>
      <c r="P63" t="str">
        <f t="shared" si="9"/>
        <v>verl</v>
      </c>
    </row>
    <row r="64" spans="1:16" x14ac:dyDescent="0.3">
      <c r="A64" s="28">
        <v>3</v>
      </c>
      <c r="C64" s="25">
        <v>1.1519023610000001</v>
      </c>
      <c r="D64" s="25">
        <f t="shared" si="0"/>
        <v>3.415464883277374</v>
      </c>
      <c r="E64" s="25" t="str">
        <f t="shared" si="1"/>
        <v/>
      </c>
      <c r="F64" t="str">
        <f t="shared" si="2"/>
        <v>gew</v>
      </c>
      <c r="G64" t="str">
        <f t="shared" si="3"/>
        <v>gew</v>
      </c>
      <c r="I64" t="str">
        <f t="shared" si="7"/>
        <v>gew, gew</v>
      </c>
      <c r="J64" t="str">
        <f t="shared" si="8"/>
        <v>OK</v>
      </c>
      <c r="L64" s="24">
        <v>3.2979938999999998</v>
      </c>
      <c r="M64" s="27">
        <f t="shared" si="4"/>
        <v>8.8800364437209886E-2</v>
      </c>
      <c r="N64" s="26" t="str">
        <f t="shared" si="5"/>
        <v/>
      </c>
      <c r="O64" t="str">
        <f t="shared" si="6"/>
        <v>gew</v>
      </c>
      <c r="P64" t="str">
        <f t="shared" si="9"/>
        <v>gew</v>
      </c>
    </row>
    <row r="65" spans="1:16" x14ac:dyDescent="0.3">
      <c r="A65" s="28">
        <v>0</v>
      </c>
      <c r="C65" s="25">
        <v>-0.466423007</v>
      </c>
      <c r="D65" s="25">
        <f t="shared" ref="D65:D128" si="10">(C65-A65)^2</f>
        <v>0.21755042145892206</v>
      </c>
      <c r="E65" s="25" t="str">
        <f t="shared" ref="E65:E128" si="11">IF(AND(C65&gt;-($T$6),C65&lt;($T$6)),"nicht wetten","")</f>
        <v>nicht wetten</v>
      </c>
      <c r="F65" t="str">
        <f t="shared" ref="F65:F128" si="12">IF(AND(E65="",(C65*A65)&gt;0),"gew","verl")</f>
        <v>verl</v>
      </c>
      <c r="G65" t="str">
        <f t="shared" ref="G65:G128" si="13">IF(E65="",F65,"")</f>
        <v/>
      </c>
      <c r="I65" t="str">
        <f t="shared" si="7"/>
        <v/>
      </c>
      <c r="J65" t="str">
        <f t="shared" si="8"/>
        <v/>
      </c>
      <c r="L65" s="24">
        <v>0.76509714100000004</v>
      </c>
      <c r="M65" s="27">
        <f t="shared" ref="M65:M128" si="14">(L65-A65)^2</f>
        <v>0.58537363516637397</v>
      </c>
      <c r="N65" s="26" t="str">
        <f t="shared" ref="N65:N128" si="15">IF(AND(L65&gt;-($T$6),L65&lt;($T$6)),"nicht wetten","")</f>
        <v>nicht wetten</v>
      </c>
      <c r="O65" t="str">
        <f t="shared" ref="O65:O128" si="16">IF(AND(N65="",(L65*A65)&gt;0),"gew","verl")</f>
        <v>verl</v>
      </c>
      <c r="P65" t="str">
        <f t="shared" si="9"/>
        <v/>
      </c>
    </row>
    <row r="66" spans="1:16" x14ac:dyDescent="0.3">
      <c r="A66" s="28">
        <v>-1</v>
      </c>
      <c r="C66" s="25">
        <v>-0.43747607999999999</v>
      </c>
      <c r="D66" s="25">
        <f t="shared" si="10"/>
        <v>0.31643316057216647</v>
      </c>
      <c r="E66" s="25" t="str">
        <f t="shared" si="11"/>
        <v>nicht wetten</v>
      </c>
      <c r="F66" t="str">
        <f t="shared" si="12"/>
        <v>verl</v>
      </c>
      <c r="G66" t="str">
        <f t="shared" si="13"/>
        <v/>
      </c>
      <c r="I66" t="str">
        <f t="shared" ref="I66:I129" si="17">IF(AND(E66="",N66=""),G66&amp;", "&amp;P66,"")</f>
        <v/>
      </c>
      <c r="J66" t="str">
        <f t="shared" ref="J66:J129" si="18">IF(I66="","",IF(LEFT(I66,3)=RIGHT(I66,3),"OK","verl"))</f>
        <v/>
      </c>
      <c r="L66" s="24">
        <v>-1.2945317000000001</v>
      </c>
      <c r="M66" s="27">
        <f t="shared" si="14"/>
        <v>8.6748922304890036E-2</v>
      </c>
      <c r="N66" s="26" t="str">
        <f t="shared" si="15"/>
        <v/>
      </c>
      <c r="O66" t="str">
        <f t="shared" si="16"/>
        <v>gew</v>
      </c>
      <c r="P66" t="str">
        <f t="shared" ref="P66:P129" si="19">IF(N66="",O66,"")</f>
        <v>gew</v>
      </c>
    </row>
    <row r="67" spans="1:16" x14ac:dyDescent="0.3">
      <c r="A67" s="28">
        <v>-1</v>
      </c>
      <c r="C67" s="25">
        <v>-0.80716252499999996</v>
      </c>
      <c r="D67" s="25">
        <f t="shared" si="10"/>
        <v>3.7186291764375635E-2</v>
      </c>
      <c r="E67" s="25" t="str">
        <f t="shared" si="11"/>
        <v>nicht wetten</v>
      </c>
      <c r="F67" t="str">
        <f t="shared" si="12"/>
        <v>verl</v>
      </c>
      <c r="G67" t="str">
        <f t="shared" si="13"/>
        <v/>
      </c>
      <c r="I67" t="str">
        <f t="shared" si="17"/>
        <v/>
      </c>
      <c r="J67" t="str">
        <f t="shared" si="18"/>
        <v/>
      </c>
      <c r="L67" s="24">
        <v>0.87549191699999995</v>
      </c>
      <c r="M67" s="27">
        <f t="shared" si="14"/>
        <v>3.5174699307323345</v>
      </c>
      <c r="N67" s="26" t="str">
        <f t="shared" si="15"/>
        <v>nicht wetten</v>
      </c>
      <c r="O67" t="str">
        <f t="shared" si="16"/>
        <v>verl</v>
      </c>
      <c r="P67" t="str">
        <f t="shared" si="19"/>
        <v/>
      </c>
    </row>
    <row r="68" spans="1:16" x14ac:dyDescent="0.3">
      <c r="A68" s="28">
        <v>0</v>
      </c>
      <c r="C68" s="25">
        <v>-0.17414301200000001</v>
      </c>
      <c r="D68" s="25">
        <f t="shared" si="10"/>
        <v>3.0325788628432149E-2</v>
      </c>
      <c r="E68" s="25" t="str">
        <f t="shared" si="11"/>
        <v>nicht wetten</v>
      </c>
      <c r="F68" t="str">
        <f t="shared" si="12"/>
        <v>verl</v>
      </c>
      <c r="G68" t="str">
        <f t="shared" si="13"/>
        <v/>
      </c>
      <c r="I68" t="str">
        <f t="shared" si="17"/>
        <v/>
      </c>
      <c r="J68" t="str">
        <f t="shared" si="18"/>
        <v/>
      </c>
      <c r="L68" s="24">
        <v>0.25855171700000001</v>
      </c>
      <c r="M68" s="27">
        <f t="shared" si="14"/>
        <v>6.6848990363648095E-2</v>
      </c>
      <c r="N68" s="26" t="str">
        <f t="shared" si="15"/>
        <v>nicht wetten</v>
      </c>
      <c r="O68" t="str">
        <f t="shared" si="16"/>
        <v>verl</v>
      </c>
      <c r="P68" t="str">
        <f t="shared" si="19"/>
        <v/>
      </c>
    </row>
    <row r="69" spans="1:16" x14ac:dyDescent="0.3">
      <c r="A69" s="28">
        <v>2</v>
      </c>
      <c r="C69" s="25">
        <v>-0.30078315900000002</v>
      </c>
      <c r="D69" s="25">
        <f t="shared" si="10"/>
        <v>5.293603144738019</v>
      </c>
      <c r="E69" s="25" t="str">
        <f t="shared" si="11"/>
        <v>nicht wetten</v>
      </c>
      <c r="F69" t="str">
        <f t="shared" si="12"/>
        <v>verl</v>
      </c>
      <c r="G69" t="str">
        <f t="shared" si="13"/>
        <v/>
      </c>
      <c r="I69" t="str">
        <f t="shared" si="17"/>
        <v/>
      </c>
      <c r="J69" t="str">
        <f t="shared" si="18"/>
        <v/>
      </c>
      <c r="L69" s="24">
        <v>0.73220807300000001</v>
      </c>
      <c r="M69" s="27">
        <f t="shared" si="14"/>
        <v>1.6072963701663734</v>
      </c>
      <c r="N69" s="26" t="str">
        <f t="shared" si="15"/>
        <v>nicht wetten</v>
      </c>
      <c r="O69" t="str">
        <f t="shared" si="16"/>
        <v>verl</v>
      </c>
      <c r="P69" t="str">
        <f t="shared" si="19"/>
        <v/>
      </c>
    </row>
    <row r="70" spans="1:16" x14ac:dyDescent="0.3">
      <c r="A70" s="28">
        <v>-1</v>
      </c>
      <c r="C70" s="25">
        <v>-0.34667752099999999</v>
      </c>
      <c r="D70" s="25">
        <f t="shared" si="10"/>
        <v>0.4268302615667055</v>
      </c>
      <c r="E70" s="25" t="str">
        <f t="shared" si="11"/>
        <v>nicht wetten</v>
      </c>
      <c r="F70" t="str">
        <f t="shared" si="12"/>
        <v>verl</v>
      </c>
      <c r="G70" t="str">
        <f t="shared" si="13"/>
        <v/>
      </c>
      <c r="I70" t="str">
        <f t="shared" si="17"/>
        <v/>
      </c>
      <c r="J70" t="str">
        <f t="shared" si="18"/>
        <v/>
      </c>
      <c r="L70" s="24">
        <v>4.7131724700000002E-2</v>
      </c>
      <c r="M70" s="27">
        <f t="shared" si="14"/>
        <v>1.0964848488731966</v>
      </c>
      <c r="N70" s="26" t="str">
        <f t="shared" si="15"/>
        <v>nicht wetten</v>
      </c>
      <c r="O70" t="str">
        <f t="shared" si="16"/>
        <v>verl</v>
      </c>
      <c r="P70" t="str">
        <f t="shared" si="19"/>
        <v/>
      </c>
    </row>
    <row r="71" spans="1:16" x14ac:dyDescent="0.3">
      <c r="A71" s="28">
        <v>-2</v>
      </c>
      <c r="C71" s="25">
        <v>-1.176031727</v>
      </c>
      <c r="D71" s="25">
        <f t="shared" si="10"/>
        <v>0.67892371491060244</v>
      </c>
      <c r="E71" s="25" t="str">
        <f t="shared" si="11"/>
        <v/>
      </c>
      <c r="F71" t="str">
        <f t="shared" si="12"/>
        <v>gew</v>
      </c>
      <c r="G71" t="str">
        <f t="shared" si="13"/>
        <v>gew</v>
      </c>
      <c r="I71" t="str">
        <f t="shared" si="17"/>
        <v>gew, gew</v>
      </c>
      <c r="J71" t="str">
        <f t="shared" si="18"/>
        <v>OK</v>
      </c>
      <c r="L71" s="24">
        <v>-1.64584804</v>
      </c>
      <c r="M71" s="27">
        <f t="shared" si="14"/>
        <v>0.12542361077184164</v>
      </c>
      <c r="N71" s="26" t="str">
        <f t="shared" si="15"/>
        <v/>
      </c>
      <c r="O71" t="str">
        <f t="shared" si="16"/>
        <v>gew</v>
      </c>
      <c r="P71" t="str">
        <f t="shared" si="19"/>
        <v>gew</v>
      </c>
    </row>
    <row r="72" spans="1:16" x14ac:dyDescent="0.3">
      <c r="A72" s="28">
        <v>-1</v>
      </c>
      <c r="C72" s="25">
        <v>-0.581099272</v>
      </c>
      <c r="D72" s="25">
        <f t="shared" si="10"/>
        <v>0.17547781991892999</v>
      </c>
      <c r="E72" s="25" t="str">
        <f t="shared" si="11"/>
        <v>nicht wetten</v>
      </c>
      <c r="F72" t="str">
        <f t="shared" si="12"/>
        <v>verl</v>
      </c>
      <c r="G72" t="str">
        <f t="shared" si="13"/>
        <v/>
      </c>
      <c r="I72" t="str">
        <f t="shared" si="17"/>
        <v/>
      </c>
      <c r="J72" t="str">
        <f t="shared" si="18"/>
        <v/>
      </c>
      <c r="L72" s="24">
        <v>-0.27339628300000002</v>
      </c>
      <c r="M72" s="27">
        <f t="shared" si="14"/>
        <v>0.52795296155821603</v>
      </c>
      <c r="N72" s="26" t="str">
        <f t="shared" si="15"/>
        <v>nicht wetten</v>
      </c>
      <c r="O72" t="str">
        <f t="shared" si="16"/>
        <v>verl</v>
      </c>
      <c r="P72" t="str">
        <f t="shared" si="19"/>
        <v/>
      </c>
    </row>
    <row r="73" spans="1:16" x14ac:dyDescent="0.3">
      <c r="A73" s="28">
        <v>-2</v>
      </c>
      <c r="C73" s="25">
        <v>-1.2917289249999999</v>
      </c>
      <c r="D73" s="25">
        <f t="shared" si="10"/>
        <v>0.50164791568165579</v>
      </c>
      <c r="E73" s="25" t="str">
        <f t="shared" si="11"/>
        <v/>
      </c>
      <c r="F73" t="str">
        <f t="shared" si="12"/>
        <v>gew</v>
      </c>
      <c r="G73" t="str">
        <f t="shared" si="13"/>
        <v>gew</v>
      </c>
      <c r="I73" t="str">
        <f t="shared" si="17"/>
        <v/>
      </c>
      <c r="J73" t="str">
        <f t="shared" si="18"/>
        <v/>
      </c>
      <c r="L73" s="24">
        <v>-0.97986781599999995</v>
      </c>
      <c r="M73" s="27">
        <f t="shared" si="14"/>
        <v>1.0406696728326097</v>
      </c>
      <c r="N73" s="26" t="str">
        <f t="shared" si="15"/>
        <v>nicht wetten</v>
      </c>
      <c r="O73" t="str">
        <f t="shared" si="16"/>
        <v>verl</v>
      </c>
      <c r="P73" t="str">
        <f t="shared" si="19"/>
        <v/>
      </c>
    </row>
    <row r="74" spans="1:16" x14ac:dyDescent="0.3">
      <c r="A74" s="28">
        <v>0</v>
      </c>
      <c r="C74" s="25">
        <v>0.138700296</v>
      </c>
      <c r="D74" s="25">
        <f t="shared" si="10"/>
        <v>1.9237772110487616E-2</v>
      </c>
      <c r="E74" s="25" t="str">
        <f t="shared" si="11"/>
        <v>nicht wetten</v>
      </c>
      <c r="F74" t="str">
        <f t="shared" si="12"/>
        <v>verl</v>
      </c>
      <c r="G74" t="str">
        <f t="shared" si="13"/>
        <v/>
      </c>
      <c r="I74" t="str">
        <f t="shared" si="17"/>
        <v/>
      </c>
      <c r="J74" t="str">
        <f t="shared" si="18"/>
        <v/>
      </c>
      <c r="L74" s="24">
        <v>8.2210309800000006E-2</v>
      </c>
      <c r="M74" s="27">
        <f t="shared" si="14"/>
        <v>6.7585350374119767E-3</v>
      </c>
      <c r="N74" s="26" t="str">
        <f t="shared" si="15"/>
        <v>nicht wetten</v>
      </c>
      <c r="O74" t="str">
        <f t="shared" si="16"/>
        <v>verl</v>
      </c>
      <c r="P74" t="str">
        <f t="shared" si="19"/>
        <v/>
      </c>
    </row>
    <row r="75" spans="1:16" x14ac:dyDescent="0.3">
      <c r="A75" s="28">
        <v>-4</v>
      </c>
      <c r="C75" s="25">
        <v>-1.661229979</v>
      </c>
      <c r="D75" s="25">
        <f t="shared" si="10"/>
        <v>5.4698452111283418</v>
      </c>
      <c r="E75" s="25" t="str">
        <f t="shared" si="11"/>
        <v/>
      </c>
      <c r="F75" t="str">
        <f t="shared" si="12"/>
        <v>gew</v>
      </c>
      <c r="G75" t="str">
        <f t="shared" si="13"/>
        <v>gew</v>
      </c>
      <c r="I75" t="str">
        <f t="shared" si="17"/>
        <v>gew, gew</v>
      </c>
      <c r="J75" t="str">
        <f t="shared" si="18"/>
        <v>OK</v>
      </c>
      <c r="L75" s="24">
        <v>-3.2752983599999999</v>
      </c>
      <c r="M75" s="27">
        <f t="shared" si="14"/>
        <v>0.52519246701868982</v>
      </c>
      <c r="N75" s="26" t="str">
        <f t="shared" si="15"/>
        <v/>
      </c>
      <c r="O75" t="str">
        <f t="shared" si="16"/>
        <v>gew</v>
      </c>
      <c r="P75" t="str">
        <f t="shared" si="19"/>
        <v>gew</v>
      </c>
    </row>
    <row r="76" spans="1:16" x14ac:dyDescent="0.3">
      <c r="A76" s="28">
        <v>4</v>
      </c>
      <c r="C76" s="25">
        <v>0.26716051099999999</v>
      </c>
      <c r="D76" s="25">
        <f t="shared" si="10"/>
        <v>13.93409065063778</v>
      </c>
      <c r="E76" s="25" t="str">
        <f t="shared" si="11"/>
        <v>nicht wetten</v>
      </c>
      <c r="F76" t="str">
        <f t="shared" si="12"/>
        <v>verl</v>
      </c>
      <c r="G76" t="str">
        <f t="shared" si="13"/>
        <v/>
      </c>
      <c r="I76" t="str">
        <f t="shared" si="17"/>
        <v/>
      </c>
      <c r="J76" t="str">
        <f t="shared" si="18"/>
        <v/>
      </c>
      <c r="L76" s="24">
        <v>2.0235457399999999</v>
      </c>
      <c r="M76" s="27">
        <f t="shared" si="14"/>
        <v>3.9063714418721482</v>
      </c>
      <c r="N76" s="26" t="str">
        <f t="shared" si="15"/>
        <v/>
      </c>
      <c r="O76" t="str">
        <f t="shared" si="16"/>
        <v>gew</v>
      </c>
      <c r="P76" t="str">
        <f t="shared" si="19"/>
        <v>gew</v>
      </c>
    </row>
    <row r="77" spans="1:16" x14ac:dyDescent="0.3">
      <c r="A77" s="28">
        <v>-3</v>
      </c>
      <c r="C77" s="25">
        <v>-1.9533656349999999</v>
      </c>
      <c r="D77" s="25">
        <f t="shared" si="10"/>
        <v>1.0954434939989535</v>
      </c>
      <c r="E77" s="25" t="str">
        <f t="shared" si="11"/>
        <v/>
      </c>
      <c r="F77" t="str">
        <f t="shared" si="12"/>
        <v>gew</v>
      </c>
      <c r="G77" t="str">
        <f t="shared" si="13"/>
        <v>gew</v>
      </c>
      <c r="I77" t="str">
        <f t="shared" si="17"/>
        <v>gew, gew</v>
      </c>
      <c r="J77" t="str">
        <f t="shared" si="18"/>
        <v>OK</v>
      </c>
      <c r="L77" s="24">
        <v>-1.6903681800000001</v>
      </c>
      <c r="M77" s="27">
        <f t="shared" si="14"/>
        <v>1.7151355039565122</v>
      </c>
      <c r="N77" s="26" t="str">
        <f t="shared" si="15"/>
        <v/>
      </c>
      <c r="O77" t="str">
        <f t="shared" si="16"/>
        <v>gew</v>
      </c>
      <c r="P77" t="str">
        <f t="shared" si="19"/>
        <v>gew</v>
      </c>
    </row>
    <row r="78" spans="1:16" x14ac:dyDescent="0.3">
      <c r="A78" s="28">
        <v>0</v>
      </c>
      <c r="C78" s="25">
        <v>-0.81019651500000001</v>
      </c>
      <c r="D78" s="25">
        <f t="shared" si="10"/>
        <v>0.65641839291814519</v>
      </c>
      <c r="E78" s="25" t="str">
        <f t="shared" si="11"/>
        <v>nicht wetten</v>
      </c>
      <c r="F78" t="str">
        <f t="shared" si="12"/>
        <v>verl</v>
      </c>
      <c r="G78" t="str">
        <f t="shared" si="13"/>
        <v/>
      </c>
      <c r="I78" t="str">
        <f t="shared" si="17"/>
        <v/>
      </c>
      <c r="J78" t="str">
        <f t="shared" si="18"/>
        <v/>
      </c>
      <c r="L78" s="24">
        <v>-1.1958670600000001</v>
      </c>
      <c r="M78" s="27">
        <f t="shared" si="14"/>
        <v>1.4300980251930437</v>
      </c>
      <c r="N78" s="26" t="str">
        <f t="shared" si="15"/>
        <v/>
      </c>
      <c r="O78" t="str">
        <f t="shared" si="16"/>
        <v>verl</v>
      </c>
      <c r="P78" t="str">
        <f t="shared" si="19"/>
        <v>verl</v>
      </c>
    </row>
    <row r="79" spans="1:16" x14ac:dyDescent="0.3">
      <c r="A79" s="28">
        <v>2</v>
      </c>
      <c r="C79" s="25">
        <v>-9.8076251000000003E-2</v>
      </c>
      <c r="D79" s="25">
        <f t="shared" si="10"/>
        <v>4.4019239550102158</v>
      </c>
      <c r="E79" s="25" t="str">
        <f t="shared" si="11"/>
        <v>nicht wetten</v>
      </c>
      <c r="F79" t="str">
        <f t="shared" si="12"/>
        <v>verl</v>
      </c>
      <c r="G79" t="str">
        <f t="shared" si="13"/>
        <v/>
      </c>
      <c r="I79" t="str">
        <f t="shared" si="17"/>
        <v/>
      </c>
      <c r="J79" t="str">
        <f t="shared" si="18"/>
        <v/>
      </c>
      <c r="L79" s="24">
        <v>1.8275219199999999</v>
      </c>
      <c r="M79" s="27">
        <f t="shared" si="14"/>
        <v>2.9748688080486432E-2</v>
      </c>
      <c r="N79" s="26" t="str">
        <f t="shared" si="15"/>
        <v/>
      </c>
      <c r="O79" t="str">
        <f t="shared" si="16"/>
        <v>gew</v>
      </c>
      <c r="P79" t="str">
        <f t="shared" si="19"/>
        <v>gew</v>
      </c>
    </row>
    <row r="80" spans="1:16" x14ac:dyDescent="0.3">
      <c r="A80" s="28">
        <v>3</v>
      </c>
      <c r="C80" s="25">
        <v>-0.37263483200000003</v>
      </c>
      <c r="D80" s="25">
        <f t="shared" si="10"/>
        <v>11.37466571001967</v>
      </c>
      <c r="E80" s="25" t="str">
        <f t="shared" si="11"/>
        <v>nicht wetten</v>
      </c>
      <c r="F80" t="str">
        <f t="shared" si="12"/>
        <v>verl</v>
      </c>
      <c r="G80" t="str">
        <f t="shared" si="13"/>
        <v/>
      </c>
      <c r="I80" t="str">
        <f t="shared" si="17"/>
        <v/>
      </c>
      <c r="J80" t="str">
        <f t="shared" si="18"/>
        <v/>
      </c>
      <c r="L80" s="24">
        <v>3.0127477599999999</v>
      </c>
      <c r="M80" s="27">
        <f t="shared" si="14"/>
        <v>1.6250538501759709E-4</v>
      </c>
      <c r="N80" s="26" t="str">
        <f t="shared" si="15"/>
        <v/>
      </c>
      <c r="O80" t="str">
        <f t="shared" si="16"/>
        <v>gew</v>
      </c>
      <c r="P80" t="str">
        <f t="shared" si="19"/>
        <v>gew</v>
      </c>
    </row>
    <row r="81" spans="1:16" x14ac:dyDescent="0.3">
      <c r="A81" s="28">
        <v>-2</v>
      </c>
      <c r="C81" s="25">
        <v>-0.50747072100000001</v>
      </c>
      <c r="D81" s="25">
        <f t="shared" si="10"/>
        <v>2.2276436486722599</v>
      </c>
      <c r="E81" s="25" t="str">
        <f t="shared" si="11"/>
        <v>nicht wetten</v>
      </c>
      <c r="F81" t="str">
        <f t="shared" si="12"/>
        <v>verl</v>
      </c>
      <c r="G81" t="str">
        <f t="shared" si="13"/>
        <v/>
      </c>
      <c r="I81" t="str">
        <f t="shared" si="17"/>
        <v/>
      </c>
      <c r="J81" t="str">
        <f t="shared" si="18"/>
        <v/>
      </c>
      <c r="L81" s="24">
        <v>-2.79993033</v>
      </c>
      <c r="M81" s="27">
        <f t="shared" si="14"/>
        <v>0.6398885328539089</v>
      </c>
      <c r="N81" s="26" t="str">
        <f t="shared" si="15"/>
        <v/>
      </c>
      <c r="O81" t="str">
        <f t="shared" si="16"/>
        <v>gew</v>
      </c>
      <c r="P81" t="str">
        <f t="shared" si="19"/>
        <v>gew</v>
      </c>
    </row>
    <row r="82" spans="1:16" x14ac:dyDescent="0.3">
      <c r="A82" s="28">
        <v>-1</v>
      </c>
      <c r="C82" s="25">
        <v>-0.75417572099999997</v>
      </c>
      <c r="D82" s="25">
        <f t="shared" si="10"/>
        <v>6.0429576145869857E-2</v>
      </c>
      <c r="E82" s="25" t="str">
        <f t="shared" si="11"/>
        <v>nicht wetten</v>
      </c>
      <c r="F82" t="str">
        <f t="shared" si="12"/>
        <v>verl</v>
      </c>
      <c r="G82" t="str">
        <f t="shared" si="13"/>
        <v/>
      </c>
      <c r="I82" t="str">
        <f t="shared" si="17"/>
        <v/>
      </c>
      <c r="J82" t="str">
        <f t="shared" si="18"/>
        <v/>
      </c>
      <c r="L82" s="24">
        <v>-0.98817610700000003</v>
      </c>
      <c r="M82" s="27">
        <f t="shared" si="14"/>
        <v>1.3980444567544839E-4</v>
      </c>
      <c r="N82" s="26" t="str">
        <f t="shared" si="15"/>
        <v>nicht wetten</v>
      </c>
      <c r="O82" t="str">
        <f t="shared" si="16"/>
        <v>verl</v>
      </c>
      <c r="P82" t="str">
        <f t="shared" si="19"/>
        <v/>
      </c>
    </row>
    <row r="83" spans="1:16" x14ac:dyDescent="0.3">
      <c r="A83" s="28">
        <v>-1</v>
      </c>
      <c r="C83" s="25">
        <v>-0.52496145100000002</v>
      </c>
      <c r="D83" s="25">
        <f t="shared" si="10"/>
        <v>0.22566162303602538</v>
      </c>
      <c r="E83" s="25" t="str">
        <f t="shared" si="11"/>
        <v>nicht wetten</v>
      </c>
      <c r="F83" t="str">
        <f t="shared" si="12"/>
        <v>verl</v>
      </c>
      <c r="G83" t="str">
        <f t="shared" si="13"/>
        <v/>
      </c>
      <c r="I83" t="str">
        <f t="shared" si="17"/>
        <v/>
      </c>
      <c r="J83" t="str">
        <f t="shared" si="18"/>
        <v/>
      </c>
      <c r="L83" s="24">
        <v>5.2856281400000003E-2</v>
      </c>
      <c r="M83" s="27">
        <f t="shared" si="14"/>
        <v>1.1085063492834359</v>
      </c>
      <c r="N83" s="26" t="str">
        <f t="shared" si="15"/>
        <v>nicht wetten</v>
      </c>
      <c r="O83" t="str">
        <f t="shared" si="16"/>
        <v>verl</v>
      </c>
      <c r="P83" t="str">
        <f t="shared" si="19"/>
        <v/>
      </c>
    </row>
    <row r="84" spans="1:16" x14ac:dyDescent="0.3">
      <c r="A84" s="28">
        <v>0</v>
      </c>
      <c r="C84" s="25">
        <v>-0.31259741499999999</v>
      </c>
      <c r="D84" s="25">
        <f t="shared" si="10"/>
        <v>9.7717143864682221E-2</v>
      </c>
      <c r="E84" s="25" t="str">
        <f t="shared" si="11"/>
        <v>nicht wetten</v>
      </c>
      <c r="F84" t="str">
        <f t="shared" si="12"/>
        <v>verl</v>
      </c>
      <c r="G84" t="str">
        <f t="shared" si="13"/>
        <v/>
      </c>
      <c r="I84" t="str">
        <f t="shared" si="17"/>
        <v/>
      </c>
      <c r="J84" t="str">
        <f t="shared" si="18"/>
        <v/>
      </c>
      <c r="L84" s="24">
        <v>6.5299615300000002E-2</v>
      </c>
      <c r="M84" s="27">
        <f t="shared" si="14"/>
        <v>4.264039758327994E-3</v>
      </c>
      <c r="N84" s="26" t="str">
        <f t="shared" si="15"/>
        <v>nicht wetten</v>
      </c>
      <c r="O84" t="str">
        <f t="shared" si="16"/>
        <v>verl</v>
      </c>
      <c r="P84" t="str">
        <f t="shared" si="19"/>
        <v/>
      </c>
    </row>
    <row r="85" spans="1:16" x14ac:dyDescent="0.3">
      <c r="A85" s="28">
        <v>-3</v>
      </c>
      <c r="C85" s="25">
        <v>-1.2387795859999999</v>
      </c>
      <c r="D85" s="25">
        <f t="shared" si="10"/>
        <v>3.1018973466903317</v>
      </c>
      <c r="E85" s="25" t="str">
        <f t="shared" si="11"/>
        <v/>
      </c>
      <c r="F85" t="str">
        <f t="shared" si="12"/>
        <v>gew</v>
      </c>
      <c r="G85" t="str">
        <f t="shared" si="13"/>
        <v>gew</v>
      </c>
      <c r="I85" t="str">
        <f t="shared" si="17"/>
        <v>gew, gew</v>
      </c>
      <c r="J85" t="str">
        <f t="shared" si="18"/>
        <v>OK</v>
      </c>
      <c r="L85" s="24">
        <v>-2.8807527999999998</v>
      </c>
      <c r="M85" s="27">
        <f t="shared" si="14"/>
        <v>1.4219894707840052E-2</v>
      </c>
      <c r="N85" s="26" t="str">
        <f t="shared" si="15"/>
        <v/>
      </c>
      <c r="O85" t="str">
        <f t="shared" si="16"/>
        <v>gew</v>
      </c>
      <c r="P85" t="str">
        <f t="shared" si="19"/>
        <v>gew</v>
      </c>
    </row>
    <row r="86" spans="1:16" x14ac:dyDescent="0.3">
      <c r="A86" s="28">
        <v>-2</v>
      </c>
      <c r="C86" s="25">
        <v>-0.349623187</v>
      </c>
      <c r="D86" s="25">
        <f t="shared" si="10"/>
        <v>2.7237436248880371</v>
      </c>
      <c r="E86" s="25" t="str">
        <f t="shared" si="11"/>
        <v>nicht wetten</v>
      </c>
      <c r="F86" t="str">
        <f t="shared" si="12"/>
        <v>verl</v>
      </c>
      <c r="G86" t="str">
        <f t="shared" si="13"/>
        <v/>
      </c>
      <c r="I86" t="str">
        <f t="shared" si="17"/>
        <v/>
      </c>
      <c r="J86" t="str">
        <f t="shared" si="18"/>
        <v/>
      </c>
      <c r="L86" s="24">
        <v>-2.5400230699999998E-2</v>
      </c>
      <c r="M86" s="27">
        <f t="shared" si="14"/>
        <v>3.8990442489196129</v>
      </c>
      <c r="N86" s="26" t="str">
        <f t="shared" si="15"/>
        <v>nicht wetten</v>
      </c>
      <c r="O86" t="str">
        <f t="shared" si="16"/>
        <v>verl</v>
      </c>
      <c r="P86" t="str">
        <f t="shared" si="19"/>
        <v/>
      </c>
    </row>
    <row r="87" spans="1:16" x14ac:dyDescent="0.3">
      <c r="A87" s="28">
        <v>-1</v>
      </c>
      <c r="C87" s="25">
        <v>-0.24201771499999999</v>
      </c>
      <c r="D87" s="25">
        <f t="shared" si="10"/>
        <v>0.5745371443738212</v>
      </c>
      <c r="E87" s="25" t="str">
        <f t="shared" si="11"/>
        <v>nicht wetten</v>
      </c>
      <c r="F87" t="str">
        <f t="shared" si="12"/>
        <v>verl</v>
      </c>
      <c r="G87" t="str">
        <f t="shared" si="13"/>
        <v/>
      </c>
      <c r="I87" t="str">
        <f t="shared" si="17"/>
        <v/>
      </c>
      <c r="J87" t="str">
        <f t="shared" si="18"/>
        <v/>
      </c>
      <c r="L87" s="24">
        <v>-1.46924722</v>
      </c>
      <c r="M87" s="27">
        <f t="shared" si="14"/>
        <v>0.22019295347772835</v>
      </c>
      <c r="N87" s="26" t="str">
        <f t="shared" si="15"/>
        <v/>
      </c>
      <c r="O87" t="str">
        <f t="shared" si="16"/>
        <v>gew</v>
      </c>
      <c r="P87" t="str">
        <f t="shared" si="19"/>
        <v>gew</v>
      </c>
    </row>
    <row r="88" spans="1:16" x14ac:dyDescent="0.3">
      <c r="A88" s="28">
        <v>4</v>
      </c>
      <c r="C88" s="25">
        <v>2.3991719379999998</v>
      </c>
      <c r="D88" s="25">
        <f t="shared" si="10"/>
        <v>2.5626504840866762</v>
      </c>
      <c r="E88" s="25" t="str">
        <f t="shared" si="11"/>
        <v/>
      </c>
      <c r="F88" t="str">
        <f t="shared" si="12"/>
        <v>gew</v>
      </c>
      <c r="G88" t="str">
        <f t="shared" si="13"/>
        <v>gew</v>
      </c>
      <c r="I88" t="str">
        <f t="shared" si="17"/>
        <v>gew, gew</v>
      </c>
      <c r="J88" t="str">
        <f t="shared" si="18"/>
        <v>OK</v>
      </c>
      <c r="L88" s="24">
        <v>3.2688162300000001</v>
      </c>
      <c r="M88" s="27">
        <f t="shared" si="14"/>
        <v>0.53462970551141276</v>
      </c>
      <c r="N88" s="26" t="str">
        <f t="shared" si="15"/>
        <v/>
      </c>
      <c r="O88" t="str">
        <f t="shared" si="16"/>
        <v>gew</v>
      </c>
      <c r="P88" t="str">
        <f t="shared" si="19"/>
        <v>gew</v>
      </c>
    </row>
    <row r="89" spans="1:16" x14ac:dyDescent="0.3">
      <c r="A89" s="28">
        <v>-1</v>
      </c>
      <c r="C89" s="25">
        <v>-0.54441082500000004</v>
      </c>
      <c r="D89" s="25">
        <f t="shared" si="10"/>
        <v>0.20756149637718058</v>
      </c>
      <c r="E89" s="25" t="str">
        <f t="shared" si="11"/>
        <v>nicht wetten</v>
      </c>
      <c r="F89" t="str">
        <f t="shared" si="12"/>
        <v>verl</v>
      </c>
      <c r="G89" t="str">
        <f t="shared" si="13"/>
        <v/>
      </c>
      <c r="I89" t="str">
        <f t="shared" si="17"/>
        <v/>
      </c>
      <c r="J89" t="str">
        <f t="shared" si="18"/>
        <v/>
      </c>
      <c r="L89" s="24">
        <v>-0.678760111</v>
      </c>
      <c r="M89" s="27">
        <f t="shared" si="14"/>
        <v>0.10319506628473232</v>
      </c>
      <c r="N89" s="26" t="str">
        <f t="shared" si="15"/>
        <v>nicht wetten</v>
      </c>
      <c r="O89" t="str">
        <f t="shared" si="16"/>
        <v>verl</v>
      </c>
      <c r="P89" t="str">
        <f t="shared" si="19"/>
        <v/>
      </c>
    </row>
    <row r="90" spans="1:16" x14ac:dyDescent="0.3">
      <c r="A90" s="28">
        <v>1</v>
      </c>
      <c r="C90" s="25">
        <v>-0.137631</v>
      </c>
      <c r="D90" s="25">
        <f t="shared" si="10"/>
        <v>1.2942042921610002</v>
      </c>
      <c r="E90" s="25" t="str">
        <f t="shared" si="11"/>
        <v>nicht wetten</v>
      </c>
      <c r="F90" t="str">
        <f t="shared" si="12"/>
        <v>verl</v>
      </c>
      <c r="G90" t="str">
        <f t="shared" si="13"/>
        <v/>
      </c>
      <c r="I90" t="str">
        <f t="shared" si="17"/>
        <v/>
      </c>
      <c r="J90" t="str">
        <f t="shared" si="18"/>
        <v/>
      </c>
      <c r="L90" s="24">
        <v>1.1383869600000001</v>
      </c>
      <c r="M90" s="27">
        <f t="shared" si="14"/>
        <v>1.9150950698041617E-2</v>
      </c>
      <c r="N90" s="26" t="str">
        <f t="shared" si="15"/>
        <v/>
      </c>
      <c r="O90" t="str">
        <f t="shared" si="16"/>
        <v>gew</v>
      </c>
      <c r="P90" t="str">
        <f t="shared" si="19"/>
        <v>gew</v>
      </c>
    </row>
    <row r="91" spans="1:16" x14ac:dyDescent="0.3">
      <c r="A91" s="28">
        <v>0</v>
      </c>
      <c r="C91" s="25">
        <v>-0.139034927</v>
      </c>
      <c r="D91" s="25">
        <f t="shared" si="10"/>
        <v>1.933071092589533E-2</v>
      </c>
      <c r="E91" s="25" t="str">
        <f t="shared" si="11"/>
        <v>nicht wetten</v>
      </c>
      <c r="F91" t="str">
        <f t="shared" si="12"/>
        <v>verl</v>
      </c>
      <c r="G91" t="str">
        <f t="shared" si="13"/>
        <v/>
      </c>
      <c r="I91" t="str">
        <f t="shared" si="17"/>
        <v/>
      </c>
      <c r="J91" t="str">
        <f t="shared" si="18"/>
        <v/>
      </c>
      <c r="L91" s="24">
        <v>1.1948992000000001</v>
      </c>
      <c r="M91" s="27">
        <f t="shared" si="14"/>
        <v>1.4277840981606402</v>
      </c>
      <c r="N91" s="26" t="str">
        <f t="shared" si="15"/>
        <v/>
      </c>
      <c r="O91" t="str">
        <f t="shared" si="16"/>
        <v>verl</v>
      </c>
      <c r="P91" t="str">
        <f t="shared" si="19"/>
        <v>verl</v>
      </c>
    </row>
    <row r="92" spans="1:16" x14ac:dyDescent="0.3">
      <c r="A92" s="28">
        <v>1</v>
      </c>
      <c r="C92" s="25">
        <v>0.346418222</v>
      </c>
      <c r="D92" s="25">
        <f t="shared" si="10"/>
        <v>0.42716914053364119</v>
      </c>
      <c r="E92" s="25" t="str">
        <f t="shared" si="11"/>
        <v>nicht wetten</v>
      </c>
      <c r="F92" t="str">
        <f t="shared" si="12"/>
        <v>verl</v>
      </c>
      <c r="G92" t="str">
        <f t="shared" si="13"/>
        <v/>
      </c>
      <c r="I92" t="str">
        <f t="shared" si="17"/>
        <v/>
      </c>
      <c r="J92" t="str">
        <f t="shared" si="18"/>
        <v/>
      </c>
      <c r="L92" s="24">
        <v>1.3588448799999999</v>
      </c>
      <c r="M92" s="27">
        <f t="shared" si="14"/>
        <v>0.12876964790221435</v>
      </c>
      <c r="N92" s="26" t="str">
        <f t="shared" si="15"/>
        <v/>
      </c>
      <c r="O92" t="str">
        <f t="shared" si="16"/>
        <v>gew</v>
      </c>
      <c r="P92" t="str">
        <f t="shared" si="19"/>
        <v>gew</v>
      </c>
    </row>
    <row r="93" spans="1:16" x14ac:dyDescent="0.3">
      <c r="A93" s="28">
        <v>1</v>
      </c>
      <c r="C93" s="25">
        <v>0.54145759500000001</v>
      </c>
      <c r="D93" s="25">
        <f t="shared" si="10"/>
        <v>0.21026113718318401</v>
      </c>
      <c r="E93" s="25" t="str">
        <f t="shared" si="11"/>
        <v>nicht wetten</v>
      </c>
      <c r="F93" t="str">
        <f t="shared" si="12"/>
        <v>verl</v>
      </c>
      <c r="G93" t="str">
        <f t="shared" si="13"/>
        <v/>
      </c>
      <c r="I93" t="str">
        <f t="shared" si="17"/>
        <v/>
      </c>
      <c r="J93" t="str">
        <f t="shared" si="18"/>
        <v/>
      </c>
      <c r="L93" s="24">
        <v>1.03753769</v>
      </c>
      <c r="M93" s="27">
        <f t="shared" si="14"/>
        <v>1.4090781705360968E-3</v>
      </c>
      <c r="N93" s="26" t="str">
        <f t="shared" si="15"/>
        <v/>
      </c>
      <c r="O93" t="str">
        <f t="shared" si="16"/>
        <v>gew</v>
      </c>
      <c r="P93" t="str">
        <f t="shared" si="19"/>
        <v>gew</v>
      </c>
    </row>
    <row r="94" spans="1:16" x14ac:dyDescent="0.3">
      <c r="A94" s="28">
        <v>0</v>
      </c>
      <c r="C94" s="25">
        <v>-2.8650632999999998E-2</v>
      </c>
      <c r="D94" s="25">
        <f t="shared" si="10"/>
        <v>8.2085877130068895E-4</v>
      </c>
      <c r="E94" s="25" t="str">
        <f t="shared" si="11"/>
        <v>nicht wetten</v>
      </c>
      <c r="F94" t="str">
        <f t="shared" si="12"/>
        <v>verl</v>
      </c>
      <c r="G94" t="str">
        <f t="shared" si="13"/>
        <v/>
      </c>
      <c r="I94" t="str">
        <f t="shared" si="17"/>
        <v/>
      </c>
      <c r="J94" t="str">
        <f t="shared" si="18"/>
        <v/>
      </c>
      <c r="L94" s="24">
        <v>1.61979926</v>
      </c>
      <c r="M94" s="27">
        <f t="shared" si="14"/>
        <v>2.6237496426965476</v>
      </c>
      <c r="N94" s="26" t="str">
        <f t="shared" si="15"/>
        <v/>
      </c>
      <c r="O94" t="str">
        <f t="shared" si="16"/>
        <v>verl</v>
      </c>
      <c r="P94" t="str">
        <f t="shared" si="19"/>
        <v>verl</v>
      </c>
    </row>
    <row r="95" spans="1:16" x14ac:dyDescent="0.3">
      <c r="A95" s="28">
        <v>-2</v>
      </c>
      <c r="C95" s="25">
        <v>-0.75237922599999996</v>
      </c>
      <c r="D95" s="25">
        <f t="shared" si="10"/>
        <v>1.5565575957163591</v>
      </c>
      <c r="E95" s="25" t="str">
        <f t="shared" si="11"/>
        <v>nicht wetten</v>
      </c>
      <c r="F95" t="str">
        <f t="shared" si="12"/>
        <v>verl</v>
      </c>
      <c r="G95" t="str">
        <f t="shared" si="13"/>
        <v/>
      </c>
      <c r="I95" t="str">
        <f t="shared" si="17"/>
        <v/>
      </c>
      <c r="J95" t="str">
        <f t="shared" si="18"/>
        <v/>
      </c>
      <c r="L95" s="24">
        <v>-1.61003232</v>
      </c>
      <c r="M95" s="27">
        <f t="shared" si="14"/>
        <v>0.15207479144458244</v>
      </c>
      <c r="N95" s="26" t="str">
        <f t="shared" si="15"/>
        <v/>
      </c>
      <c r="O95" t="str">
        <f t="shared" si="16"/>
        <v>gew</v>
      </c>
      <c r="P95" t="str">
        <f t="shared" si="19"/>
        <v>gew</v>
      </c>
    </row>
    <row r="96" spans="1:16" x14ac:dyDescent="0.3">
      <c r="A96" s="28">
        <v>1</v>
      </c>
      <c r="C96" s="25">
        <v>0.25630953099999998</v>
      </c>
      <c r="D96" s="25">
        <f t="shared" si="10"/>
        <v>0.55307551368144003</v>
      </c>
      <c r="E96" s="25" t="str">
        <f t="shared" si="11"/>
        <v>nicht wetten</v>
      </c>
      <c r="F96" t="str">
        <f t="shared" si="12"/>
        <v>verl</v>
      </c>
      <c r="G96" t="str">
        <f t="shared" si="13"/>
        <v/>
      </c>
      <c r="I96" t="str">
        <f t="shared" si="17"/>
        <v/>
      </c>
      <c r="J96" t="str">
        <f t="shared" si="18"/>
        <v/>
      </c>
      <c r="L96" s="24">
        <v>1.4231089400000001</v>
      </c>
      <c r="M96" s="27">
        <f t="shared" si="14"/>
        <v>0.17902117510792367</v>
      </c>
      <c r="N96" s="26" t="str">
        <f t="shared" si="15"/>
        <v/>
      </c>
      <c r="O96" t="str">
        <f t="shared" si="16"/>
        <v>gew</v>
      </c>
      <c r="P96" t="str">
        <f t="shared" si="19"/>
        <v>gew</v>
      </c>
    </row>
    <row r="97" spans="1:16" x14ac:dyDescent="0.3">
      <c r="A97" s="28">
        <v>1</v>
      </c>
      <c r="C97" s="25">
        <v>0.234761947</v>
      </c>
      <c r="D97" s="25">
        <f t="shared" si="10"/>
        <v>0.58558927775923086</v>
      </c>
      <c r="E97" s="25" t="str">
        <f t="shared" si="11"/>
        <v>nicht wetten</v>
      </c>
      <c r="F97" t="str">
        <f t="shared" si="12"/>
        <v>verl</v>
      </c>
      <c r="G97" t="str">
        <f t="shared" si="13"/>
        <v/>
      </c>
      <c r="I97" t="str">
        <f t="shared" si="17"/>
        <v/>
      </c>
      <c r="J97" t="str">
        <f t="shared" si="18"/>
        <v/>
      </c>
      <c r="L97" s="24">
        <v>1.25652027</v>
      </c>
      <c r="M97" s="27">
        <f t="shared" si="14"/>
        <v>6.5802648920872897E-2</v>
      </c>
      <c r="N97" s="26" t="str">
        <f t="shared" si="15"/>
        <v/>
      </c>
      <c r="O97" t="str">
        <f t="shared" si="16"/>
        <v>gew</v>
      </c>
      <c r="P97" t="str">
        <f t="shared" si="19"/>
        <v>gew</v>
      </c>
    </row>
    <row r="98" spans="1:16" x14ac:dyDescent="0.3">
      <c r="A98" s="28">
        <v>2</v>
      </c>
      <c r="C98" s="25">
        <v>1.0481840069999999</v>
      </c>
      <c r="D98" s="25">
        <f t="shared" si="10"/>
        <v>0.90595368453057623</v>
      </c>
      <c r="E98" s="25" t="str">
        <f t="shared" si="11"/>
        <v/>
      </c>
      <c r="F98" t="str">
        <f t="shared" si="12"/>
        <v>gew</v>
      </c>
      <c r="G98" t="str">
        <f t="shared" si="13"/>
        <v>gew</v>
      </c>
      <c r="I98" t="str">
        <f t="shared" si="17"/>
        <v>gew, gew</v>
      </c>
      <c r="J98" t="str">
        <f t="shared" si="18"/>
        <v>OK</v>
      </c>
      <c r="L98" s="24">
        <v>1.09643793</v>
      </c>
      <c r="M98" s="27">
        <f t="shared" si="14"/>
        <v>0.81642441434268487</v>
      </c>
      <c r="N98" s="26" t="str">
        <f t="shared" si="15"/>
        <v/>
      </c>
      <c r="O98" t="str">
        <f t="shared" si="16"/>
        <v>gew</v>
      </c>
      <c r="P98" t="str">
        <f t="shared" si="19"/>
        <v>gew</v>
      </c>
    </row>
    <row r="99" spans="1:16" x14ac:dyDescent="0.3">
      <c r="A99" s="28">
        <v>4</v>
      </c>
      <c r="C99" s="25">
        <v>1.7030794440000001</v>
      </c>
      <c r="D99" s="25">
        <f t="shared" si="10"/>
        <v>5.2758440405753486</v>
      </c>
      <c r="E99" s="25" t="str">
        <f t="shared" si="11"/>
        <v/>
      </c>
      <c r="F99" t="str">
        <f t="shared" si="12"/>
        <v>gew</v>
      </c>
      <c r="G99" t="str">
        <f t="shared" si="13"/>
        <v>gew</v>
      </c>
      <c r="I99" t="str">
        <f t="shared" si="17"/>
        <v>gew, gew</v>
      </c>
      <c r="J99" t="str">
        <f t="shared" si="18"/>
        <v>OK</v>
      </c>
      <c r="L99" s="24">
        <v>3.2241420700000001</v>
      </c>
      <c r="M99" s="27">
        <f t="shared" si="14"/>
        <v>0.60195552754388482</v>
      </c>
      <c r="N99" s="26" t="str">
        <f t="shared" si="15"/>
        <v/>
      </c>
      <c r="O99" t="str">
        <f t="shared" si="16"/>
        <v>gew</v>
      </c>
      <c r="P99" t="str">
        <f t="shared" si="19"/>
        <v>gew</v>
      </c>
    </row>
    <row r="100" spans="1:16" x14ac:dyDescent="0.3">
      <c r="A100" s="28">
        <v>1</v>
      </c>
      <c r="C100" s="25">
        <v>-3.8775392999999998E-2</v>
      </c>
      <c r="D100" s="25">
        <f t="shared" si="10"/>
        <v>1.0790543171023046</v>
      </c>
      <c r="E100" s="25" t="str">
        <f t="shared" si="11"/>
        <v>nicht wetten</v>
      </c>
      <c r="F100" t="str">
        <f t="shared" si="12"/>
        <v>verl</v>
      </c>
      <c r="G100" t="str">
        <f t="shared" si="13"/>
        <v/>
      </c>
      <c r="I100" t="str">
        <f t="shared" si="17"/>
        <v/>
      </c>
      <c r="J100" t="str">
        <f t="shared" si="18"/>
        <v/>
      </c>
      <c r="L100" s="24">
        <v>0.88837307700000001</v>
      </c>
      <c r="M100" s="27">
        <f t="shared" si="14"/>
        <v>1.2460569938447926E-2</v>
      </c>
      <c r="N100" s="26" t="str">
        <f t="shared" si="15"/>
        <v>nicht wetten</v>
      </c>
      <c r="O100" t="str">
        <f t="shared" si="16"/>
        <v>verl</v>
      </c>
      <c r="P100" t="str">
        <f t="shared" si="19"/>
        <v/>
      </c>
    </row>
    <row r="101" spans="1:16" x14ac:dyDescent="0.3">
      <c r="A101" s="28">
        <v>-2</v>
      </c>
      <c r="C101" s="25">
        <v>-0.86565099700000003</v>
      </c>
      <c r="D101" s="25">
        <f t="shared" si="10"/>
        <v>1.2867476606070942</v>
      </c>
      <c r="E101" s="25" t="str">
        <f t="shared" si="11"/>
        <v>nicht wetten</v>
      </c>
      <c r="F101" t="str">
        <f t="shared" si="12"/>
        <v>verl</v>
      </c>
      <c r="G101" t="str">
        <f t="shared" si="13"/>
        <v/>
      </c>
      <c r="I101" t="str">
        <f t="shared" si="17"/>
        <v/>
      </c>
      <c r="J101" t="str">
        <f t="shared" si="18"/>
        <v/>
      </c>
      <c r="L101" s="24">
        <v>-1.84009147</v>
      </c>
      <c r="M101" s="27">
        <f t="shared" si="14"/>
        <v>2.5570737966760914E-2</v>
      </c>
      <c r="N101" s="26" t="str">
        <f t="shared" si="15"/>
        <v/>
      </c>
      <c r="O101" t="str">
        <f t="shared" si="16"/>
        <v>gew</v>
      </c>
      <c r="P101" t="str">
        <f t="shared" si="19"/>
        <v>gew</v>
      </c>
    </row>
    <row r="102" spans="1:16" x14ac:dyDescent="0.3">
      <c r="A102" s="28">
        <v>-4</v>
      </c>
      <c r="C102" s="25">
        <v>-1.7326810939999999</v>
      </c>
      <c r="D102" s="25">
        <f t="shared" si="10"/>
        <v>5.1407350215050363</v>
      </c>
      <c r="E102" s="25" t="str">
        <f t="shared" si="11"/>
        <v/>
      </c>
      <c r="F102" t="str">
        <f t="shared" si="12"/>
        <v>gew</v>
      </c>
      <c r="G102" t="str">
        <f t="shared" si="13"/>
        <v>gew</v>
      </c>
      <c r="I102" t="str">
        <f t="shared" si="17"/>
        <v/>
      </c>
      <c r="J102" t="str">
        <f t="shared" si="18"/>
        <v/>
      </c>
      <c r="L102" s="24">
        <v>0.40771853899999999</v>
      </c>
      <c r="M102" s="27">
        <f t="shared" si="14"/>
        <v>19.427982719044298</v>
      </c>
      <c r="N102" s="26" t="str">
        <f t="shared" si="15"/>
        <v>nicht wetten</v>
      </c>
      <c r="O102" t="str">
        <f t="shared" si="16"/>
        <v>verl</v>
      </c>
      <c r="P102" t="str">
        <f t="shared" si="19"/>
        <v/>
      </c>
    </row>
    <row r="103" spans="1:16" x14ac:dyDescent="0.3">
      <c r="A103" s="28">
        <v>1</v>
      </c>
      <c r="C103" s="25">
        <v>-0.31353953200000001</v>
      </c>
      <c r="D103" s="25">
        <f t="shared" si="10"/>
        <v>1.7253861021267791</v>
      </c>
      <c r="E103" s="25" t="str">
        <f t="shared" si="11"/>
        <v>nicht wetten</v>
      </c>
      <c r="F103" t="str">
        <f t="shared" si="12"/>
        <v>verl</v>
      </c>
      <c r="G103" t="str">
        <f t="shared" si="13"/>
        <v/>
      </c>
      <c r="I103" t="str">
        <f t="shared" si="17"/>
        <v/>
      </c>
      <c r="J103" t="str">
        <f t="shared" si="18"/>
        <v/>
      </c>
      <c r="L103" s="24">
        <v>0.66235792599999999</v>
      </c>
      <c r="M103" s="27">
        <f t="shared" si="14"/>
        <v>0.11400217013502148</v>
      </c>
      <c r="N103" s="26" t="str">
        <f t="shared" si="15"/>
        <v>nicht wetten</v>
      </c>
      <c r="O103" t="str">
        <f t="shared" si="16"/>
        <v>verl</v>
      </c>
      <c r="P103" t="str">
        <f t="shared" si="19"/>
        <v/>
      </c>
    </row>
    <row r="104" spans="1:16" x14ac:dyDescent="0.3">
      <c r="A104" s="28">
        <v>-1</v>
      </c>
      <c r="C104" s="25">
        <v>-0.33274145900000002</v>
      </c>
      <c r="D104" s="25">
        <f t="shared" si="10"/>
        <v>0.44523396053744874</v>
      </c>
      <c r="E104" s="25" t="str">
        <f t="shared" si="11"/>
        <v>nicht wetten</v>
      </c>
      <c r="F104" t="str">
        <f t="shared" si="12"/>
        <v>verl</v>
      </c>
      <c r="G104" t="str">
        <f t="shared" si="13"/>
        <v/>
      </c>
      <c r="I104" t="str">
        <f t="shared" si="17"/>
        <v/>
      </c>
      <c r="J104" t="str">
        <f t="shared" si="18"/>
        <v/>
      </c>
      <c r="L104" s="24">
        <v>-1.2110368</v>
      </c>
      <c r="M104" s="27">
        <f t="shared" si="14"/>
        <v>4.4536530954240011E-2</v>
      </c>
      <c r="N104" s="26" t="str">
        <f t="shared" si="15"/>
        <v/>
      </c>
      <c r="O104" t="str">
        <f t="shared" si="16"/>
        <v>gew</v>
      </c>
      <c r="P104" t="str">
        <f t="shared" si="19"/>
        <v>gew</v>
      </c>
    </row>
    <row r="105" spans="1:16" x14ac:dyDescent="0.3">
      <c r="A105" s="28">
        <v>0</v>
      </c>
      <c r="C105" s="25">
        <v>0.176218712</v>
      </c>
      <c r="D105" s="25">
        <f t="shared" si="10"/>
        <v>3.1053034458938943E-2</v>
      </c>
      <c r="E105" s="25" t="str">
        <f t="shared" si="11"/>
        <v>nicht wetten</v>
      </c>
      <c r="F105" t="str">
        <f t="shared" si="12"/>
        <v>verl</v>
      </c>
      <c r="G105" t="str">
        <f t="shared" si="13"/>
        <v/>
      </c>
      <c r="I105" t="str">
        <f t="shared" si="17"/>
        <v/>
      </c>
      <c r="J105" t="str">
        <f t="shared" si="18"/>
        <v/>
      </c>
      <c r="L105" s="24">
        <v>-0.135138392</v>
      </c>
      <c r="M105" s="27">
        <f t="shared" si="14"/>
        <v>1.8262384992345664E-2</v>
      </c>
      <c r="N105" s="26" t="str">
        <f t="shared" si="15"/>
        <v>nicht wetten</v>
      </c>
      <c r="O105" t="str">
        <f t="shared" si="16"/>
        <v>verl</v>
      </c>
      <c r="P105" t="str">
        <f t="shared" si="19"/>
        <v/>
      </c>
    </row>
    <row r="106" spans="1:16" x14ac:dyDescent="0.3">
      <c r="A106" s="28">
        <v>1</v>
      </c>
      <c r="C106" s="25">
        <v>4.9399129999999999E-2</v>
      </c>
      <c r="D106" s="25">
        <f t="shared" si="10"/>
        <v>0.90364201404475697</v>
      </c>
      <c r="E106" s="25" t="str">
        <f t="shared" si="11"/>
        <v>nicht wetten</v>
      </c>
      <c r="F106" t="str">
        <f t="shared" si="12"/>
        <v>verl</v>
      </c>
      <c r="G106" t="str">
        <f t="shared" si="13"/>
        <v/>
      </c>
      <c r="I106" t="str">
        <f t="shared" si="17"/>
        <v/>
      </c>
      <c r="J106" t="str">
        <f t="shared" si="18"/>
        <v/>
      </c>
      <c r="L106" s="24">
        <v>1.1039226099999999</v>
      </c>
      <c r="M106" s="27">
        <f t="shared" si="14"/>
        <v>1.0799908869212083E-2</v>
      </c>
      <c r="N106" s="26" t="str">
        <f t="shared" si="15"/>
        <v/>
      </c>
      <c r="O106" t="str">
        <f t="shared" si="16"/>
        <v>gew</v>
      </c>
      <c r="P106" t="str">
        <f t="shared" si="19"/>
        <v>gew</v>
      </c>
    </row>
    <row r="107" spans="1:16" x14ac:dyDescent="0.3">
      <c r="A107" s="28">
        <v>2</v>
      </c>
      <c r="C107" s="25">
        <v>-0.72953509100000002</v>
      </c>
      <c r="D107" s="25">
        <f t="shared" si="10"/>
        <v>7.4503618130003773</v>
      </c>
      <c r="E107" s="25" t="str">
        <f t="shared" si="11"/>
        <v>nicht wetten</v>
      </c>
      <c r="F107" t="str">
        <f t="shared" si="12"/>
        <v>verl</v>
      </c>
      <c r="G107" t="str">
        <f t="shared" si="13"/>
        <v/>
      </c>
      <c r="I107" t="str">
        <f t="shared" si="17"/>
        <v/>
      </c>
      <c r="J107" t="str">
        <f t="shared" si="18"/>
        <v/>
      </c>
      <c r="L107" s="24">
        <v>2.6993560799999998</v>
      </c>
      <c r="M107" s="27">
        <f t="shared" si="14"/>
        <v>0.48909892663296617</v>
      </c>
      <c r="N107" s="26" t="str">
        <f t="shared" si="15"/>
        <v/>
      </c>
      <c r="O107" t="str">
        <f t="shared" si="16"/>
        <v>gew</v>
      </c>
      <c r="P107" t="str">
        <f t="shared" si="19"/>
        <v>gew</v>
      </c>
    </row>
    <row r="108" spans="1:16" x14ac:dyDescent="0.3">
      <c r="A108" s="28">
        <v>-1</v>
      </c>
      <c r="C108" s="25">
        <v>-0.62825606199999995</v>
      </c>
      <c r="D108" s="25">
        <f t="shared" si="10"/>
        <v>0.13819355543974787</v>
      </c>
      <c r="E108" s="25" t="str">
        <f t="shared" si="11"/>
        <v>nicht wetten</v>
      </c>
      <c r="F108" t="str">
        <f t="shared" si="12"/>
        <v>verl</v>
      </c>
      <c r="G108" t="str">
        <f t="shared" si="13"/>
        <v/>
      </c>
      <c r="I108" t="str">
        <f t="shared" si="17"/>
        <v/>
      </c>
      <c r="J108" t="str">
        <f t="shared" si="18"/>
        <v/>
      </c>
      <c r="L108" s="24">
        <v>-2.36910343</v>
      </c>
      <c r="M108" s="27">
        <f t="shared" si="14"/>
        <v>1.874444202037765</v>
      </c>
      <c r="N108" s="26" t="str">
        <f t="shared" si="15"/>
        <v/>
      </c>
      <c r="O108" t="str">
        <f t="shared" si="16"/>
        <v>gew</v>
      </c>
      <c r="P108" t="str">
        <f t="shared" si="19"/>
        <v>gew</v>
      </c>
    </row>
    <row r="109" spans="1:16" x14ac:dyDescent="0.3">
      <c r="A109" s="28">
        <v>-3</v>
      </c>
      <c r="C109" s="25">
        <v>-1.9092114739999999</v>
      </c>
      <c r="D109" s="25">
        <f t="shared" si="10"/>
        <v>1.1898196084532529</v>
      </c>
      <c r="E109" s="25" t="str">
        <f t="shared" si="11"/>
        <v/>
      </c>
      <c r="F109" t="str">
        <f t="shared" si="12"/>
        <v>gew</v>
      </c>
      <c r="G109" t="str">
        <f t="shared" si="13"/>
        <v>gew</v>
      </c>
      <c r="I109" t="str">
        <f t="shared" si="17"/>
        <v>gew, gew</v>
      </c>
      <c r="J109" t="str">
        <f t="shared" si="18"/>
        <v>OK</v>
      </c>
      <c r="L109" s="24">
        <v>-2.1364703199999999</v>
      </c>
      <c r="M109" s="27">
        <f t="shared" si="14"/>
        <v>0.74568350824090257</v>
      </c>
      <c r="N109" s="26" t="str">
        <f t="shared" si="15"/>
        <v/>
      </c>
      <c r="O109" t="str">
        <f t="shared" si="16"/>
        <v>gew</v>
      </c>
      <c r="P109" t="str">
        <f t="shared" si="19"/>
        <v>gew</v>
      </c>
    </row>
    <row r="110" spans="1:16" x14ac:dyDescent="0.3">
      <c r="A110" s="28">
        <v>-3</v>
      </c>
      <c r="C110" s="25">
        <v>0.48071866099999999</v>
      </c>
      <c r="D110" s="25">
        <f t="shared" si="10"/>
        <v>12.115402397033634</v>
      </c>
      <c r="E110" s="25" t="str">
        <f t="shared" si="11"/>
        <v>nicht wetten</v>
      </c>
      <c r="F110" t="str">
        <f t="shared" si="12"/>
        <v>verl</v>
      </c>
      <c r="G110" t="str">
        <f t="shared" si="13"/>
        <v/>
      </c>
      <c r="I110" t="str">
        <f t="shared" si="17"/>
        <v/>
      </c>
      <c r="J110" t="str">
        <f t="shared" si="18"/>
        <v/>
      </c>
      <c r="L110" s="24">
        <v>-3.1167287799999999</v>
      </c>
      <c r="M110" s="27">
        <f t="shared" si="14"/>
        <v>1.3625608080288369E-2</v>
      </c>
      <c r="N110" s="26" t="str">
        <f t="shared" si="15"/>
        <v/>
      </c>
      <c r="O110" t="str">
        <f t="shared" si="16"/>
        <v>gew</v>
      </c>
      <c r="P110" t="str">
        <f t="shared" si="19"/>
        <v>gew</v>
      </c>
    </row>
    <row r="111" spans="1:16" x14ac:dyDescent="0.3">
      <c r="A111" s="28">
        <v>1</v>
      </c>
      <c r="C111" s="25">
        <v>0.66880072499999998</v>
      </c>
      <c r="D111" s="25">
        <f t="shared" si="10"/>
        <v>0.10969295976052564</v>
      </c>
      <c r="E111" s="25" t="str">
        <f t="shared" si="11"/>
        <v>nicht wetten</v>
      </c>
      <c r="F111" t="str">
        <f t="shared" si="12"/>
        <v>verl</v>
      </c>
      <c r="G111" t="str">
        <f t="shared" si="13"/>
        <v/>
      </c>
      <c r="I111" t="str">
        <f t="shared" si="17"/>
        <v/>
      </c>
      <c r="J111" t="str">
        <f t="shared" si="18"/>
        <v/>
      </c>
      <c r="L111" s="24">
        <v>1.1954333800000001</v>
      </c>
      <c r="M111" s="27">
        <f t="shared" si="14"/>
        <v>3.8194206018224437E-2</v>
      </c>
      <c r="N111" s="26" t="str">
        <f t="shared" si="15"/>
        <v/>
      </c>
      <c r="O111" t="str">
        <f t="shared" si="16"/>
        <v>gew</v>
      </c>
      <c r="P111" t="str">
        <f t="shared" si="19"/>
        <v>gew</v>
      </c>
    </row>
    <row r="112" spans="1:16" x14ac:dyDescent="0.3">
      <c r="A112" s="28">
        <v>-1</v>
      </c>
      <c r="C112" s="25">
        <v>-0.26880374899999998</v>
      </c>
      <c r="D112" s="25">
        <f t="shared" si="10"/>
        <v>0.5346479574764551</v>
      </c>
      <c r="E112" s="25" t="str">
        <f t="shared" si="11"/>
        <v>nicht wetten</v>
      </c>
      <c r="F112" t="str">
        <f t="shared" si="12"/>
        <v>verl</v>
      </c>
      <c r="G112" t="str">
        <f t="shared" si="13"/>
        <v/>
      </c>
      <c r="I112" t="str">
        <f t="shared" si="17"/>
        <v/>
      </c>
      <c r="J112" t="str">
        <f t="shared" si="18"/>
        <v/>
      </c>
      <c r="L112" s="24">
        <v>-1.99877167</v>
      </c>
      <c r="M112" s="27">
        <f t="shared" si="14"/>
        <v>0.99754484879458893</v>
      </c>
      <c r="N112" s="26" t="str">
        <f t="shared" si="15"/>
        <v/>
      </c>
      <c r="O112" t="str">
        <f t="shared" si="16"/>
        <v>gew</v>
      </c>
      <c r="P112" t="str">
        <f t="shared" si="19"/>
        <v>gew</v>
      </c>
    </row>
    <row r="113" spans="1:16" x14ac:dyDescent="0.3">
      <c r="A113" s="28">
        <v>0</v>
      </c>
      <c r="C113" s="25">
        <v>1.0913924310000001</v>
      </c>
      <c r="D113" s="25">
        <f t="shared" si="10"/>
        <v>1.1911374384440898</v>
      </c>
      <c r="E113" s="25" t="str">
        <f t="shared" si="11"/>
        <v/>
      </c>
      <c r="F113" t="str">
        <f t="shared" si="12"/>
        <v>verl</v>
      </c>
      <c r="G113" t="str">
        <f t="shared" si="13"/>
        <v>verl</v>
      </c>
      <c r="I113" t="str">
        <f t="shared" si="17"/>
        <v>verl, verl</v>
      </c>
      <c r="J113" t="str">
        <f t="shared" si="18"/>
        <v>verl</v>
      </c>
      <c r="L113" s="24">
        <v>2.3268308599999998</v>
      </c>
      <c r="M113" s="27">
        <f t="shared" si="14"/>
        <v>5.4141418510483392</v>
      </c>
      <c r="N113" s="26" t="str">
        <f t="shared" si="15"/>
        <v/>
      </c>
      <c r="O113" t="str">
        <f t="shared" si="16"/>
        <v>verl</v>
      </c>
      <c r="P113" t="str">
        <f t="shared" si="19"/>
        <v>verl</v>
      </c>
    </row>
    <row r="114" spans="1:16" x14ac:dyDescent="0.3">
      <c r="A114" s="28">
        <v>-1</v>
      </c>
      <c r="C114" s="25">
        <v>-0.60849244300000005</v>
      </c>
      <c r="D114" s="25">
        <f t="shared" si="10"/>
        <v>0.15327816718810822</v>
      </c>
      <c r="E114" s="25" t="str">
        <f t="shared" si="11"/>
        <v>nicht wetten</v>
      </c>
      <c r="F114" t="str">
        <f t="shared" si="12"/>
        <v>verl</v>
      </c>
      <c r="G114" t="str">
        <f t="shared" si="13"/>
        <v/>
      </c>
      <c r="I114" t="str">
        <f t="shared" si="17"/>
        <v/>
      </c>
      <c r="J114" t="str">
        <f t="shared" si="18"/>
        <v/>
      </c>
      <c r="L114" s="24">
        <v>-1.01872897</v>
      </c>
      <c r="M114" s="27">
        <f t="shared" si="14"/>
        <v>3.5077431726089837E-4</v>
      </c>
      <c r="N114" s="26" t="str">
        <f t="shared" si="15"/>
        <v/>
      </c>
      <c r="O114" t="str">
        <f t="shared" si="16"/>
        <v>gew</v>
      </c>
      <c r="P114" t="str">
        <f t="shared" si="19"/>
        <v>gew</v>
      </c>
    </row>
    <row r="115" spans="1:16" x14ac:dyDescent="0.3">
      <c r="A115" s="28">
        <v>1</v>
      </c>
      <c r="C115" s="25">
        <v>0.82112034599999995</v>
      </c>
      <c r="D115" s="25">
        <f t="shared" si="10"/>
        <v>3.1997930615159736E-2</v>
      </c>
      <c r="E115" s="25" t="str">
        <f t="shared" si="11"/>
        <v>nicht wetten</v>
      </c>
      <c r="F115" t="str">
        <f t="shared" si="12"/>
        <v>verl</v>
      </c>
      <c r="G115" t="str">
        <f t="shared" si="13"/>
        <v/>
      </c>
      <c r="I115" t="str">
        <f t="shared" si="17"/>
        <v/>
      </c>
      <c r="J115" t="str">
        <f t="shared" si="18"/>
        <v/>
      </c>
      <c r="L115" s="24">
        <v>0.64889514400000003</v>
      </c>
      <c r="M115" s="27">
        <f t="shared" si="14"/>
        <v>0.12327461990678071</v>
      </c>
      <c r="N115" s="26" t="str">
        <f t="shared" si="15"/>
        <v>nicht wetten</v>
      </c>
      <c r="O115" t="str">
        <f t="shared" si="16"/>
        <v>verl</v>
      </c>
      <c r="P115" t="str">
        <f t="shared" si="19"/>
        <v/>
      </c>
    </row>
    <row r="116" spans="1:16" x14ac:dyDescent="0.3">
      <c r="A116" s="28">
        <v>-1</v>
      </c>
      <c r="C116" s="25">
        <v>-0.274155119</v>
      </c>
      <c r="D116" s="25">
        <f t="shared" si="10"/>
        <v>0.52685079127390411</v>
      </c>
      <c r="E116" s="25" t="str">
        <f t="shared" si="11"/>
        <v>nicht wetten</v>
      </c>
      <c r="F116" t="str">
        <f t="shared" si="12"/>
        <v>verl</v>
      </c>
      <c r="G116" t="str">
        <f t="shared" si="13"/>
        <v/>
      </c>
      <c r="I116" t="str">
        <f t="shared" si="17"/>
        <v/>
      </c>
      <c r="J116" t="str">
        <f t="shared" si="18"/>
        <v/>
      </c>
      <c r="L116" s="24">
        <v>-0.88394010099999998</v>
      </c>
      <c r="M116" s="27">
        <f t="shared" si="14"/>
        <v>1.3469900155890207E-2</v>
      </c>
      <c r="N116" s="26" t="str">
        <f t="shared" si="15"/>
        <v>nicht wetten</v>
      </c>
      <c r="O116" t="str">
        <f t="shared" si="16"/>
        <v>verl</v>
      </c>
      <c r="P116" t="str">
        <f t="shared" si="19"/>
        <v/>
      </c>
    </row>
    <row r="117" spans="1:16" x14ac:dyDescent="0.3">
      <c r="A117" s="28">
        <v>1</v>
      </c>
      <c r="C117" s="25">
        <v>1.717838E-3</v>
      </c>
      <c r="D117" s="25">
        <f t="shared" si="10"/>
        <v>0.99656727496739417</v>
      </c>
      <c r="E117" s="25" t="str">
        <f t="shared" si="11"/>
        <v>nicht wetten</v>
      </c>
      <c r="F117" t="str">
        <f t="shared" si="12"/>
        <v>verl</v>
      </c>
      <c r="G117" t="str">
        <f t="shared" si="13"/>
        <v/>
      </c>
      <c r="I117" t="str">
        <f t="shared" si="17"/>
        <v/>
      </c>
      <c r="J117" t="str">
        <f t="shared" si="18"/>
        <v/>
      </c>
      <c r="L117" s="24">
        <v>0.89407801600000003</v>
      </c>
      <c r="M117" s="27">
        <f t="shared" si="14"/>
        <v>1.121946669449625E-2</v>
      </c>
      <c r="N117" s="26" t="str">
        <f t="shared" si="15"/>
        <v>nicht wetten</v>
      </c>
      <c r="O117" t="str">
        <f t="shared" si="16"/>
        <v>verl</v>
      </c>
      <c r="P117" t="str">
        <f t="shared" si="19"/>
        <v/>
      </c>
    </row>
    <row r="118" spans="1:16" x14ac:dyDescent="0.3">
      <c r="A118" s="28">
        <v>1</v>
      </c>
      <c r="C118" s="25">
        <v>0.15715158900000001</v>
      </c>
      <c r="D118" s="25">
        <f t="shared" si="10"/>
        <v>0.71039344392522485</v>
      </c>
      <c r="E118" s="25" t="str">
        <f t="shared" si="11"/>
        <v>nicht wetten</v>
      </c>
      <c r="F118" t="str">
        <f t="shared" si="12"/>
        <v>verl</v>
      </c>
      <c r="G118" t="str">
        <f t="shared" si="13"/>
        <v/>
      </c>
      <c r="I118" t="str">
        <f t="shared" si="17"/>
        <v/>
      </c>
      <c r="J118" t="str">
        <f t="shared" si="18"/>
        <v/>
      </c>
      <c r="L118" s="24">
        <v>1.1497998199999999</v>
      </c>
      <c r="M118" s="27">
        <f t="shared" si="14"/>
        <v>2.2439986072032375E-2</v>
      </c>
      <c r="N118" s="26" t="str">
        <f t="shared" si="15"/>
        <v/>
      </c>
      <c r="O118" t="str">
        <f t="shared" si="16"/>
        <v>gew</v>
      </c>
      <c r="P118" t="str">
        <f t="shared" si="19"/>
        <v>gew</v>
      </c>
    </row>
    <row r="119" spans="1:16" x14ac:dyDescent="0.3">
      <c r="A119" s="28">
        <v>-1</v>
      </c>
      <c r="C119" s="25">
        <v>-0.90907004899999999</v>
      </c>
      <c r="D119" s="25">
        <f t="shared" si="10"/>
        <v>8.2682559888624021E-3</v>
      </c>
      <c r="E119" s="25" t="str">
        <f t="shared" si="11"/>
        <v>nicht wetten</v>
      </c>
      <c r="F119" t="str">
        <f t="shared" si="12"/>
        <v>verl</v>
      </c>
      <c r="G119" t="str">
        <f t="shared" si="13"/>
        <v/>
      </c>
      <c r="I119" t="str">
        <f t="shared" si="17"/>
        <v/>
      </c>
      <c r="J119" t="str">
        <f t="shared" si="18"/>
        <v/>
      </c>
      <c r="L119" s="24">
        <v>-3.0723214099999998</v>
      </c>
      <c r="M119" s="27">
        <f t="shared" si="14"/>
        <v>4.2945160263443869</v>
      </c>
      <c r="N119" s="26" t="str">
        <f t="shared" si="15"/>
        <v/>
      </c>
      <c r="O119" t="str">
        <f t="shared" si="16"/>
        <v>gew</v>
      </c>
      <c r="P119" t="str">
        <f t="shared" si="19"/>
        <v>gew</v>
      </c>
    </row>
    <row r="120" spans="1:16" x14ac:dyDescent="0.3">
      <c r="A120" s="28">
        <v>0</v>
      </c>
      <c r="C120" s="25">
        <v>0.20212227499999999</v>
      </c>
      <c r="D120" s="25">
        <f t="shared" si="10"/>
        <v>4.0853414051175624E-2</v>
      </c>
      <c r="E120" s="25" t="str">
        <f t="shared" si="11"/>
        <v>nicht wetten</v>
      </c>
      <c r="F120" t="str">
        <f t="shared" si="12"/>
        <v>verl</v>
      </c>
      <c r="G120" t="str">
        <f t="shared" si="13"/>
        <v/>
      </c>
      <c r="I120" t="str">
        <f t="shared" si="17"/>
        <v/>
      </c>
      <c r="J120" t="str">
        <f t="shared" si="18"/>
        <v/>
      </c>
      <c r="L120" s="24">
        <v>-0.24934791000000001</v>
      </c>
      <c r="M120" s="27">
        <f t="shared" si="14"/>
        <v>6.2174380221368106E-2</v>
      </c>
      <c r="N120" s="26" t="str">
        <f t="shared" si="15"/>
        <v>nicht wetten</v>
      </c>
      <c r="O120" t="str">
        <f t="shared" si="16"/>
        <v>verl</v>
      </c>
      <c r="P120" t="str">
        <f t="shared" si="19"/>
        <v/>
      </c>
    </row>
    <row r="121" spans="1:16" x14ac:dyDescent="0.3">
      <c r="A121" s="28">
        <v>-3</v>
      </c>
      <c r="C121" s="25">
        <v>-1.710641364</v>
      </c>
      <c r="D121" s="25">
        <f t="shared" si="10"/>
        <v>1.6624456922277806</v>
      </c>
      <c r="E121" s="25" t="str">
        <f t="shared" si="11"/>
        <v/>
      </c>
      <c r="F121" t="str">
        <f t="shared" si="12"/>
        <v>gew</v>
      </c>
      <c r="G121" t="str">
        <f t="shared" si="13"/>
        <v>gew</v>
      </c>
      <c r="I121" t="str">
        <f t="shared" si="17"/>
        <v>gew, gew</v>
      </c>
      <c r="J121" t="str">
        <f t="shared" si="18"/>
        <v>OK</v>
      </c>
      <c r="L121" s="24">
        <v>-2.6134407500000001</v>
      </c>
      <c r="M121" s="27">
        <f t="shared" si="14"/>
        <v>0.14942805376056242</v>
      </c>
      <c r="N121" s="26" t="str">
        <f t="shared" si="15"/>
        <v/>
      </c>
      <c r="O121" t="str">
        <f t="shared" si="16"/>
        <v>gew</v>
      </c>
      <c r="P121" t="str">
        <f t="shared" si="19"/>
        <v>gew</v>
      </c>
    </row>
    <row r="122" spans="1:16" x14ac:dyDescent="0.3">
      <c r="A122" s="28">
        <v>1</v>
      </c>
      <c r="C122" s="25">
        <v>0.35721883500000001</v>
      </c>
      <c r="D122" s="25">
        <f t="shared" si="10"/>
        <v>0.41316762607875712</v>
      </c>
      <c r="E122" s="25" t="str">
        <f t="shared" si="11"/>
        <v>nicht wetten</v>
      </c>
      <c r="F122" t="str">
        <f t="shared" si="12"/>
        <v>verl</v>
      </c>
      <c r="G122" t="str">
        <f t="shared" si="13"/>
        <v/>
      </c>
      <c r="I122" t="str">
        <f t="shared" si="17"/>
        <v/>
      </c>
      <c r="J122" t="str">
        <f t="shared" si="18"/>
        <v/>
      </c>
      <c r="L122" s="24">
        <v>1.25973058</v>
      </c>
      <c r="M122" s="27">
        <f t="shared" si="14"/>
        <v>6.7459974187136423E-2</v>
      </c>
      <c r="N122" s="26" t="str">
        <f t="shared" si="15"/>
        <v/>
      </c>
      <c r="O122" t="str">
        <f t="shared" si="16"/>
        <v>gew</v>
      </c>
      <c r="P122" t="str">
        <f t="shared" si="19"/>
        <v>gew</v>
      </c>
    </row>
    <row r="123" spans="1:16" x14ac:dyDescent="0.3">
      <c r="A123" s="28">
        <v>3</v>
      </c>
      <c r="C123" s="25">
        <v>1.359657686</v>
      </c>
      <c r="D123" s="25">
        <f t="shared" si="10"/>
        <v>2.6907229070988743</v>
      </c>
      <c r="E123" s="25" t="str">
        <f t="shared" si="11"/>
        <v/>
      </c>
      <c r="F123" t="str">
        <f t="shared" si="12"/>
        <v>gew</v>
      </c>
      <c r="G123" t="str">
        <f t="shared" si="13"/>
        <v>gew</v>
      </c>
      <c r="I123" t="str">
        <f t="shared" si="17"/>
        <v>gew, gew</v>
      </c>
      <c r="J123" t="str">
        <f t="shared" si="18"/>
        <v>OK</v>
      </c>
      <c r="L123" s="24">
        <v>2.4116024999999999</v>
      </c>
      <c r="M123" s="27">
        <f t="shared" si="14"/>
        <v>0.34621161800625017</v>
      </c>
      <c r="N123" s="26" t="str">
        <f t="shared" si="15"/>
        <v/>
      </c>
      <c r="O123" t="str">
        <f t="shared" si="16"/>
        <v>gew</v>
      </c>
      <c r="P123" t="str">
        <f t="shared" si="19"/>
        <v>gew</v>
      </c>
    </row>
    <row r="124" spans="1:16" x14ac:dyDescent="0.3">
      <c r="A124" s="28">
        <v>-2</v>
      </c>
      <c r="C124" s="25">
        <v>-1.1281111770000001</v>
      </c>
      <c r="D124" s="25">
        <f t="shared" si="10"/>
        <v>0.76019011967232519</v>
      </c>
      <c r="E124" s="25" t="str">
        <f t="shared" si="11"/>
        <v/>
      </c>
      <c r="F124" t="str">
        <f t="shared" si="12"/>
        <v>gew</v>
      </c>
      <c r="G124" t="str">
        <f t="shared" si="13"/>
        <v>gew</v>
      </c>
      <c r="I124" t="str">
        <f t="shared" si="17"/>
        <v/>
      </c>
      <c r="J124" t="str">
        <f t="shared" si="18"/>
        <v/>
      </c>
      <c r="L124" s="24">
        <v>-0.757871568</v>
      </c>
      <c r="M124" s="27">
        <f t="shared" si="14"/>
        <v>1.5428830415827783</v>
      </c>
      <c r="N124" s="26" t="str">
        <f t="shared" si="15"/>
        <v>nicht wetten</v>
      </c>
      <c r="O124" t="str">
        <f t="shared" si="16"/>
        <v>verl</v>
      </c>
      <c r="P124" t="str">
        <f t="shared" si="19"/>
        <v/>
      </c>
    </row>
    <row r="125" spans="1:16" x14ac:dyDescent="0.3">
      <c r="A125" s="28">
        <v>0</v>
      </c>
      <c r="C125" s="25">
        <v>0.42328478000000003</v>
      </c>
      <c r="D125" s="25">
        <f t="shared" si="10"/>
        <v>0.17917000497964841</v>
      </c>
      <c r="E125" s="25" t="str">
        <f t="shared" si="11"/>
        <v>nicht wetten</v>
      </c>
      <c r="F125" t="str">
        <f t="shared" si="12"/>
        <v>verl</v>
      </c>
      <c r="G125" t="str">
        <f t="shared" si="13"/>
        <v/>
      </c>
      <c r="I125" t="str">
        <f t="shared" si="17"/>
        <v/>
      </c>
      <c r="J125" t="str">
        <f t="shared" si="18"/>
        <v/>
      </c>
      <c r="L125" s="24">
        <v>-6.4723119100000004E-2</v>
      </c>
      <c r="M125" s="27">
        <f t="shared" si="14"/>
        <v>4.189082146032785E-3</v>
      </c>
      <c r="N125" s="26" t="str">
        <f t="shared" si="15"/>
        <v>nicht wetten</v>
      </c>
      <c r="O125" t="str">
        <f t="shared" si="16"/>
        <v>verl</v>
      </c>
      <c r="P125" t="str">
        <f t="shared" si="19"/>
        <v/>
      </c>
    </row>
    <row r="126" spans="1:16" x14ac:dyDescent="0.3">
      <c r="A126" s="28">
        <v>1</v>
      </c>
      <c r="C126" s="25">
        <v>0.55645535999999995</v>
      </c>
      <c r="D126" s="25">
        <f t="shared" si="10"/>
        <v>0.19673184767272964</v>
      </c>
      <c r="E126" s="25" t="str">
        <f t="shared" si="11"/>
        <v>nicht wetten</v>
      </c>
      <c r="F126" t="str">
        <f t="shared" si="12"/>
        <v>verl</v>
      </c>
      <c r="G126" t="str">
        <f t="shared" si="13"/>
        <v/>
      </c>
      <c r="I126" t="str">
        <f t="shared" si="17"/>
        <v/>
      </c>
      <c r="J126" t="str">
        <f t="shared" si="18"/>
        <v/>
      </c>
      <c r="L126" s="24">
        <v>2.1549260600000002</v>
      </c>
      <c r="M126" s="27">
        <f t="shared" si="14"/>
        <v>1.333854204067124</v>
      </c>
      <c r="N126" s="26" t="str">
        <f t="shared" si="15"/>
        <v/>
      </c>
      <c r="O126" t="str">
        <f t="shared" si="16"/>
        <v>gew</v>
      </c>
      <c r="P126" t="str">
        <f t="shared" si="19"/>
        <v>gew</v>
      </c>
    </row>
    <row r="127" spans="1:16" x14ac:dyDescent="0.3">
      <c r="A127" s="28">
        <v>5</v>
      </c>
      <c r="C127" s="25">
        <v>2.50304043</v>
      </c>
      <c r="D127" s="25">
        <f t="shared" si="10"/>
        <v>6.2348070942145846</v>
      </c>
      <c r="E127" s="25" t="str">
        <f t="shared" si="11"/>
        <v/>
      </c>
      <c r="F127" t="str">
        <f t="shared" si="12"/>
        <v>gew</v>
      </c>
      <c r="G127" t="str">
        <f t="shared" si="13"/>
        <v>gew</v>
      </c>
      <c r="I127" t="str">
        <f t="shared" si="17"/>
        <v>gew, gew</v>
      </c>
      <c r="J127" t="str">
        <f t="shared" si="18"/>
        <v>OK</v>
      </c>
      <c r="L127" s="24">
        <v>4.61020947</v>
      </c>
      <c r="M127" s="27">
        <f t="shared" si="14"/>
        <v>0.15193665727768088</v>
      </c>
      <c r="N127" s="26" t="str">
        <f t="shared" si="15"/>
        <v/>
      </c>
      <c r="O127" t="str">
        <f t="shared" si="16"/>
        <v>gew</v>
      </c>
      <c r="P127" t="str">
        <f t="shared" si="19"/>
        <v>gew</v>
      </c>
    </row>
    <row r="128" spans="1:16" x14ac:dyDescent="0.3">
      <c r="A128" s="28">
        <v>-1</v>
      </c>
      <c r="C128" s="25">
        <v>-0.64172364999999998</v>
      </c>
      <c r="D128" s="25">
        <f t="shared" si="10"/>
        <v>0.12836194296932252</v>
      </c>
      <c r="E128" s="25" t="str">
        <f t="shared" si="11"/>
        <v>nicht wetten</v>
      </c>
      <c r="F128" t="str">
        <f t="shared" si="12"/>
        <v>verl</v>
      </c>
      <c r="G128" t="str">
        <f t="shared" si="13"/>
        <v/>
      </c>
      <c r="I128" t="str">
        <f t="shared" si="17"/>
        <v/>
      </c>
      <c r="J128" t="str">
        <f t="shared" si="18"/>
        <v/>
      </c>
      <c r="L128" s="24">
        <v>-1.3233312399999999</v>
      </c>
      <c r="M128" s="27">
        <f t="shared" si="14"/>
        <v>0.10454309075993753</v>
      </c>
      <c r="N128" s="26" t="str">
        <f t="shared" si="15"/>
        <v/>
      </c>
      <c r="O128" t="str">
        <f t="shared" si="16"/>
        <v>gew</v>
      </c>
      <c r="P128" t="str">
        <f t="shared" si="19"/>
        <v>gew</v>
      </c>
    </row>
    <row r="129" spans="1:16" x14ac:dyDescent="0.3">
      <c r="A129" s="28">
        <v>1</v>
      </c>
      <c r="C129" s="25">
        <v>1.478148945</v>
      </c>
      <c r="D129" s="25">
        <f t="shared" ref="D129:D192" si="20">(C129-A129)^2</f>
        <v>0.22862641360461308</v>
      </c>
      <c r="E129" s="25" t="str">
        <f t="shared" ref="E129:E192" si="21">IF(AND(C129&gt;-($T$6),C129&lt;($T$6)),"nicht wetten","")</f>
        <v/>
      </c>
      <c r="F129" t="str">
        <f t="shared" ref="F129:F192" si="22">IF(AND(E129="",(C129*A129)&gt;0),"gew","verl")</f>
        <v>gew</v>
      </c>
      <c r="G129" t="str">
        <f t="shared" ref="G129:G192" si="23">IF(E129="",F129,"")</f>
        <v>gew</v>
      </c>
      <c r="I129" t="str">
        <f t="shared" si="17"/>
        <v/>
      </c>
      <c r="J129" t="str">
        <f t="shared" si="18"/>
        <v/>
      </c>
      <c r="L129" s="24">
        <v>0.79472535799999999</v>
      </c>
      <c r="M129" s="27">
        <f t="shared" ref="M129:M192" si="24">(L129-A129)^2</f>
        <v>4.213767864822817E-2</v>
      </c>
      <c r="N129" s="26" t="str">
        <f t="shared" ref="N129:N192" si="25">IF(AND(L129&gt;-($T$6),L129&lt;($T$6)),"nicht wetten","")</f>
        <v>nicht wetten</v>
      </c>
      <c r="O129" t="str">
        <f t="shared" ref="O129:O192" si="26">IF(AND(N129="",(L129*A129)&gt;0),"gew","verl")</f>
        <v>verl</v>
      </c>
      <c r="P129" t="str">
        <f t="shared" si="19"/>
        <v/>
      </c>
    </row>
    <row r="130" spans="1:16" x14ac:dyDescent="0.3">
      <c r="A130" s="28">
        <v>1</v>
      </c>
      <c r="C130" s="25">
        <v>-0.76208220800000004</v>
      </c>
      <c r="D130" s="25">
        <f t="shared" si="20"/>
        <v>3.1049337077501553</v>
      </c>
      <c r="E130" s="25" t="str">
        <f t="shared" si="21"/>
        <v>nicht wetten</v>
      </c>
      <c r="F130" t="str">
        <f t="shared" si="22"/>
        <v>verl</v>
      </c>
      <c r="G130" t="str">
        <f t="shared" si="23"/>
        <v/>
      </c>
      <c r="I130" t="str">
        <f t="shared" ref="I130:I193" si="27">IF(AND(E130="",N130=""),G130&amp;", "&amp;P130,"")</f>
        <v/>
      </c>
      <c r="J130" t="str">
        <f t="shared" ref="J130:J193" si="28">IF(I130="","",IF(LEFT(I130,3)=RIGHT(I130,3),"OK","verl"))</f>
        <v/>
      </c>
      <c r="L130" s="24">
        <v>1.18147683</v>
      </c>
      <c r="M130" s="27">
        <f t="shared" si="24"/>
        <v>3.2933839826848915E-2</v>
      </c>
      <c r="N130" s="26" t="str">
        <f t="shared" si="25"/>
        <v/>
      </c>
      <c r="O130" t="str">
        <f t="shared" si="26"/>
        <v>gew</v>
      </c>
      <c r="P130" t="str">
        <f t="shared" ref="P130:P193" si="29">IF(N130="",O130,"")</f>
        <v>gew</v>
      </c>
    </row>
    <row r="131" spans="1:16" x14ac:dyDescent="0.3">
      <c r="A131" s="28">
        <v>-1</v>
      </c>
      <c r="C131" s="25">
        <v>1.4036116460000001</v>
      </c>
      <c r="D131" s="25">
        <f t="shared" si="20"/>
        <v>5.7773489447868291</v>
      </c>
      <c r="E131" s="25" t="str">
        <f t="shared" si="21"/>
        <v/>
      </c>
      <c r="F131" t="str">
        <f t="shared" si="22"/>
        <v>verl</v>
      </c>
      <c r="G131" t="str">
        <f t="shared" si="23"/>
        <v>verl</v>
      </c>
      <c r="I131" t="str">
        <f t="shared" si="27"/>
        <v/>
      </c>
      <c r="J131" t="str">
        <f t="shared" si="28"/>
        <v/>
      </c>
      <c r="L131" s="24">
        <v>-0.57626986499999999</v>
      </c>
      <c r="M131" s="27">
        <f t="shared" si="24"/>
        <v>0.17954722730711822</v>
      </c>
      <c r="N131" s="26" t="str">
        <f t="shared" si="25"/>
        <v>nicht wetten</v>
      </c>
      <c r="O131" t="str">
        <f t="shared" si="26"/>
        <v>verl</v>
      </c>
      <c r="P131" t="str">
        <f t="shared" si="29"/>
        <v/>
      </c>
    </row>
    <row r="132" spans="1:16" x14ac:dyDescent="0.3">
      <c r="A132" s="28">
        <v>0</v>
      </c>
      <c r="C132" s="25">
        <v>-0.33945009599999998</v>
      </c>
      <c r="D132" s="25">
        <f t="shared" si="20"/>
        <v>0.11522636767440921</v>
      </c>
      <c r="E132" s="25" t="str">
        <f t="shared" si="21"/>
        <v>nicht wetten</v>
      </c>
      <c r="F132" t="str">
        <f t="shared" si="22"/>
        <v>verl</v>
      </c>
      <c r="G132" t="str">
        <f t="shared" si="23"/>
        <v/>
      </c>
      <c r="I132" t="str">
        <f t="shared" si="27"/>
        <v/>
      </c>
      <c r="J132" t="str">
        <f t="shared" si="28"/>
        <v/>
      </c>
      <c r="L132" s="24">
        <v>6.8265926100000004E-3</v>
      </c>
      <c r="M132" s="27">
        <f t="shared" si="24"/>
        <v>4.6602366662906619E-5</v>
      </c>
      <c r="N132" s="26" t="str">
        <f t="shared" si="25"/>
        <v>nicht wetten</v>
      </c>
      <c r="O132" t="str">
        <f t="shared" si="26"/>
        <v>verl</v>
      </c>
      <c r="P132" t="str">
        <f t="shared" si="29"/>
        <v/>
      </c>
    </row>
    <row r="133" spans="1:16" x14ac:dyDescent="0.3">
      <c r="A133" s="28">
        <v>3</v>
      </c>
      <c r="C133" s="25">
        <v>1.884127675</v>
      </c>
      <c r="D133" s="25">
        <f t="shared" si="20"/>
        <v>1.2451710457009055</v>
      </c>
      <c r="E133" s="25" t="str">
        <f t="shared" si="21"/>
        <v/>
      </c>
      <c r="F133" t="str">
        <f t="shared" si="22"/>
        <v>gew</v>
      </c>
      <c r="G133" t="str">
        <f t="shared" si="23"/>
        <v>gew</v>
      </c>
      <c r="I133" t="str">
        <f t="shared" si="27"/>
        <v/>
      </c>
      <c r="J133" t="str">
        <f t="shared" si="28"/>
        <v/>
      </c>
      <c r="L133" s="24">
        <v>-0.67947637999999999</v>
      </c>
      <c r="M133" s="27">
        <f t="shared" si="24"/>
        <v>13.538546430977906</v>
      </c>
      <c r="N133" s="26" t="str">
        <f t="shared" si="25"/>
        <v>nicht wetten</v>
      </c>
      <c r="O133" t="str">
        <f t="shared" si="26"/>
        <v>verl</v>
      </c>
      <c r="P133" t="str">
        <f t="shared" si="29"/>
        <v/>
      </c>
    </row>
    <row r="134" spans="1:16" x14ac:dyDescent="0.3">
      <c r="A134" s="28">
        <v>-2</v>
      </c>
      <c r="C134" s="25">
        <v>-1.127385122</v>
      </c>
      <c r="D134" s="25">
        <f t="shared" si="20"/>
        <v>0.76145672530695496</v>
      </c>
      <c r="E134" s="25" t="str">
        <f t="shared" si="21"/>
        <v/>
      </c>
      <c r="F134" t="str">
        <f t="shared" si="22"/>
        <v>gew</v>
      </c>
      <c r="G134" t="str">
        <f t="shared" si="23"/>
        <v>gew</v>
      </c>
      <c r="I134" t="str">
        <f t="shared" si="27"/>
        <v>gew, gew</v>
      </c>
      <c r="J134" t="str">
        <f t="shared" si="28"/>
        <v>OK</v>
      </c>
      <c r="L134" s="24">
        <v>-1.3948243899999999</v>
      </c>
      <c r="M134" s="27">
        <f t="shared" si="24"/>
        <v>0.36623751893887219</v>
      </c>
      <c r="N134" s="26" t="str">
        <f t="shared" si="25"/>
        <v/>
      </c>
      <c r="O134" t="str">
        <f t="shared" si="26"/>
        <v>gew</v>
      </c>
      <c r="P134" t="str">
        <f t="shared" si="29"/>
        <v>gew</v>
      </c>
    </row>
    <row r="135" spans="1:16" x14ac:dyDescent="0.3">
      <c r="A135" s="28">
        <v>-2</v>
      </c>
      <c r="C135" s="25">
        <v>-1.2398047830000001</v>
      </c>
      <c r="D135" s="25">
        <f t="shared" si="20"/>
        <v>0.57789676794967693</v>
      </c>
      <c r="E135" s="25" t="str">
        <f t="shared" si="21"/>
        <v/>
      </c>
      <c r="F135" t="str">
        <f t="shared" si="22"/>
        <v>gew</v>
      </c>
      <c r="G135" t="str">
        <f t="shared" si="23"/>
        <v>gew</v>
      </c>
      <c r="I135" t="str">
        <f t="shared" si="27"/>
        <v/>
      </c>
      <c r="J135" t="str">
        <f t="shared" si="28"/>
        <v/>
      </c>
      <c r="L135" s="24">
        <v>-0.99364996000000005</v>
      </c>
      <c r="M135" s="27">
        <f t="shared" si="24"/>
        <v>1.0127404030080016</v>
      </c>
      <c r="N135" s="26" t="str">
        <f t="shared" si="25"/>
        <v>nicht wetten</v>
      </c>
      <c r="O135" t="str">
        <f t="shared" si="26"/>
        <v>verl</v>
      </c>
      <c r="P135" t="str">
        <f t="shared" si="29"/>
        <v/>
      </c>
    </row>
    <row r="136" spans="1:16" x14ac:dyDescent="0.3">
      <c r="A136" s="28">
        <v>1</v>
      </c>
      <c r="C136" s="25">
        <v>1.0187187799999999</v>
      </c>
      <c r="D136" s="25">
        <f t="shared" si="20"/>
        <v>3.5039272468839755E-4</v>
      </c>
      <c r="E136" s="25" t="str">
        <f t="shared" si="21"/>
        <v/>
      </c>
      <c r="F136" t="str">
        <f t="shared" si="22"/>
        <v>gew</v>
      </c>
      <c r="G136" t="str">
        <f t="shared" si="23"/>
        <v>gew</v>
      </c>
      <c r="I136" t="str">
        <f t="shared" si="27"/>
        <v/>
      </c>
      <c r="J136" t="str">
        <f t="shared" si="28"/>
        <v/>
      </c>
      <c r="L136" s="24">
        <v>0.970247686</v>
      </c>
      <c r="M136" s="27">
        <f t="shared" si="24"/>
        <v>8.8520018835459608E-4</v>
      </c>
      <c r="N136" s="26" t="str">
        <f t="shared" si="25"/>
        <v>nicht wetten</v>
      </c>
      <c r="O136" t="str">
        <f t="shared" si="26"/>
        <v>verl</v>
      </c>
      <c r="P136" t="str">
        <f t="shared" si="29"/>
        <v/>
      </c>
    </row>
    <row r="137" spans="1:16" x14ac:dyDescent="0.3">
      <c r="A137" s="28">
        <v>-4</v>
      </c>
      <c r="C137" s="25">
        <v>-2.5493880359999999</v>
      </c>
      <c r="D137" s="25">
        <f t="shared" si="20"/>
        <v>2.1042750700999378</v>
      </c>
      <c r="E137" s="25" t="str">
        <f t="shared" si="21"/>
        <v/>
      </c>
      <c r="F137" t="str">
        <f t="shared" si="22"/>
        <v>gew</v>
      </c>
      <c r="G137" t="str">
        <f t="shared" si="23"/>
        <v>gew</v>
      </c>
      <c r="I137" t="str">
        <f t="shared" si="27"/>
        <v>gew, gew</v>
      </c>
      <c r="J137" t="str">
        <f t="shared" si="28"/>
        <v>OK</v>
      </c>
      <c r="L137" s="24">
        <v>-3.5421817299999998</v>
      </c>
      <c r="M137" s="27">
        <f t="shared" si="24"/>
        <v>0.20959756834579307</v>
      </c>
      <c r="N137" s="26" t="str">
        <f t="shared" si="25"/>
        <v/>
      </c>
      <c r="O137" t="str">
        <f t="shared" si="26"/>
        <v>gew</v>
      </c>
      <c r="P137" t="str">
        <f t="shared" si="29"/>
        <v>gew</v>
      </c>
    </row>
    <row r="138" spans="1:16" x14ac:dyDescent="0.3">
      <c r="A138" s="28">
        <v>3</v>
      </c>
      <c r="C138" s="25">
        <v>0.976340404</v>
      </c>
      <c r="D138" s="25">
        <f t="shared" si="20"/>
        <v>4.0951981604828829</v>
      </c>
      <c r="E138" s="25" t="str">
        <f t="shared" si="21"/>
        <v>nicht wetten</v>
      </c>
      <c r="F138" t="str">
        <f t="shared" si="22"/>
        <v>verl</v>
      </c>
      <c r="G138" t="str">
        <f t="shared" si="23"/>
        <v/>
      </c>
      <c r="I138" t="str">
        <f t="shared" si="27"/>
        <v/>
      </c>
      <c r="J138" t="str">
        <f t="shared" si="28"/>
        <v/>
      </c>
      <c r="L138" s="24">
        <v>2.2683722999999998</v>
      </c>
      <c r="M138" s="27">
        <f t="shared" si="24"/>
        <v>0.53527909140729035</v>
      </c>
      <c r="N138" s="26" t="str">
        <f t="shared" si="25"/>
        <v/>
      </c>
      <c r="O138" t="str">
        <f t="shared" si="26"/>
        <v>gew</v>
      </c>
      <c r="P138" t="str">
        <f t="shared" si="29"/>
        <v>gew</v>
      </c>
    </row>
    <row r="139" spans="1:16" x14ac:dyDescent="0.3">
      <c r="A139" s="28">
        <v>0</v>
      </c>
      <c r="C139" s="25">
        <v>0.63835045899999998</v>
      </c>
      <c r="D139" s="25">
        <f t="shared" si="20"/>
        <v>0.40749130850551063</v>
      </c>
      <c r="E139" s="25" t="str">
        <f t="shared" si="21"/>
        <v>nicht wetten</v>
      </c>
      <c r="F139" t="str">
        <f t="shared" si="22"/>
        <v>verl</v>
      </c>
      <c r="G139" t="str">
        <f t="shared" si="23"/>
        <v/>
      </c>
      <c r="I139" t="str">
        <f t="shared" si="27"/>
        <v/>
      </c>
      <c r="J139" t="str">
        <f t="shared" si="28"/>
        <v/>
      </c>
      <c r="L139" s="24">
        <v>-0.36519888</v>
      </c>
      <c r="M139" s="27">
        <f t="shared" si="24"/>
        <v>0.1333702219532544</v>
      </c>
      <c r="N139" s="26" t="str">
        <f t="shared" si="25"/>
        <v>nicht wetten</v>
      </c>
      <c r="O139" t="str">
        <f t="shared" si="26"/>
        <v>verl</v>
      </c>
      <c r="P139" t="str">
        <f t="shared" si="29"/>
        <v/>
      </c>
    </row>
    <row r="140" spans="1:16" x14ac:dyDescent="0.3">
      <c r="A140" s="28">
        <v>1</v>
      </c>
      <c r="C140" s="25">
        <v>-1.2002748089999999</v>
      </c>
      <c r="D140" s="25">
        <f t="shared" si="20"/>
        <v>4.8412092351199849</v>
      </c>
      <c r="E140" s="25" t="str">
        <f t="shared" si="21"/>
        <v/>
      </c>
      <c r="F140" t="str">
        <f t="shared" si="22"/>
        <v>verl</v>
      </c>
      <c r="G140" t="str">
        <f t="shared" si="23"/>
        <v>verl</v>
      </c>
      <c r="I140" t="str">
        <f t="shared" si="27"/>
        <v>verl, gew</v>
      </c>
      <c r="J140" t="str">
        <f t="shared" si="28"/>
        <v>verl</v>
      </c>
      <c r="L140" s="24">
        <v>1.2365307800000001</v>
      </c>
      <c r="M140" s="27">
        <f t="shared" si="24"/>
        <v>5.5946809887408425E-2</v>
      </c>
      <c r="N140" s="26" t="str">
        <f t="shared" si="25"/>
        <v/>
      </c>
      <c r="O140" t="str">
        <f t="shared" si="26"/>
        <v>gew</v>
      </c>
      <c r="P140" t="str">
        <f t="shared" si="29"/>
        <v>gew</v>
      </c>
    </row>
    <row r="141" spans="1:16" x14ac:dyDescent="0.3">
      <c r="A141" s="28">
        <v>2</v>
      </c>
      <c r="C141" s="25">
        <v>1.0859564690000001</v>
      </c>
      <c r="D141" s="25">
        <f t="shared" si="20"/>
        <v>0.8354755765629478</v>
      </c>
      <c r="E141" s="25" t="str">
        <f t="shared" si="21"/>
        <v/>
      </c>
      <c r="F141" t="str">
        <f t="shared" si="22"/>
        <v>gew</v>
      </c>
      <c r="G141" t="str">
        <f t="shared" si="23"/>
        <v>gew</v>
      </c>
      <c r="I141" t="str">
        <f t="shared" si="27"/>
        <v>gew, gew</v>
      </c>
      <c r="J141" t="str">
        <f t="shared" si="28"/>
        <v>OK</v>
      </c>
      <c r="L141" s="24">
        <v>1.9094084499999999</v>
      </c>
      <c r="M141" s="27">
        <f t="shared" si="24"/>
        <v>8.2068289314025135E-3</v>
      </c>
      <c r="N141" s="26" t="str">
        <f t="shared" si="25"/>
        <v/>
      </c>
      <c r="O141" t="str">
        <f t="shared" si="26"/>
        <v>gew</v>
      </c>
      <c r="P141" t="str">
        <f t="shared" si="29"/>
        <v>gew</v>
      </c>
    </row>
    <row r="142" spans="1:16" x14ac:dyDescent="0.3">
      <c r="A142" s="28">
        <v>2</v>
      </c>
      <c r="C142" s="25">
        <v>1.258631219</v>
      </c>
      <c r="D142" s="25">
        <f t="shared" si="20"/>
        <v>0.54962766944142605</v>
      </c>
      <c r="E142" s="25" t="str">
        <f t="shared" si="21"/>
        <v/>
      </c>
      <c r="F142" t="str">
        <f t="shared" si="22"/>
        <v>gew</v>
      </c>
      <c r="G142" t="str">
        <f t="shared" si="23"/>
        <v>gew</v>
      </c>
      <c r="I142" t="str">
        <f t="shared" si="27"/>
        <v>gew, gew</v>
      </c>
      <c r="J142" t="str">
        <f t="shared" si="28"/>
        <v>OK</v>
      </c>
      <c r="L142" s="24">
        <v>1.5646404</v>
      </c>
      <c r="M142" s="27">
        <f t="shared" si="24"/>
        <v>0.18953798131215996</v>
      </c>
      <c r="N142" s="26" t="str">
        <f t="shared" si="25"/>
        <v/>
      </c>
      <c r="O142" t="str">
        <f t="shared" si="26"/>
        <v>gew</v>
      </c>
      <c r="P142" t="str">
        <f t="shared" si="29"/>
        <v>gew</v>
      </c>
    </row>
    <row r="143" spans="1:16" x14ac:dyDescent="0.3">
      <c r="A143" s="28">
        <v>2</v>
      </c>
      <c r="C143" s="25">
        <v>1.7153863970000001</v>
      </c>
      <c r="D143" s="25">
        <f t="shared" si="20"/>
        <v>8.1004903012641571E-2</v>
      </c>
      <c r="E143" s="25" t="str">
        <f t="shared" si="21"/>
        <v/>
      </c>
      <c r="F143" t="str">
        <f t="shared" si="22"/>
        <v>gew</v>
      </c>
      <c r="G143" t="str">
        <f t="shared" si="23"/>
        <v>gew</v>
      </c>
      <c r="I143" t="str">
        <f t="shared" si="27"/>
        <v>gew, gew</v>
      </c>
      <c r="J143" t="str">
        <f t="shared" si="28"/>
        <v>OK</v>
      </c>
      <c r="L143" s="24">
        <v>3.3462548299999999</v>
      </c>
      <c r="M143" s="27">
        <f t="shared" si="24"/>
        <v>1.8124020672983285</v>
      </c>
      <c r="N143" s="26" t="str">
        <f t="shared" si="25"/>
        <v/>
      </c>
      <c r="O143" t="str">
        <f t="shared" si="26"/>
        <v>gew</v>
      </c>
      <c r="P143" t="str">
        <f t="shared" si="29"/>
        <v>gew</v>
      </c>
    </row>
    <row r="144" spans="1:16" x14ac:dyDescent="0.3">
      <c r="A144" s="28">
        <v>0</v>
      </c>
      <c r="C144" s="25">
        <v>-0.18333275399999999</v>
      </c>
      <c r="D144" s="25">
        <f t="shared" si="20"/>
        <v>3.3610898689224511E-2</v>
      </c>
      <c r="E144" s="25" t="str">
        <f t="shared" si="21"/>
        <v>nicht wetten</v>
      </c>
      <c r="F144" t="str">
        <f t="shared" si="22"/>
        <v>verl</v>
      </c>
      <c r="G144" t="str">
        <f t="shared" si="23"/>
        <v/>
      </c>
      <c r="I144" t="str">
        <f t="shared" si="27"/>
        <v/>
      </c>
      <c r="J144" t="str">
        <f t="shared" si="28"/>
        <v/>
      </c>
      <c r="L144" s="24">
        <v>0.59721368600000002</v>
      </c>
      <c r="M144" s="27">
        <f t="shared" si="24"/>
        <v>0.3566641867457066</v>
      </c>
      <c r="N144" s="26" t="str">
        <f t="shared" si="25"/>
        <v>nicht wetten</v>
      </c>
      <c r="O144" t="str">
        <f t="shared" si="26"/>
        <v>verl</v>
      </c>
      <c r="P144" t="str">
        <f t="shared" si="29"/>
        <v/>
      </c>
    </row>
    <row r="145" spans="1:16" x14ac:dyDescent="0.3">
      <c r="A145" s="28">
        <v>-1</v>
      </c>
      <c r="C145" s="25">
        <v>-0.93468938999999995</v>
      </c>
      <c r="D145" s="25">
        <f t="shared" si="20"/>
        <v>4.2654757785721064E-3</v>
      </c>
      <c r="E145" s="25" t="str">
        <f t="shared" si="21"/>
        <v>nicht wetten</v>
      </c>
      <c r="F145" t="str">
        <f t="shared" si="22"/>
        <v>verl</v>
      </c>
      <c r="G145" t="str">
        <f t="shared" si="23"/>
        <v/>
      </c>
      <c r="I145" t="str">
        <f t="shared" si="27"/>
        <v/>
      </c>
      <c r="J145" t="str">
        <f t="shared" si="28"/>
        <v/>
      </c>
      <c r="L145" s="24">
        <v>-2.4284758599999998</v>
      </c>
      <c r="M145" s="27">
        <f t="shared" si="24"/>
        <v>2.040543282602739</v>
      </c>
      <c r="N145" s="26" t="str">
        <f t="shared" si="25"/>
        <v/>
      </c>
      <c r="O145" t="str">
        <f t="shared" si="26"/>
        <v>gew</v>
      </c>
      <c r="P145" t="str">
        <f t="shared" si="29"/>
        <v>gew</v>
      </c>
    </row>
    <row r="146" spans="1:16" x14ac:dyDescent="0.3">
      <c r="A146" s="28">
        <v>3</v>
      </c>
      <c r="C146" s="25">
        <v>1.263035039</v>
      </c>
      <c r="D146" s="25">
        <f t="shared" si="20"/>
        <v>3.0170472757417315</v>
      </c>
      <c r="E146" s="25" t="str">
        <f t="shared" si="21"/>
        <v/>
      </c>
      <c r="F146" t="str">
        <f t="shared" si="22"/>
        <v>gew</v>
      </c>
      <c r="G146" t="str">
        <f t="shared" si="23"/>
        <v>gew</v>
      </c>
      <c r="I146" t="str">
        <f t="shared" si="27"/>
        <v>gew, gew</v>
      </c>
      <c r="J146" t="str">
        <f t="shared" si="28"/>
        <v>OK</v>
      </c>
      <c r="L146" s="24">
        <v>2.48998666</v>
      </c>
      <c r="M146" s="27">
        <f t="shared" si="24"/>
        <v>0.2601136069779556</v>
      </c>
      <c r="N146" s="26" t="str">
        <f t="shared" si="25"/>
        <v/>
      </c>
      <c r="O146" t="str">
        <f t="shared" si="26"/>
        <v>gew</v>
      </c>
      <c r="P146" t="str">
        <f t="shared" si="29"/>
        <v>gew</v>
      </c>
    </row>
    <row r="147" spans="1:16" x14ac:dyDescent="0.3">
      <c r="A147" s="28">
        <v>2</v>
      </c>
      <c r="C147" s="25">
        <v>0.61241040199999996</v>
      </c>
      <c r="D147" s="25">
        <f t="shared" si="20"/>
        <v>1.9254048924778013</v>
      </c>
      <c r="E147" s="25" t="str">
        <f t="shared" si="21"/>
        <v>nicht wetten</v>
      </c>
      <c r="F147" t="str">
        <f t="shared" si="22"/>
        <v>verl</v>
      </c>
      <c r="G147" t="str">
        <f t="shared" si="23"/>
        <v/>
      </c>
      <c r="I147" t="str">
        <f t="shared" si="27"/>
        <v/>
      </c>
      <c r="J147" t="str">
        <f t="shared" si="28"/>
        <v/>
      </c>
      <c r="L147" s="24">
        <v>2.1218392800000001</v>
      </c>
      <c r="M147" s="27">
        <f t="shared" si="24"/>
        <v>1.4844810150918425E-2</v>
      </c>
      <c r="N147" s="26" t="str">
        <f t="shared" si="25"/>
        <v/>
      </c>
      <c r="O147" t="str">
        <f t="shared" si="26"/>
        <v>gew</v>
      </c>
      <c r="P147" t="str">
        <f t="shared" si="29"/>
        <v>gew</v>
      </c>
    </row>
    <row r="148" spans="1:16" x14ac:dyDescent="0.3">
      <c r="A148" s="28">
        <v>0</v>
      </c>
      <c r="C148" s="25">
        <v>0.19057886800000001</v>
      </c>
      <c r="D148" s="25">
        <f t="shared" si="20"/>
        <v>3.6320304928161427E-2</v>
      </c>
      <c r="E148" s="25" t="str">
        <f t="shared" si="21"/>
        <v>nicht wetten</v>
      </c>
      <c r="F148" t="str">
        <f t="shared" si="22"/>
        <v>verl</v>
      </c>
      <c r="G148" t="str">
        <f t="shared" si="23"/>
        <v/>
      </c>
      <c r="I148" t="str">
        <f t="shared" si="27"/>
        <v/>
      </c>
      <c r="J148" t="str">
        <f t="shared" si="28"/>
        <v/>
      </c>
      <c r="L148" s="24">
        <v>0.55992209900000001</v>
      </c>
      <c r="M148" s="27">
        <f t="shared" si="24"/>
        <v>0.31351275694856579</v>
      </c>
      <c r="N148" s="26" t="str">
        <f t="shared" si="25"/>
        <v>nicht wetten</v>
      </c>
      <c r="O148" t="str">
        <f t="shared" si="26"/>
        <v>verl</v>
      </c>
      <c r="P148" t="str">
        <f t="shared" si="29"/>
        <v/>
      </c>
    </row>
    <row r="149" spans="1:16" x14ac:dyDescent="0.3">
      <c r="A149" s="28">
        <v>1</v>
      </c>
      <c r="C149" s="25">
        <v>0.24456736200000001</v>
      </c>
      <c r="D149" s="25">
        <f t="shared" si="20"/>
        <v>0.57067847055563914</v>
      </c>
      <c r="E149" s="25" t="str">
        <f t="shared" si="21"/>
        <v>nicht wetten</v>
      </c>
      <c r="F149" t="str">
        <f t="shared" si="22"/>
        <v>verl</v>
      </c>
      <c r="G149" t="str">
        <f t="shared" si="23"/>
        <v/>
      </c>
      <c r="I149" t="str">
        <f t="shared" si="27"/>
        <v/>
      </c>
      <c r="J149" t="str">
        <f t="shared" si="28"/>
        <v/>
      </c>
      <c r="L149" s="24">
        <v>0.46366432299999999</v>
      </c>
      <c r="M149" s="27">
        <f t="shared" si="24"/>
        <v>0.28765595842304842</v>
      </c>
      <c r="N149" s="26" t="str">
        <f t="shared" si="25"/>
        <v>nicht wetten</v>
      </c>
      <c r="O149" t="str">
        <f t="shared" si="26"/>
        <v>verl</v>
      </c>
      <c r="P149" t="str">
        <f t="shared" si="29"/>
        <v/>
      </c>
    </row>
    <row r="150" spans="1:16" x14ac:dyDescent="0.3">
      <c r="A150" s="28">
        <v>0</v>
      </c>
      <c r="C150" s="25">
        <v>-0.267194292</v>
      </c>
      <c r="D150" s="25">
        <f t="shared" si="20"/>
        <v>7.139278967738126E-2</v>
      </c>
      <c r="E150" s="25" t="str">
        <f t="shared" si="21"/>
        <v>nicht wetten</v>
      </c>
      <c r="F150" t="str">
        <f t="shared" si="22"/>
        <v>verl</v>
      </c>
      <c r="G150" t="str">
        <f t="shared" si="23"/>
        <v/>
      </c>
      <c r="I150" t="str">
        <f t="shared" si="27"/>
        <v/>
      </c>
      <c r="J150" t="str">
        <f t="shared" si="28"/>
        <v/>
      </c>
      <c r="L150" s="24">
        <v>-0.142863616</v>
      </c>
      <c r="M150" s="27">
        <f t="shared" si="24"/>
        <v>2.0410012776595456E-2</v>
      </c>
      <c r="N150" s="26" t="str">
        <f t="shared" si="25"/>
        <v>nicht wetten</v>
      </c>
      <c r="O150" t="str">
        <f t="shared" si="26"/>
        <v>verl</v>
      </c>
      <c r="P150" t="str">
        <f t="shared" si="29"/>
        <v/>
      </c>
    </row>
    <row r="151" spans="1:16" x14ac:dyDescent="0.3">
      <c r="A151" s="28">
        <v>0</v>
      </c>
      <c r="C151" s="25">
        <v>-0.62430224899999998</v>
      </c>
      <c r="D151" s="25">
        <f t="shared" si="20"/>
        <v>0.38975329810645798</v>
      </c>
      <c r="E151" s="25" t="str">
        <f t="shared" si="21"/>
        <v>nicht wetten</v>
      </c>
      <c r="F151" t="str">
        <f t="shared" si="22"/>
        <v>verl</v>
      </c>
      <c r="G151" t="str">
        <f t="shared" si="23"/>
        <v/>
      </c>
      <c r="I151" t="str">
        <f t="shared" si="27"/>
        <v/>
      </c>
      <c r="J151" t="str">
        <f t="shared" si="28"/>
        <v/>
      </c>
      <c r="L151" s="24">
        <v>1.03274679</v>
      </c>
      <c r="M151" s="27">
        <f t="shared" si="24"/>
        <v>1.0665659322553041</v>
      </c>
      <c r="N151" s="26" t="str">
        <f t="shared" si="25"/>
        <v/>
      </c>
      <c r="O151" t="str">
        <f t="shared" si="26"/>
        <v>verl</v>
      </c>
      <c r="P151" t="str">
        <f t="shared" si="29"/>
        <v>verl</v>
      </c>
    </row>
    <row r="152" spans="1:16" x14ac:dyDescent="0.3">
      <c r="A152" s="28">
        <v>0</v>
      </c>
      <c r="C152" s="25">
        <v>0.239881434</v>
      </c>
      <c r="D152" s="25">
        <f t="shared" si="20"/>
        <v>5.7543102377896359E-2</v>
      </c>
      <c r="E152" s="25" t="str">
        <f t="shared" si="21"/>
        <v>nicht wetten</v>
      </c>
      <c r="F152" t="str">
        <f t="shared" si="22"/>
        <v>verl</v>
      </c>
      <c r="G152" t="str">
        <f t="shared" si="23"/>
        <v/>
      </c>
      <c r="I152" t="str">
        <f t="shared" si="27"/>
        <v/>
      </c>
      <c r="J152" t="str">
        <f t="shared" si="28"/>
        <v/>
      </c>
      <c r="L152" s="24">
        <v>7.9154506299999997E-2</v>
      </c>
      <c r="M152" s="27">
        <f t="shared" si="24"/>
        <v>6.265435867596739E-3</v>
      </c>
      <c r="N152" s="26" t="str">
        <f t="shared" si="25"/>
        <v>nicht wetten</v>
      </c>
      <c r="O152" t="str">
        <f t="shared" si="26"/>
        <v>verl</v>
      </c>
      <c r="P152" t="str">
        <f t="shared" si="29"/>
        <v/>
      </c>
    </row>
    <row r="153" spans="1:16" x14ac:dyDescent="0.3">
      <c r="A153" s="28">
        <v>2</v>
      </c>
      <c r="C153" s="25">
        <v>0.403468512</v>
      </c>
      <c r="D153" s="25">
        <f t="shared" si="20"/>
        <v>2.5489127921754946</v>
      </c>
      <c r="E153" s="25" t="str">
        <f t="shared" si="21"/>
        <v>nicht wetten</v>
      </c>
      <c r="F153" t="str">
        <f t="shared" si="22"/>
        <v>verl</v>
      </c>
      <c r="G153" t="str">
        <f t="shared" si="23"/>
        <v/>
      </c>
      <c r="I153" t="str">
        <f t="shared" si="27"/>
        <v/>
      </c>
      <c r="J153" t="str">
        <f t="shared" si="28"/>
        <v/>
      </c>
      <c r="L153" s="24">
        <v>1.76733553</v>
      </c>
      <c r="M153" s="27">
        <f t="shared" si="24"/>
        <v>5.4132755600380902E-2</v>
      </c>
      <c r="N153" s="26" t="str">
        <f t="shared" si="25"/>
        <v/>
      </c>
      <c r="O153" t="str">
        <f t="shared" si="26"/>
        <v>gew</v>
      </c>
      <c r="P153" t="str">
        <f t="shared" si="29"/>
        <v>gew</v>
      </c>
    </row>
    <row r="154" spans="1:16" x14ac:dyDescent="0.3">
      <c r="A154" s="28">
        <v>-1</v>
      </c>
      <c r="C154" s="25">
        <v>-0.98528190100000002</v>
      </c>
      <c r="D154" s="25">
        <f t="shared" si="20"/>
        <v>2.1662243817380055E-4</v>
      </c>
      <c r="E154" s="25" t="str">
        <f t="shared" si="21"/>
        <v>nicht wetten</v>
      </c>
      <c r="F154" t="str">
        <f t="shared" si="22"/>
        <v>verl</v>
      </c>
      <c r="G154" t="str">
        <f t="shared" si="23"/>
        <v/>
      </c>
      <c r="I154" t="str">
        <f t="shared" si="27"/>
        <v/>
      </c>
      <c r="J154" t="str">
        <f t="shared" si="28"/>
        <v/>
      </c>
      <c r="L154" s="24">
        <v>-0.82232874600000005</v>
      </c>
      <c r="M154" s="27">
        <f t="shared" si="24"/>
        <v>3.1567074497932494E-2</v>
      </c>
      <c r="N154" s="26" t="str">
        <f t="shared" si="25"/>
        <v>nicht wetten</v>
      </c>
      <c r="O154" t="str">
        <f t="shared" si="26"/>
        <v>verl</v>
      </c>
      <c r="P154" t="str">
        <f t="shared" si="29"/>
        <v/>
      </c>
    </row>
    <row r="155" spans="1:16" x14ac:dyDescent="0.3">
      <c r="A155" s="28">
        <v>3</v>
      </c>
      <c r="C155" s="25">
        <v>-0.64682501999999997</v>
      </c>
      <c r="D155" s="25">
        <f t="shared" si="20"/>
        <v>13.299332726498001</v>
      </c>
      <c r="E155" s="25" t="str">
        <f t="shared" si="21"/>
        <v>nicht wetten</v>
      </c>
      <c r="F155" t="str">
        <f t="shared" si="22"/>
        <v>verl</v>
      </c>
      <c r="G155" t="str">
        <f t="shared" si="23"/>
        <v/>
      </c>
      <c r="I155" t="str">
        <f t="shared" si="27"/>
        <v/>
      </c>
      <c r="J155" t="str">
        <f t="shared" si="28"/>
        <v/>
      </c>
      <c r="L155" s="24">
        <v>0.22698278699999999</v>
      </c>
      <c r="M155" s="27">
        <f t="shared" si="24"/>
        <v>7.6896244635942885</v>
      </c>
      <c r="N155" s="26" t="str">
        <f t="shared" si="25"/>
        <v>nicht wetten</v>
      </c>
      <c r="O155" t="str">
        <f t="shared" si="26"/>
        <v>verl</v>
      </c>
      <c r="P155" t="str">
        <f t="shared" si="29"/>
        <v/>
      </c>
    </row>
    <row r="156" spans="1:16" x14ac:dyDescent="0.3">
      <c r="A156" s="28">
        <v>-2</v>
      </c>
      <c r="C156" s="25">
        <v>-0.96838354199999999</v>
      </c>
      <c r="D156" s="25">
        <f t="shared" si="20"/>
        <v>1.0642325164164659</v>
      </c>
      <c r="E156" s="25" t="str">
        <f t="shared" si="21"/>
        <v>nicht wetten</v>
      </c>
      <c r="F156" t="str">
        <f t="shared" si="22"/>
        <v>verl</v>
      </c>
      <c r="G156" t="str">
        <f t="shared" si="23"/>
        <v/>
      </c>
      <c r="I156" t="str">
        <f t="shared" si="27"/>
        <v/>
      </c>
      <c r="J156" t="str">
        <f t="shared" si="28"/>
        <v/>
      </c>
      <c r="L156" s="24">
        <v>-1.68634331</v>
      </c>
      <c r="M156" s="27">
        <f t="shared" si="24"/>
        <v>9.8380519181756068E-2</v>
      </c>
      <c r="N156" s="26" t="str">
        <f t="shared" si="25"/>
        <v/>
      </c>
      <c r="O156" t="str">
        <f t="shared" si="26"/>
        <v>gew</v>
      </c>
      <c r="P156" t="str">
        <f t="shared" si="29"/>
        <v>gew</v>
      </c>
    </row>
    <row r="157" spans="1:16" x14ac:dyDescent="0.3">
      <c r="A157" s="28">
        <v>-1</v>
      </c>
      <c r="C157" s="25">
        <v>-0.147590837</v>
      </c>
      <c r="D157" s="25">
        <f t="shared" si="20"/>
        <v>0.72660138116636064</v>
      </c>
      <c r="E157" s="25" t="str">
        <f t="shared" si="21"/>
        <v>nicht wetten</v>
      </c>
      <c r="F157" t="str">
        <f t="shared" si="22"/>
        <v>verl</v>
      </c>
      <c r="G157" t="str">
        <f t="shared" si="23"/>
        <v/>
      </c>
      <c r="I157" t="str">
        <f t="shared" si="27"/>
        <v/>
      </c>
      <c r="J157" t="str">
        <f t="shared" si="28"/>
        <v/>
      </c>
      <c r="L157" s="24">
        <v>-0.56284731600000004</v>
      </c>
      <c r="M157" s="27">
        <f t="shared" si="24"/>
        <v>0.19110246912840381</v>
      </c>
      <c r="N157" s="26" t="str">
        <f t="shared" si="25"/>
        <v>nicht wetten</v>
      </c>
      <c r="O157" t="str">
        <f t="shared" si="26"/>
        <v>verl</v>
      </c>
      <c r="P157" t="str">
        <f t="shared" si="29"/>
        <v/>
      </c>
    </row>
    <row r="158" spans="1:16" x14ac:dyDescent="0.3">
      <c r="A158" s="28">
        <v>2</v>
      </c>
      <c r="C158" s="25">
        <v>0.98842377000000003</v>
      </c>
      <c r="D158" s="25">
        <f t="shared" si="20"/>
        <v>1.0232864691010128</v>
      </c>
      <c r="E158" s="25" t="str">
        <f t="shared" si="21"/>
        <v>nicht wetten</v>
      </c>
      <c r="F158" t="str">
        <f t="shared" si="22"/>
        <v>verl</v>
      </c>
      <c r="G158" t="str">
        <f t="shared" si="23"/>
        <v/>
      </c>
      <c r="I158" t="str">
        <f t="shared" si="27"/>
        <v/>
      </c>
      <c r="J158" t="str">
        <f t="shared" si="28"/>
        <v/>
      </c>
      <c r="L158" s="24">
        <v>2.13713884</v>
      </c>
      <c r="M158" s="27">
        <f t="shared" si="24"/>
        <v>1.8807061436545595E-2</v>
      </c>
      <c r="N158" s="26" t="str">
        <f t="shared" si="25"/>
        <v/>
      </c>
      <c r="O158" t="str">
        <f t="shared" si="26"/>
        <v>gew</v>
      </c>
      <c r="P158" t="str">
        <f t="shared" si="29"/>
        <v>gew</v>
      </c>
    </row>
    <row r="159" spans="1:16" x14ac:dyDescent="0.3">
      <c r="A159" s="28">
        <v>1</v>
      </c>
      <c r="C159" s="25">
        <v>0.57924372899999998</v>
      </c>
      <c r="D159" s="25">
        <f t="shared" si="20"/>
        <v>0.17703583958582544</v>
      </c>
      <c r="E159" s="25" t="str">
        <f t="shared" si="21"/>
        <v>nicht wetten</v>
      </c>
      <c r="F159" t="str">
        <f t="shared" si="22"/>
        <v>verl</v>
      </c>
      <c r="G159" t="str">
        <f t="shared" si="23"/>
        <v/>
      </c>
      <c r="I159" t="str">
        <f t="shared" si="27"/>
        <v/>
      </c>
      <c r="J159" t="str">
        <f t="shared" si="28"/>
        <v/>
      </c>
      <c r="L159" s="24">
        <v>0.81716871300000005</v>
      </c>
      <c r="M159" s="27">
        <f t="shared" si="24"/>
        <v>3.3427279506076352E-2</v>
      </c>
      <c r="N159" s="26" t="str">
        <f t="shared" si="25"/>
        <v>nicht wetten</v>
      </c>
      <c r="O159" t="str">
        <f t="shared" si="26"/>
        <v>verl</v>
      </c>
      <c r="P159" t="str">
        <f t="shared" si="29"/>
        <v/>
      </c>
    </row>
    <row r="160" spans="1:16" x14ac:dyDescent="0.3">
      <c r="A160" s="28">
        <v>1</v>
      </c>
      <c r="C160" s="25">
        <v>0.92526845000000002</v>
      </c>
      <c r="D160" s="25">
        <f t="shared" si="20"/>
        <v>5.584804565402497E-3</v>
      </c>
      <c r="E160" s="25" t="str">
        <f t="shared" si="21"/>
        <v>nicht wetten</v>
      </c>
      <c r="F160" t="str">
        <f t="shared" si="22"/>
        <v>verl</v>
      </c>
      <c r="G160" t="str">
        <f t="shared" si="23"/>
        <v/>
      </c>
      <c r="I160" t="str">
        <f t="shared" si="27"/>
        <v/>
      </c>
      <c r="J160" t="str">
        <f t="shared" si="28"/>
        <v/>
      </c>
      <c r="L160" s="24">
        <v>1.61270666</v>
      </c>
      <c r="M160" s="27">
        <f t="shared" si="24"/>
        <v>0.37540945120835556</v>
      </c>
      <c r="N160" s="26" t="str">
        <f t="shared" si="25"/>
        <v/>
      </c>
      <c r="O160" t="str">
        <f t="shared" si="26"/>
        <v>gew</v>
      </c>
      <c r="P160" t="str">
        <f t="shared" si="29"/>
        <v>gew</v>
      </c>
    </row>
    <row r="161" spans="1:16" x14ac:dyDescent="0.3">
      <c r="A161" s="28">
        <v>1</v>
      </c>
      <c r="C161" s="25">
        <v>0.66286472500000004</v>
      </c>
      <c r="D161" s="25">
        <f t="shared" si="20"/>
        <v>0.1136601936493256</v>
      </c>
      <c r="E161" s="25" t="str">
        <f t="shared" si="21"/>
        <v>nicht wetten</v>
      </c>
      <c r="F161" t="str">
        <f t="shared" si="22"/>
        <v>verl</v>
      </c>
      <c r="G161" t="str">
        <f t="shared" si="23"/>
        <v/>
      </c>
      <c r="I161" t="str">
        <f t="shared" si="27"/>
        <v/>
      </c>
      <c r="J161" t="str">
        <f t="shared" si="28"/>
        <v/>
      </c>
      <c r="L161" s="24">
        <v>1.14126039</v>
      </c>
      <c r="M161" s="27">
        <f t="shared" si="24"/>
        <v>1.9954497782952104E-2</v>
      </c>
      <c r="N161" s="26" t="str">
        <f t="shared" si="25"/>
        <v/>
      </c>
      <c r="O161" t="str">
        <f t="shared" si="26"/>
        <v>gew</v>
      </c>
      <c r="P161" t="str">
        <f t="shared" si="29"/>
        <v>gew</v>
      </c>
    </row>
    <row r="162" spans="1:16" x14ac:dyDescent="0.3">
      <c r="A162" s="28">
        <v>2</v>
      </c>
      <c r="C162" s="25">
        <v>0.26993552900000001</v>
      </c>
      <c r="D162" s="25">
        <f t="shared" si="20"/>
        <v>2.9931230738165095</v>
      </c>
      <c r="E162" s="25" t="str">
        <f t="shared" si="21"/>
        <v>nicht wetten</v>
      </c>
      <c r="F162" t="str">
        <f t="shared" si="22"/>
        <v>verl</v>
      </c>
      <c r="G162" t="str">
        <f t="shared" si="23"/>
        <v/>
      </c>
      <c r="I162" t="str">
        <f t="shared" si="27"/>
        <v/>
      </c>
      <c r="J162" t="str">
        <f t="shared" si="28"/>
        <v/>
      </c>
      <c r="L162" s="24">
        <v>1.70560193</v>
      </c>
      <c r="M162" s="27">
        <f t="shared" si="24"/>
        <v>8.6670223619724873E-2</v>
      </c>
      <c r="N162" s="26" t="str">
        <f t="shared" si="25"/>
        <v/>
      </c>
      <c r="O162" t="str">
        <f t="shared" si="26"/>
        <v>gew</v>
      </c>
      <c r="P162" t="str">
        <f t="shared" si="29"/>
        <v>gew</v>
      </c>
    </row>
    <row r="163" spans="1:16" x14ac:dyDescent="0.3">
      <c r="A163" s="28">
        <v>2</v>
      </c>
      <c r="C163" s="25">
        <v>-5.0169167000000001E-2</v>
      </c>
      <c r="D163" s="25">
        <f t="shared" si="20"/>
        <v>4.2031936133174739</v>
      </c>
      <c r="E163" s="25" t="str">
        <f t="shared" si="21"/>
        <v>nicht wetten</v>
      </c>
      <c r="F163" t="str">
        <f t="shared" si="22"/>
        <v>verl</v>
      </c>
      <c r="G163" t="str">
        <f t="shared" si="23"/>
        <v/>
      </c>
      <c r="I163" t="str">
        <f t="shared" si="27"/>
        <v/>
      </c>
      <c r="J163" t="str">
        <f t="shared" si="28"/>
        <v/>
      </c>
      <c r="L163" s="24">
        <v>0.15802864699999999</v>
      </c>
      <c r="M163" s="27">
        <f t="shared" si="24"/>
        <v>3.3928584652726501</v>
      </c>
      <c r="N163" s="26" t="str">
        <f t="shared" si="25"/>
        <v>nicht wetten</v>
      </c>
      <c r="O163" t="str">
        <f t="shared" si="26"/>
        <v>verl</v>
      </c>
      <c r="P163" t="str">
        <f t="shared" si="29"/>
        <v/>
      </c>
    </row>
    <row r="164" spans="1:16" x14ac:dyDescent="0.3">
      <c r="A164" s="28">
        <v>-3</v>
      </c>
      <c r="C164" s="25">
        <v>-1.5109313120000001</v>
      </c>
      <c r="D164" s="25">
        <f t="shared" si="20"/>
        <v>2.2173255575820412</v>
      </c>
      <c r="E164" s="25" t="str">
        <f t="shared" si="21"/>
        <v/>
      </c>
      <c r="F164" t="str">
        <f t="shared" si="22"/>
        <v>gew</v>
      </c>
      <c r="G164" t="str">
        <f t="shared" si="23"/>
        <v>gew</v>
      </c>
      <c r="I164" t="str">
        <f t="shared" si="27"/>
        <v>gew, gew</v>
      </c>
      <c r="J164" t="str">
        <f t="shared" si="28"/>
        <v>OK</v>
      </c>
      <c r="L164" s="24">
        <v>-2.8619363299999998</v>
      </c>
      <c r="M164" s="27">
        <f t="shared" si="24"/>
        <v>1.9061576973868954E-2</v>
      </c>
      <c r="N164" s="26" t="str">
        <f t="shared" si="25"/>
        <v/>
      </c>
      <c r="O164" t="str">
        <f t="shared" si="26"/>
        <v>gew</v>
      </c>
      <c r="P164" t="str">
        <f t="shared" si="29"/>
        <v>gew</v>
      </c>
    </row>
    <row r="165" spans="1:16" x14ac:dyDescent="0.3">
      <c r="A165" s="28">
        <v>2</v>
      </c>
      <c r="C165" s="25">
        <v>2.1972585999999999E-2</v>
      </c>
      <c r="D165" s="25">
        <f t="shared" si="20"/>
        <v>3.9125924505355276</v>
      </c>
      <c r="E165" s="25" t="str">
        <f t="shared" si="21"/>
        <v>nicht wetten</v>
      </c>
      <c r="F165" t="str">
        <f t="shared" si="22"/>
        <v>verl</v>
      </c>
      <c r="G165" t="str">
        <f t="shared" si="23"/>
        <v/>
      </c>
      <c r="I165" t="str">
        <f t="shared" si="27"/>
        <v/>
      </c>
      <c r="J165" t="str">
        <f t="shared" si="28"/>
        <v/>
      </c>
      <c r="L165" s="24">
        <v>-0.45801782600000002</v>
      </c>
      <c r="M165" s="27">
        <f t="shared" si="24"/>
        <v>6.0418516329337653</v>
      </c>
      <c r="N165" s="26" t="str">
        <f t="shared" si="25"/>
        <v>nicht wetten</v>
      </c>
      <c r="O165" t="str">
        <f t="shared" si="26"/>
        <v>verl</v>
      </c>
      <c r="P165" t="str">
        <f t="shared" si="29"/>
        <v/>
      </c>
    </row>
    <row r="166" spans="1:16" x14ac:dyDescent="0.3">
      <c r="A166" s="28">
        <v>-1</v>
      </c>
      <c r="C166" s="25">
        <v>-0.90908208300000004</v>
      </c>
      <c r="D166" s="25">
        <f t="shared" si="20"/>
        <v>8.2660676316188824E-3</v>
      </c>
      <c r="E166" s="25" t="str">
        <f t="shared" si="21"/>
        <v>nicht wetten</v>
      </c>
      <c r="F166" t="str">
        <f t="shared" si="22"/>
        <v>verl</v>
      </c>
      <c r="G166" t="str">
        <f t="shared" si="23"/>
        <v/>
      </c>
      <c r="I166" t="str">
        <f t="shared" si="27"/>
        <v/>
      </c>
      <c r="J166" t="str">
        <f t="shared" si="28"/>
        <v/>
      </c>
      <c r="L166" s="24">
        <v>-0.83512365799999999</v>
      </c>
      <c r="M166" s="27">
        <f t="shared" si="24"/>
        <v>2.7184208151300966E-2</v>
      </c>
      <c r="N166" s="26" t="str">
        <f t="shared" si="25"/>
        <v>nicht wetten</v>
      </c>
      <c r="O166" t="str">
        <f t="shared" si="26"/>
        <v>verl</v>
      </c>
      <c r="P166" t="str">
        <f t="shared" si="29"/>
        <v/>
      </c>
    </row>
    <row r="167" spans="1:16" x14ac:dyDescent="0.3">
      <c r="A167" s="28">
        <v>-2</v>
      </c>
      <c r="C167" s="25">
        <v>-1.7818243650000001</v>
      </c>
      <c r="D167" s="25">
        <f t="shared" si="20"/>
        <v>4.7600607707653189E-2</v>
      </c>
      <c r="E167" s="25" t="str">
        <f t="shared" si="21"/>
        <v/>
      </c>
      <c r="F167" t="str">
        <f t="shared" si="22"/>
        <v>gew</v>
      </c>
      <c r="G167" t="str">
        <f t="shared" si="23"/>
        <v>gew</v>
      </c>
      <c r="I167" t="str">
        <f t="shared" si="27"/>
        <v>gew, gew</v>
      </c>
      <c r="J167" t="str">
        <f t="shared" si="28"/>
        <v>OK</v>
      </c>
      <c r="L167" s="24">
        <v>-2.0817577799999998</v>
      </c>
      <c r="M167" s="27">
        <f t="shared" si="24"/>
        <v>6.6843345905283642E-3</v>
      </c>
      <c r="N167" s="26" t="str">
        <f t="shared" si="25"/>
        <v/>
      </c>
      <c r="O167" t="str">
        <f t="shared" si="26"/>
        <v>gew</v>
      </c>
      <c r="P167" t="str">
        <f t="shared" si="29"/>
        <v>gew</v>
      </c>
    </row>
    <row r="168" spans="1:16" x14ac:dyDescent="0.3">
      <c r="A168" s="28">
        <v>-2</v>
      </c>
      <c r="C168" s="25">
        <v>-1.134468864</v>
      </c>
      <c r="D168" s="25">
        <f t="shared" si="20"/>
        <v>0.74914414738545043</v>
      </c>
      <c r="E168" s="25" t="str">
        <f t="shared" si="21"/>
        <v/>
      </c>
      <c r="F168" t="str">
        <f t="shared" si="22"/>
        <v>gew</v>
      </c>
      <c r="G168" t="str">
        <f t="shared" si="23"/>
        <v>gew</v>
      </c>
      <c r="I168" t="str">
        <f t="shared" si="27"/>
        <v>gew, gew</v>
      </c>
      <c r="J168" t="str">
        <f t="shared" si="28"/>
        <v>OK</v>
      </c>
      <c r="L168" s="24">
        <v>-2.48875213</v>
      </c>
      <c r="M168" s="27">
        <f t="shared" si="24"/>
        <v>0.23887864457953686</v>
      </c>
      <c r="N168" s="26" t="str">
        <f t="shared" si="25"/>
        <v/>
      </c>
      <c r="O168" t="str">
        <f t="shared" si="26"/>
        <v>gew</v>
      </c>
      <c r="P168" t="str">
        <f t="shared" si="29"/>
        <v>gew</v>
      </c>
    </row>
    <row r="169" spans="1:16" x14ac:dyDescent="0.3">
      <c r="A169" s="28">
        <v>-2</v>
      </c>
      <c r="C169" s="25">
        <v>-3.7564860999999998E-2</v>
      </c>
      <c r="D169" s="25">
        <f t="shared" si="20"/>
        <v>3.8511516747819496</v>
      </c>
      <c r="E169" s="25" t="str">
        <f t="shared" si="21"/>
        <v>nicht wetten</v>
      </c>
      <c r="F169" t="str">
        <f t="shared" si="22"/>
        <v>verl</v>
      </c>
      <c r="G169" t="str">
        <f t="shared" si="23"/>
        <v/>
      </c>
      <c r="I169" t="str">
        <f t="shared" si="27"/>
        <v/>
      </c>
      <c r="J169" t="str">
        <f t="shared" si="28"/>
        <v/>
      </c>
      <c r="L169" s="24">
        <v>-1.8769257100000001</v>
      </c>
      <c r="M169" s="27">
        <f t="shared" si="24"/>
        <v>1.514728085900408E-2</v>
      </c>
      <c r="N169" s="26" t="str">
        <f t="shared" si="25"/>
        <v/>
      </c>
      <c r="O169" t="str">
        <f t="shared" si="26"/>
        <v>gew</v>
      </c>
      <c r="P169" t="str">
        <f t="shared" si="29"/>
        <v>gew</v>
      </c>
    </row>
    <row r="170" spans="1:16" x14ac:dyDescent="0.3">
      <c r="A170" s="28">
        <v>-2</v>
      </c>
      <c r="C170" s="25">
        <v>-0.53178212599999997</v>
      </c>
      <c r="D170" s="25">
        <f t="shared" si="20"/>
        <v>2.1556637255330799</v>
      </c>
      <c r="E170" s="25" t="str">
        <f t="shared" si="21"/>
        <v>nicht wetten</v>
      </c>
      <c r="F170" t="str">
        <f t="shared" si="22"/>
        <v>verl</v>
      </c>
      <c r="G170" t="str">
        <f t="shared" si="23"/>
        <v/>
      </c>
      <c r="I170" t="str">
        <f t="shared" si="27"/>
        <v/>
      </c>
      <c r="J170" t="str">
        <f t="shared" si="28"/>
        <v/>
      </c>
      <c r="L170" s="24">
        <v>-0.884206355</v>
      </c>
      <c r="M170" s="27">
        <f t="shared" si="24"/>
        <v>1.2449954582223863</v>
      </c>
      <c r="N170" s="26" t="str">
        <f t="shared" si="25"/>
        <v>nicht wetten</v>
      </c>
      <c r="O170" t="str">
        <f t="shared" si="26"/>
        <v>verl</v>
      </c>
      <c r="P170" t="str">
        <f t="shared" si="29"/>
        <v/>
      </c>
    </row>
    <row r="171" spans="1:16" x14ac:dyDescent="0.3">
      <c r="A171" s="28">
        <v>1</v>
      </c>
      <c r="C171" s="25">
        <v>0.50449401100000002</v>
      </c>
      <c r="D171" s="25">
        <f t="shared" si="20"/>
        <v>0.2455261851348681</v>
      </c>
      <c r="E171" s="25" t="str">
        <f t="shared" si="21"/>
        <v>nicht wetten</v>
      </c>
      <c r="F171" t="str">
        <f t="shared" si="22"/>
        <v>verl</v>
      </c>
      <c r="G171" t="str">
        <f t="shared" si="23"/>
        <v/>
      </c>
      <c r="I171" t="str">
        <f t="shared" si="27"/>
        <v/>
      </c>
      <c r="J171" t="str">
        <f t="shared" si="28"/>
        <v/>
      </c>
      <c r="L171" s="24">
        <v>1.9364436899999999</v>
      </c>
      <c r="M171" s="27">
        <f t="shared" si="24"/>
        <v>0.87692678454081596</v>
      </c>
      <c r="N171" s="26" t="str">
        <f t="shared" si="25"/>
        <v/>
      </c>
      <c r="O171" t="str">
        <f t="shared" si="26"/>
        <v>gew</v>
      </c>
      <c r="P171" t="str">
        <f t="shared" si="29"/>
        <v>gew</v>
      </c>
    </row>
    <row r="172" spans="1:16" x14ac:dyDescent="0.3">
      <c r="A172" s="28">
        <v>1</v>
      </c>
      <c r="C172" s="25">
        <v>0.12855497900000001</v>
      </c>
      <c r="D172" s="25">
        <f t="shared" si="20"/>
        <v>0.75941642462569037</v>
      </c>
      <c r="E172" s="25" t="str">
        <f t="shared" si="21"/>
        <v>nicht wetten</v>
      </c>
      <c r="F172" t="str">
        <f t="shared" si="22"/>
        <v>verl</v>
      </c>
      <c r="G172" t="str">
        <f t="shared" si="23"/>
        <v/>
      </c>
      <c r="I172" t="str">
        <f t="shared" si="27"/>
        <v/>
      </c>
      <c r="J172" t="str">
        <f t="shared" si="28"/>
        <v/>
      </c>
      <c r="L172" s="24">
        <v>2.77803493</v>
      </c>
      <c r="M172" s="27">
        <f t="shared" si="24"/>
        <v>3.1614082123001048</v>
      </c>
      <c r="N172" s="26" t="str">
        <f t="shared" si="25"/>
        <v/>
      </c>
      <c r="O172" t="str">
        <f t="shared" si="26"/>
        <v>gew</v>
      </c>
      <c r="P172" t="str">
        <f t="shared" si="29"/>
        <v>gew</v>
      </c>
    </row>
    <row r="173" spans="1:16" x14ac:dyDescent="0.3">
      <c r="A173" s="28">
        <v>-3</v>
      </c>
      <c r="C173" s="25">
        <v>-2.4151034999999998</v>
      </c>
      <c r="D173" s="25">
        <f t="shared" si="20"/>
        <v>0.34210391571225018</v>
      </c>
      <c r="E173" s="25" t="str">
        <f t="shared" si="21"/>
        <v/>
      </c>
      <c r="F173" t="str">
        <f t="shared" si="22"/>
        <v>gew</v>
      </c>
      <c r="G173" t="str">
        <f t="shared" si="23"/>
        <v>gew</v>
      </c>
      <c r="I173" t="str">
        <f t="shared" si="27"/>
        <v>gew, gew</v>
      </c>
      <c r="J173" t="str">
        <f t="shared" si="28"/>
        <v>OK</v>
      </c>
      <c r="L173" s="24">
        <v>-2.0383436700000002</v>
      </c>
      <c r="M173" s="27">
        <f t="shared" si="24"/>
        <v>0.92478289702906857</v>
      </c>
      <c r="N173" s="26" t="str">
        <f t="shared" si="25"/>
        <v/>
      </c>
      <c r="O173" t="str">
        <f t="shared" si="26"/>
        <v>gew</v>
      </c>
      <c r="P173" t="str">
        <f t="shared" si="29"/>
        <v>gew</v>
      </c>
    </row>
    <row r="174" spans="1:16" x14ac:dyDescent="0.3">
      <c r="A174" s="28">
        <v>0</v>
      </c>
      <c r="C174" s="25">
        <v>-0.67060849</v>
      </c>
      <c r="D174" s="25">
        <f t="shared" si="20"/>
        <v>0.44971574686008009</v>
      </c>
      <c r="E174" s="25" t="str">
        <f t="shared" si="21"/>
        <v>nicht wetten</v>
      </c>
      <c r="F174" t="str">
        <f t="shared" si="22"/>
        <v>verl</v>
      </c>
      <c r="G174" t="str">
        <f t="shared" si="23"/>
        <v/>
      </c>
      <c r="I174" t="str">
        <f t="shared" si="27"/>
        <v/>
      </c>
      <c r="J174" t="str">
        <f t="shared" si="28"/>
        <v/>
      </c>
      <c r="L174" s="24">
        <v>-0.142638072</v>
      </c>
      <c r="M174" s="27">
        <f t="shared" si="24"/>
        <v>2.0345619583877185E-2</v>
      </c>
      <c r="N174" s="26" t="str">
        <f t="shared" si="25"/>
        <v>nicht wetten</v>
      </c>
      <c r="O174" t="str">
        <f t="shared" si="26"/>
        <v>verl</v>
      </c>
      <c r="P174" t="str">
        <f t="shared" si="29"/>
        <v/>
      </c>
    </row>
    <row r="175" spans="1:16" x14ac:dyDescent="0.3">
      <c r="A175" s="28">
        <v>1</v>
      </c>
      <c r="C175" s="25">
        <v>-0.30228149399999998</v>
      </c>
      <c r="D175" s="25">
        <f t="shared" si="20"/>
        <v>1.6959370896148722</v>
      </c>
      <c r="E175" s="25" t="str">
        <f t="shared" si="21"/>
        <v>nicht wetten</v>
      </c>
      <c r="F175" t="str">
        <f t="shared" si="22"/>
        <v>verl</v>
      </c>
      <c r="G175" t="str">
        <f t="shared" si="23"/>
        <v/>
      </c>
      <c r="I175" t="str">
        <f t="shared" si="27"/>
        <v/>
      </c>
      <c r="J175" t="str">
        <f t="shared" si="28"/>
        <v/>
      </c>
      <c r="L175" s="24">
        <v>1.67081678</v>
      </c>
      <c r="M175" s="27">
        <f t="shared" si="24"/>
        <v>0.44999515232956838</v>
      </c>
      <c r="N175" s="26" t="str">
        <f t="shared" si="25"/>
        <v/>
      </c>
      <c r="O175" t="str">
        <f t="shared" si="26"/>
        <v>gew</v>
      </c>
      <c r="P175" t="str">
        <f t="shared" si="29"/>
        <v>gew</v>
      </c>
    </row>
    <row r="176" spans="1:16" x14ac:dyDescent="0.3">
      <c r="A176" s="28">
        <v>-1</v>
      </c>
      <c r="C176" s="25">
        <v>-0.50702542500000003</v>
      </c>
      <c r="D176" s="25">
        <f t="shared" si="20"/>
        <v>0.2430239315964306</v>
      </c>
      <c r="E176" s="25" t="str">
        <f t="shared" si="21"/>
        <v>nicht wetten</v>
      </c>
      <c r="F176" t="str">
        <f t="shared" si="22"/>
        <v>verl</v>
      </c>
      <c r="G176" t="str">
        <f t="shared" si="23"/>
        <v/>
      </c>
      <c r="I176" t="str">
        <f t="shared" si="27"/>
        <v/>
      </c>
      <c r="J176" t="str">
        <f t="shared" si="28"/>
        <v/>
      </c>
      <c r="L176" s="24">
        <v>-0.83721601999999995</v>
      </c>
      <c r="M176" s="27">
        <f t="shared" si="24"/>
        <v>2.6498624144640416E-2</v>
      </c>
      <c r="N176" s="26" t="str">
        <f t="shared" si="25"/>
        <v>nicht wetten</v>
      </c>
      <c r="O176" t="str">
        <f t="shared" si="26"/>
        <v>verl</v>
      </c>
      <c r="P176" t="str">
        <f t="shared" si="29"/>
        <v/>
      </c>
    </row>
    <row r="177" spans="1:16" x14ac:dyDescent="0.3">
      <c r="A177" s="28">
        <v>0</v>
      </c>
      <c r="C177" s="25">
        <v>-0.24055204199999999</v>
      </c>
      <c r="D177" s="25">
        <f t="shared" si="20"/>
        <v>5.7865284910369762E-2</v>
      </c>
      <c r="E177" s="25" t="str">
        <f t="shared" si="21"/>
        <v>nicht wetten</v>
      </c>
      <c r="F177" t="str">
        <f t="shared" si="22"/>
        <v>verl</v>
      </c>
      <c r="G177" t="str">
        <f t="shared" si="23"/>
        <v/>
      </c>
      <c r="I177" t="str">
        <f t="shared" si="27"/>
        <v/>
      </c>
      <c r="J177" t="str">
        <f t="shared" si="28"/>
        <v/>
      </c>
      <c r="L177" s="24">
        <v>-0.222234353</v>
      </c>
      <c r="M177" s="27">
        <f t="shared" si="24"/>
        <v>4.9388107653328607E-2</v>
      </c>
      <c r="N177" s="26" t="str">
        <f t="shared" si="25"/>
        <v>nicht wetten</v>
      </c>
      <c r="O177" t="str">
        <f t="shared" si="26"/>
        <v>verl</v>
      </c>
      <c r="P177" t="str">
        <f t="shared" si="29"/>
        <v/>
      </c>
    </row>
    <row r="178" spans="1:16" x14ac:dyDescent="0.3">
      <c r="A178" s="28">
        <v>1</v>
      </c>
      <c r="C178" s="25">
        <v>0.73742466299999998</v>
      </c>
      <c r="D178" s="25">
        <f t="shared" si="20"/>
        <v>6.8945807600663586E-2</v>
      </c>
      <c r="E178" s="25" t="str">
        <f t="shared" si="21"/>
        <v>nicht wetten</v>
      </c>
      <c r="F178" t="str">
        <f t="shared" si="22"/>
        <v>verl</v>
      </c>
      <c r="G178" t="str">
        <f t="shared" si="23"/>
        <v/>
      </c>
      <c r="I178" t="str">
        <f t="shared" si="27"/>
        <v/>
      </c>
      <c r="J178" t="str">
        <f t="shared" si="28"/>
        <v/>
      </c>
      <c r="L178" s="24">
        <v>0.88247150200000002</v>
      </c>
      <c r="M178" s="27">
        <f t="shared" si="24"/>
        <v>1.3812947842135999E-2</v>
      </c>
      <c r="N178" s="26" t="str">
        <f t="shared" si="25"/>
        <v>nicht wetten</v>
      </c>
      <c r="O178" t="str">
        <f t="shared" si="26"/>
        <v>verl</v>
      </c>
      <c r="P178" t="str">
        <f t="shared" si="29"/>
        <v/>
      </c>
    </row>
    <row r="179" spans="1:16" x14ac:dyDescent="0.3">
      <c r="A179" s="28">
        <v>0</v>
      </c>
      <c r="C179" s="25">
        <v>0.26045371899999997</v>
      </c>
      <c r="D179" s="25">
        <f t="shared" si="20"/>
        <v>6.7836139740930945E-2</v>
      </c>
      <c r="E179" s="25" t="str">
        <f t="shared" si="21"/>
        <v>nicht wetten</v>
      </c>
      <c r="F179" t="str">
        <f t="shared" si="22"/>
        <v>verl</v>
      </c>
      <c r="G179" t="str">
        <f t="shared" si="23"/>
        <v/>
      </c>
      <c r="I179" t="str">
        <f t="shared" si="27"/>
        <v/>
      </c>
      <c r="J179" t="str">
        <f t="shared" si="28"/>
        <v/>
      </c>
      <c r="L179" s="24">
        <v>1.1792839799999999</v>
      </c>
      <c r="M179" s="27">
        <f t="shared" si="24"/>
        <v>1.3907107054846402</v>
      </c>
      <c r="N179" s="26" t="str">
        <f t="shared" si="25"/>
        <v/>
      </c>
      <c r="O179" t="str">
        <f t="shared" si="26"/>
        <v>verl</v>
      </c>
      <c r="P179" t="str">
        <f t="shared" si="29"/>
        <v>verl</v>
      </c>
    </row>
    <row r="180" spans="1:16" x14ac:dyDescent="0.3">
      <c r="A180" s="28">
        <v>0</v>
      </c>
      <c r="C180" s="25">
        <v>-0.41783226400000001</v>
      </c>
      <c r="D180" s="25">
        <f t="shared" si="20"/>
        <v>0.1745838008393657</v>
      </c>
      <c r="E180" s="25" t="str">
        <f t="shared" si="21"/>
        <v>nicht wetten</v>
      </c>
      <c r="F180" t="str">
        <f t="shared" si="22"/>
        <v>verl</v>
      </c>
      <c r="G180" t="str">
        <f t="shared" si="23"/>
        <v/>
      </c>
      <c r="I180" t="str">
        <f t="shared" si="27"/>
        <v/>
      </c>
      <c r="J180" t="str">
        <f t="shared" si="28"/>
        <v/>
      </c>
      <c r="L180" s="24">
        <v>0.432453215</v>
      </c>
      <c r="M180" s="27">
        <f t="shared" si="24"/>
        <v>0.18701578316383621</v>
      </c>
      <c r="N180" s="26" t="str">
        <f t="shared" si="25"/>
        <v>nicht wetten</v>
      </c>
      <c r="O180" t="str">
        <f t="shared" si="26"/>
        <v>verl</v>
      </c>
      <c r="P180" t="str">
        <f t="shared" si="29"/>
        <v/>
      </c>
    </row>
    <row r="181" spans="1:16" x14ac:dyDescent="0.3">
      <c r="A181" s="28">
        <v>3</v>
      </c>
      <c r="C181" s="25">
        <v>-0.20477825699999999</v>
      </c>
      <c r="D181" s="25">
        <f t="shared" si="20"/>
        <v>10.270603676539958</v>
      </c>
      <c r="E181" s="25" t="str">
        <f t="shared" si="21"/>
        <v>nicht wetten</v>
      </c>
      <c r="F181" t="str">
        <f t="shared" si="22"/>
        <v>verl</v>
      </c>
      <c r="G181" t="str">
        <f t="shared" si="23"/>
        <v/>
      </c>
      <c r="I181" t="str">
        <f t="shared" si="27"/>
        <v/>
      </c>
      <c r="J181" t="str">
        <f t="shared" si="28"/>
        <v/>
      </c>
      <c r="L181" s="24">
        <v>1.85918641</v>
      </c>
      <c r="M181" s="27">
        <f t="shared" si="24"/>
        <v>1.3014556471286882</v>
      </c>
      <c r="N181" s="26" t="str">
        <f t="shared" si="25"/>
        <v/>
      </c>
      <c r="O181" t="str">
        <f t="shared" si="26"/>
        <v>gew</v>
      </c>
      <c r="P181" t="str">
        <f t="shared" si="29"/>
        <v>gew</v>
      </c>
    </row>
    <row r="182" spans="1:16" x14ac:dyDescent="0.3">
      <c r="A182" s="28">
        <v>1</v>
      </c>
      <c r="C182" s="25">
        <v>0.36423671099999999</v>
      </c>
      <c r="D182" s="25">
        <f t="shared" si="20"/>
        <v>0.40419495964009755</v>
      </c>
      <c r="E182" s="25" t="str">
        <f t="shared" si="21"/>
        <v>nicht wetten</v>
      </c>
      <c r="F182" t="str">
        <f t="shared" si="22"/>
        <v>verl</v>
      </c>
      <c r="G182" t="str">
        <f t="shared" si="23"/>
        <v/>
      </c>
      <c r="I182" t="str">
        <f t="shared" si="27"/>
        <v/>
      </c>
      <c r="J182" t="str">
        <f t="shared" si="28"/>
        <v/>
      </c>
      <c r="L182" s="24">
        <v>3.07662463</v>
      </c>
      <c r="M182" s="27">
        <f t="shared" si="24"/>
        <v>4.3123698539226369</v>
      </c>
      <c r="N182" s="26" t="str">
        <f t="shared" si="25"/>
        <v/>
      </c>
      <c r="O182" t="str">
        <f t="shared" si="26"/>
        <v>gew</v>
      </c>
      <c r="P182" t="str">
        <f t="shared" si="29"/>
        <v>gew</v>
      </c>
    </row>
    <row r="183" spans="1:16" x14ac:dyDescent="0.3">
      <c r="A183" s="28">
        <v>-5</v>
      </c>
      <c r="C183" s="25">
        <v>-2.6398936649999998</v>
      </c>
      <c r="D183" s="25">
        <f t="shared" si="20"/>
        <v>5.5701019125071332</v>
      </c>
      <c r="E183" s="25" t="str">
        <f t="shared" si="21"/>
        <v/>
      </c>
      <c r="F183" t="str">
        <f t="shared" si="22"/>
        <v>gew</v>
      </c>
      <c r="G183" t="str">
        <f t="shared" si="23"/>
        <v>gew</v>
      </c>
      <c r="I183" t="str">
        <f t="shared" si="27"/>
        <v/>
      </c>
      <c r="J183" t="str">
        <f t="shared" si="28"/>
        <v/>
      </c>
      <c r="L183" s="24">
        <v>-0.54035127199999999</v>
      </c>
      <c r="M183" s="27">
        <f t="shared" si="24"/>
        <v>19.888466777152022</v>
      </c>
      <c r="N183" s="26" t="str">
        <f t="shared" si="25"/>
        <v>nicht wetten</v>
      </c>
      <c r="O183" t="str">
        <f t="shared" si="26"/>
        <v>verl</v>
      </c>
      <c r="P183" t="str">
        <f t="shared" si="29"/>
        <v/>
      </c>
    </row>
    <row r="184" spans="1:16" x14ac:dyDescent="0.3">
      <c r="A184" s="28">
        <v>-3</v>
      </c>
      <c r="C184" s="25">
        <v>-1.4287796260000001</v>
      </c>
      <c r="D184" s="25">
        <f t="shared" si="20"/>
        <v>2.4687334636726996</v>
      </c>
      <c r="E184" s="25" t="str">
        <f t="shared" si="21"/>
        <v/>
      </c>
      <c r="F184" t="str">
        <f t="shared" si="22"/>
        <v>gew</v>
      </c>
      <c r="G184" t="str">
        <f t="shared" si="23"/>
        <v>gew</v>
      </c>
      <c r="I184" t="str">
        <f t="shared" si="27"/>
        <v>gew, gew</v>
      </c>
      <c r="J184" t="str">
        <f t="shared" si="28"/>
        <v>OK</v>
      </c>
      <c r="L184" s="24">
        <v>-2.1939652000000001</v>
      </c>
      <c r="M184" s="27">
        <f t="shared" si="24"/>
        <v>0.64969209881103995</v>
      </c>
      <c r="N184" s="26" t="str">
        <f t="shared" si="25"/>
        <v/>
      </c>
      <c r="O184" t="str">
        <f t="shared" si="26"/>
        <v>gew</v>
      </c>
      <c r="P184" t="str">
        <f t="shared" si="29"/>
        <v>gew</v>
      </c>
    </row>
    <row r="185" spans="1:16" x14ac:dyDescent="0.3">
      <c r="A185" s="28">
        <v>-1</v>
      </c>
      <c r="C185" s="25">
        <v>-0.63804862299999998</v>
      </c>
      <c r="D185" s="25">
        <f t="shared" si="20"/>
        <v>0.13100879931219614</v>
      </c>
      <c r="E185" s="25" t="str">
        <f t="shared" si="21"/>
        <v>nicht wetten</v>
      </c>
      <c r="F185" t="str">
        <f t="shared" si="22"/>
        <v>verl</v>
      </c>
      <c r="G185" t="str">
        <f t="shared" si="23"/>
        <v/>
      </c>
      <c r="I185" t="str">
        <f t="shared" si="27"/>
        <v/>
      </c>
      <c r="J185" t="str">
        <f t="shared" si="28"/>
        <v/>
      </c>
      <c r="L185" s="24">
        <v>-0.87984681099999995</v>
      </c>
      <c r="M185" s="27">
        <f t="shared" si="24"/>
        <v>1.4436788826869733E-2</v>
      </c>
      <c r="N185" s="26" t="str">
        <f t="shared" si="25"/>
        <v>nicht wetten</v>
      </c>
      <c r="O185" t="str">
        <f t="shared" si="26"/>
        <v>verl</v>
      </c>
      <c r="P185" t="str">
        <f t="shared" si="29"/>
        <v/>
      </c>
    </row>
    <row r="186" spans="1:16" x14ac:dyDescent="0.3">
      <c r="A186" s="28">
        <v>-1</v>
      </c>
      <c r="C186" s="25">
        <v>-0.95693534800000002</v>
      </c>
      <c r="D186" s="25">
        <f t="shared" si="20"/>
        <v>1.8545642518811023E-3</v>
      </c>
      <c r="E186" s="25" t="str">
        <f t="shared" si="21"/>
        <v>nicht wetten</v>
      </c>
      <c r="F186" t="str">
        <f t="shared" si="22"/>
        <v>verl</v>
      </c>
      <c r="G186" t="str">
        <f t="shared" si="23"/>
        <v/>
      </c>
      <c r="I186" t="str">
        <f t="shared" si="27"/>
        <v/>
      </c>
      <c r="J186" t="str">
        <f t="shared" si="28"/>
        <v/>
      </c>
      <c r="L186" s="24">
        <v>-0.59943795200000005</v>
      </c>
      <c r="M186" s="27">
        <f t="shared" si="24"/>
        <v>0.16044995429795425</v>
      </c>
      <c r="N186" s="26" t="str">
        <f t="shared" si="25"/>
        <v>nicht wetten</v>
      </c>
      <c r="O186" t="str">
        <f t="shared" si="26"/>
        <v>verl</v>
      </c>
      <c r="P186" t="str">
        <f t="shared" si="29"/>
        <v/>
      </c>
    </row>
    <row r="187" spans="1:16" x14ac:dyDescent="0.3">
      <c r="A187" s="28">
        <v>-1</v>
      </c>
      <c r="C187" s="25">
        <v>-0.67520795</v>
      </c>
      <c r="D187" s="25">
        <f t="shared" si="20"/>
        <v>0.1054898757432025</v>
      </c>
      <c r="E187" s="25" t="str">
        <f t="shared" si="21"/>
        <v>nicht wetten</v>
      </c>
      <c r="F187" t="str">
        <f t="shared" si="22"/>
        <v>verl</v>
      </c>
      <c r="G187" t="str">
        <f t="shared" si="23"/>
        <v/>
      </c>
      <c r="I187" t="str">
        <f t="shared" si="27"/>
        <v/>
      </c>
      <c r="J187" t="str">
        <f t="shared" si="28"/>
        <v/>
      </c>
      <c r="L187" s="24">
        <v>-0.67023217700000004</v>
      </c>
      <c r="M187" s="27">
        <f t="shared" si="24"/>
        <v>0.1087468170861593</v>
      </c>
      <c r="N187" s="26" t="str">
        <f t="shared" si="25"/>
        <v>nicht wetten</v>
      </c>
      <c r="O187" t="str">
        <f t="shared" si="26"/>
        <v>verl</v>
      </c>
      <c r="P187" t="str">
        <f t="shared" si="29"/>
        <v/>
      </c>
    </row>
    <row r="188" spans="1:16" x14ac:dyDescent="0.3">
      <c r="A188" s="28">
        <v>1</v>
      </c>
      <c r="C188" s="25">
        <v>1.054023908</v>
      </c>
      <c r="D188" s="25">
        <f t="shared" si="20"/>
        <v>2.9185826355924648E-3</v>
      </c>
      <c r="E188" s="25" t="str">
        <f t="shared" si="21"/>
        <v/>
      </c>
      <c r="F188" t="str">
        <f t="shared" si="22"/>
        <v>gew</v>
      </c>
      <c r="G188" t="str">
        <f t="shared" si="23"/>
        <v>gew</v>
      </c>
      <c r="I188" t="str">
        <f t="shared" si="27"/>
        <v>gew, gew</v>
      </c>
      <c r="J188" t="str">
        <f t="shared" si="28"/>
        <v>OK</v>
      </c>
      <c r="L188" s="24">
        <v>1.2099154000000001</v>
      </c>
      <c r="M188" s="27">
        <f t="shared" si="24"/>
        <v>4.4064475157160034E-2</v>
      </c>
      <c r="N188" s="26" t="str">
        <f t="shared" si="25"/>
        <v/>
      </c>
      <c r="O188" t="str">
        <f t="shared" si="26"/>
        <v>gew</v>
      </c>
      <c r="P188" t="str">
        <f t="shared" si="29"/>
        <v>gew</v>
      </c>
    </row>
    <row r="189" spans="1:16" x14ac:dyDescent="0.3">
      <c r="A189" s="28">
        <v>0</v>
      </c>
      <c r="C189" s="25">
        <v>0.18850061000000001</v>
      </c>
      <c r="D189" s="25">
        <f t="shared" si="20"/>
        <v>3.5532479970372108E-2</v>
      </c>
      <c r="E189" s="25" t="str">
        <f t="shared" si="21"/>
        <v>nicht wetten</v>
      </c>
      <c r="F189" t="str">
        <f t="shared" si="22"/>
        <v>verl</v>
      </c>
      <c r="G189" t="str">
        <f t="shared" si="23"/>
        <v/>
      </c>
      <c r="I189" t="str">
        <f t="shared" si="27"/>
        <v/>
      </c>
      <c r="J189" t="str">
        <f t="shared" si="28"/>
        <v/>
      </c>
      <c r="L189" s="24">
        <v>1.55795968</v>
      </c>
      <c r="M189" s="27">
        <f t="shared" si="24"/>
        <v>2.4272383645057021</v>
      </c>
      <c r="N189" s="26" t="str">
        <f t="shared" si="25"/>
        <v/>
      </c>
      <c r="O189" t="str">
        <f t="shared" si="26"/>
        <v>verl</v>
      </c>
      <c r="P189" t="str">
        <f t="shared" si="29"/>
        <v>verl</v>
      </c>
    </row>
    <row r="190" spans="1:16" x14ac:dyDescent="0.3">
      <c r="A190" s="28">
        <v>-1</v>
      </c>
      <c r="C190" s="25">
        <v>-0.73525773000000005</v>
      </c>
      <c r="D190" s="25">
        <f t="shared" si="20"/>
        <v>7.0088469524752867E-2</v>
      </c>
      <c r="E190" s="25" t="str">
        <f t="shared" si="21"/>
        <v>nicht wetten</v>
      </c>
      <c r="F190" t="str">
        <f t="shared" si="22"/>
        <v>verl</v>
      </c>
      <c r="G190" t="str">
        <f t="shared" si="23"/>
        <v/>
      </c>
      <c r="I190" t="str">
        <f t="shared" si="27"/>
        <v/>
      </c>
      <c r="J190" t="str">
        <f t="shared" si="28"/>
        <v/>
      </c>
      <c r="L190" s="24">
        <v>-0.62633085300000002</v>
      </c>
      <c r="M190" s="27">
        <f t="shared" si="24"/>
        <v>0.13962863141970761</v>
      </c>
      <c r="N190" s="26" t="str">
        <f t="shared" si="25"/>
        <v>nicht wetten</v>
      </c>
      <c r="O190" t="str">
        <f t="shared" si="26"/>
        <v>verl</v>
      </c>
      <c r="P190" t="str">
        <f t="shared" si="29"/>
        <v/>
      </c>
    </row>
    <row r="191" spans="1:16" x14ac:dyDescent="0.3">
      <c r="A191" s="28">
        <v>-2</v>
      </c>
      <c r="C191" s="25">
        <v>-0.85726640099999996</v>
      </c>
      <c r="D191" s="25">
        <f t="shared" si="20"/>
        <v>1.3058400782834929</v>
      </c>
      <c r="E191" s="25" t="str">
        <f t="shared" si="21"/>
        <v>nicht wetten</v>
      </c>
      <c r="F191" t="str">
        <f t="shared" si="22"/>
        <v>verl</v>
      </c>
      <c r="G191" t="str">
        <f t="shared" si="23"/>
        <v/>
      </c>
      <c r="I191" t="str">
        <f t="shared" si="27"/>
        <v/>
      </c>
      <c r="J191" t="str">
        <f t="shared" si="28"/>
        <v/>
      </c>
      <c r="L191" s="24">
        <v>-1.50178671</v>
      </c>
      <c r="M191" s="27">
        <f t="shared" si="24"/>
        <v>0.24821648233262414</v>
      </c>
      <c r="N191" s="26" t="str">
        <f t="shared" si="25"/>
        <v/>
      </c>
      <c r="O191" t="str">
        <f t="shared" si="26"/>
        <v>gew</v>
      </c>
      <c r="P191" t="str">
        <f t="shared" si="29"/>
        <v>gew</v>
      </c>
    </row>
    <row r="192" spans="1:16" x14ac:dyDescent="0.3">
      <c r="A192" s="28">
        <v>-2</v>
      </c>
      <c r="C192" s="25">
        <v>-0.76029516100000005</v>
      </c>
      <c r="D192" s="25">
        <f t="shared" si="20"/>
        <v>1.5368680878400156</v>
      </c>
      <c r="E192" s="25" t="str">
        <f t="shared" si="21"/>
        <v>nicht wetten</v>
      </c>
      <c r="F192" t="str">
        <f t="shared" si="22"/>
        <v>verl</v>
      </c>
      <c r="G192" t="str">
        <f t="shared" si="23"/>
        <v/>
      </c>
      <c r="I192" t="str">
        <f t="shared" si="27"/>
        <v/>
      </c>
      <c r="J192" t="str">
        <f t="shared" si="28"/>
        <v/>
      </c>
      <c r="L192" s="24">
        <v>4.53482246</v>
      </c>
      <c r="M192" s="27">
        <f t="shared" si="24"/>
        <v>42.703904583720451</v>
      </c>
      <c r="N192" s="26" t="str">
        <f t="shared" si="25"/>
        <v/>
      </c>
      <c r="O192" t="str">
        <f t="shared" si="26"/>
        <v>verl</v>
      </c>
      <c r="P192" t="str">
        <f t="shared" si="29"/>
        <v>verl</v>
      </c>
    </row>
    <row r="193" spans="1:16" x14ac:dyDescent="0.3">
      <c r="A193" s="28">
        <v>-2</v>
      </c>
      <c r="C193" s="25">
        <v>-0.50045230500000004</v>
      </c>
      <c r="D193" s="25">
        <f t="shared" ref="D193:D256" si="30">(C193-A193)^2</f>
        <v>2.248643289579813</v>
      </c>
      <c r="E193" s="25" t="str">
        <f t="shared" ref="E193:E256" si="31">IF(AND(C193&gt;-($T$6),C193&lt;($T$6)),"nicht wetten","")</f>
        <v>nicht wetten</v>
      </c>
      <c r="F193" t="str">
        <f t="shared" ref="F193:F256" si="32">IF(AND(E193="",(C193*A193)&gt;0),"gew","verl")</f>
        <v>verl</v>
      </c>
      <c r="G193" t="str">
        <f t="shared" ref="G193:G256" si="33">IF(E193="",F193,"")</f>
        <v/>
      </c>
      <c r="I193" t="str">
        <f t="shared" si="27"/>
        <v/>
      </c>
      <c r="J193" t="str">
        <f t="shared" si="28"/>
        <v/>
      </c>
      <c r="L193" s="24">
        <v>1.4344203499999999</v>
      </c>
      <c r="M193" s="27">
        <f t="shared" ref="M193:M256" si="34">(L193-A193)^2</f>
        <v>11.795243140494122</v>
      </c>
      <c r="N193" s="26" t="str">
        <f t="shared" ref="N193:N256" si="35">IF(AND(L193&gt;-($T$6),L193&lt;($T$6)),"nicht wetten","")</f>
        <v/>
      </c>
      <c r="O193" t="str">
        <f t="shared" ref="O193:O256" si="36">IF(AND(N193="",(L193*A193)&gt;0),"gew","verl")</f>
        <v>verl</v>
      </c>
      <c r="P193" t="str">
        <f t="shared" si="29"/>
        <v>verl</v>
      </c>
    </row>
    <row r="194" spans="1:16" x14ac:dyDescent="0.3">
      <c r="A194" s="28">
        <v>0</v>
      </c>
      <c r="C194" s="25">
        <v>-1.1275757639999999</v>
      </c>
      <c r="D194" s="25">
        <f t="shared" si="30"/>
        <v>1.2714271035601836</v>
      </c>
      <c r="E194" s="25" t="str">
        <f t="shared" si="31"/>
        <v/>
      </c>
      <c r="F194" t="str">
        <f t="shared" si="32"/>
        <v>verl</v>
      </c>
      <c r="G194" t="str">
        <f t="shared" si="33"/>
        <v>verl</v>
      </c>
      <c r="I194" t="str">
        <f t="shared" ref="I194:I257" si="37">IF(AND(E194="",N194=""),G194&amp;", "&amp;P194,"")</f>
        <v>verl, verl</v>
      </c>
      <c r="J194" t="str">
        <f t="shared" ref="J194:J257" si="38">IF(I194="","",IF(LEFT(I194,3)=RIGHT(I194,3),"OK","verl"))</f>
        <v>verl</v>
      </c>
      <c r="L194" s="24">
        <v>6.5918540999999999</v>
      </c>
      <c r="M194" s="27">
        <f t="shared" si="34"/>
        <v>43.45254047568681</v>
      </c>
      <c r="N194" s="26" t="str">
        <f t="shared" si="35"/>
        <v/>
      </c>
      <c r="O194" t="str">
        <f t="shared" si="36"/>
        <v>verl</v>
      </c>
      <c r="P194" t="str">
        <f t="shared" ref="P194:P257" si="39">IF(N194="",O194,"")</f>
        <v>verl</v>
      </c>
    </row>
    <row r="195" spans="1:16" x14ac:dyDescent="0.3">
      <c r="A195" s="28">
        <v>-1</v>
      </c>
      <c r="C195" s="25">
        <v>-0.61447934500000001</v>
      </c>
      <c r="D195" s="25">
        <f t="shared" si="30"/>
        <v>0.14862617543162901</v>
      </c>
      <c r="E195" s="25" t="str">
        <f t="shared" si="31"/>
        <v>nicht wetten</v>
      </c>
      <c r="F195" t="str">
        <f t="shared" si="32"/>
        <v>verl</v>
      </c>
      <c r="G195" t="str">
        <f t="shared" si="33"/>
        <v/>
      </c>
      <c r="I195" t="str">
        <f t="shared" si="37"/>
        <v/>
      </c>
      <c r="J195" t="str">
        <f t="shared" si="38"/>
        <v/>
      </c>
      <c r="L195" s="24">
        <v>0.37209916100000001</v>
      </c>
      <c r="M195" s="27">
        <f t="shared" si="34"/>
        <v>1.8826561076169037</v>
      </c>
      <c r="N195" s="26" t="str">
        <f t="shared" si="35"/>
        <v>nicht wetten</v>
      </c>
      <c r="O195" t="str">
        <f t="shared" si="36"/>
        <v>verl</v>
      </c>
      <c r="P195" t="str">
        <f t="shared" si="39"/>
        <v/>
      </c>
    </row>
    <row r="196" spans="1:16" x14ac:dyDescent="0.3">
      <c r="A196" s="28">
        <v>1</v>
      </c>
      <c r="C196" s="25">
        <v>0.60233265400000002</v>
      </c>
      <c r="D196" s="25">
        <f t="shared" si="30"/>
        <v>0.1581393180746837</v>
      </c>
      <c r="E196" s="25" t="str">
        <f t="shared" si="31"/>
        <v>nicht wetten</v>
      </c>
      <c r="F196" t="str">
        <f t="shared" si="32"/>
        <v>verl</v>
      </c>
      <c r="G196" t="str">
        <f t="shared" si="33"/>
        <v/>
      </c>
      <c r="I196" t="str">
        <f t="shared" si="37"/>
        <v/>
      </c>
      <c r="J196" t="str">
        <f t="shared" si="38"/>
        <v/>
      </c>
      <c r="L196" s="24">
        <v>1.3787658199999999</v>
      </c>
      <c r="M196" s="27">
        <f t="shared" si="34"/>
        <v>0.14346354640027234</v>
      </c>
      <c r="N196" s="26" t="str">
        <f t="shared" si="35"/>
        <v/>
      </c>
      <c r="O196" t="str">
        <f t="shared" si="36"/>
        <v>gew</v>
      </c>
      <c r="P196" t="str">
        <f t="shared" si="39"/>
        <v>gew</v>
      </c>
    </row>
    <row r="197" spans="1:16" x14ac:dyDescent="0.3">
      <c r="A197" s="28">
        <v>1</v>
      </c>
      <c r="C197" s="25">
        <v>-0.104510003</v>
      </c>
      <c r="D197" s="25">
        <f t="shared" si="30"/>
        <v>1.2199423467270598</v>
      </c>
      <c r="E197" s="25" t="str">
        <f t="shared" si="31"/>
        <v>nicht wetten</v>
      </c>
      <c r="F197" t="str">
        <f t="shared" si="32"/>
        <v>verl</v>
      </c>
      <c r="G197" t="str">
        <f t="shared" si="33"/>
        <v/>
      </c>
      <c r="I197" t="str">
        <f t="shared" si="37"/>
        <v/>
      </c>
      <c r="J197" t="str">
        <f t="shared" si="38"/>
        <v/>
      </c>
      <c r="L197" s="24">
        <v>1.6192510099999999</v>
      </c>
      <c r="M197" s="27">
        <f t="shared" si="34"/>
        <v>0.38347181338602004</v>
      </c>
      <c r="N197" s="26" t="str">
        <f t="shared" si="35"/>
        <v/>
      </c>
      <c r="O197" t="str">
        <f t="shared" si="36"/>
        <v>gew</v>
      </c>
      <c r="P197" t="str">
        <f t="shared" si="39"/>
        <v>gew</v>
      </c>
    </row>
    <row r="198" spans="1:16" x14ac:dyDescent="0.3">
      <c r="A198" s="28">
        <v>2</v>
      </c>
      <c r="C198" s="25">
        <v>-0.100935231</v>
      </c>
      <c r="D198" s="25">
        <f t="shared" si="30"/>
        <v>4.4139288448570229</v>
      </c>
      <c r="E198" s="25" t="str">
        <f t="shared" si="31"/>
        <v>nicht wetten</v>
      </c>
      <c r="F198" t="str">
        <f t="shared" si="32"/>
        <v>verl</v>
      </c>
      <c r="G198" t="str">
        <f t="shared" si="33"/>
        <v/>
      </c>
      <c r="I198" t="str">
        <f t="shared" si="37"/>
        <v/>
      </c>
      <c r="J198" t="str">
        <f t="shared" si="38"/>
        <v/>
      </c>
      <c r="L198" s="24">
        <v>1.01284671</v>
      </c>
      <c r="M198" s="27">
        <f t="shared" si="34"/>
        <v>0.974471617957824</v>
      </c>
      <c r="N198" s="26" t="str">
        <f t="shared" si="35"/>
        <v/>
      </c>
      <c r="O198" t="str">
        <f t="shared" si="36"/>
        <v>gew</v>
      </c>
      <c r="P198" t="str">
        <f t="shared" si="39"/>
        <v>gew</v>
      </c>
    </row>
    <row r="199" spans="1:16" x14ac:dyDescent="0.3">
      <c r="A199" s="28">
        <v>-1</v>
      </c>
      <c r="C199" s="25">
        <v>-0.558392004</v>
      </c>
      <c r="D199" s="25">
        <f t="shared" si="30"/>
        <v>0.19501762213113602</v>
      </c>
      <c r="E199" s="25" t="str">
        <f t="shared" si="31"/>
        <v>nicht wetten</v>
      </c>
      <c r="F199" t="str">
        <f t="shared" si="32"/>
        <v>verl</v>
      </c>
      <c r="G199" t="str">
        <f t="shared" si="33"/>
        <v/>
      </c>
      <c r="I199" t="str">
        <f t="shared" si="37"/>
        <v/>
      </c>
      <c r="J199" t="str">
        <f t="shared" si="38"/>
        <v/>
      </c>
      <c r="L199" s="24">
        <v>-1.01705527</v>
      </c>
      <c r="M199" s="27">
        <f t="shared" si="34"/>
        <v>2.9088223477289851E-4</v>
      </c>
      <c r="N199" s="26" t="str">
        <f t="shared" si="35"/>
        <v/>
      </c>
      <c r="O199" t="str">
        <f t="shared" si="36"/>
        <v>gew</v>
      </c>
      <c r="P199" t="str">
        <f t="shared" si="39"/>
        <v>gew</v>
      </c>
    </row>
    <row r="200" spans="1:16" x14ac:dyDescent="0.3">
      <c r="A200" s="28">
        <v>2</v>
      </c>
      <c r="C200" s="25">
        <v>1.4202097760000001</v>
      </c>
      <c r="D200" s="25">
        <f t="shared" si="30"/>
        <v>0.33615670384597007</v>
      </c>
      <c r="E200" s="25" t="str">
        <f t="shared" si="31"/>
        <v/>
      </c>
      <c r="F200" t="str">
        <f t="shared" si="32"/>
        <v>gew</v>
      </c>
      <c r="G200" t="str">
        <f t="shared" si="33"/>
        <v>gew</v>
      </c>
      <c r="I200" t="str">
        <f t="shared" si="37"/>
        <v>gew, gew</v>
      </c>
      <c r="J200" t="str">
        <f t="shared" si="38"/>
        <v>OK</v>
      </c>
      <c r="L200" s="24">
        <v>2.21623802</v>
      </c>
      <c r="M200" s="27">
        <f t="shared" si="34"/>
        <v>4.6758881293520412E-2</v>
      </c>
      <c r="N200" s="26" t="str">
        <f t="shared" si="35"/>
        <v/>
      </c>
      <c r="O200" t="str">
        <f t="shared" si="36"/>
        <v>gew</v>
      </c>
      <c r="P200" t="str">
        <f t="shared" si="39"/>
        <v>gew</v>
      </c>
    </row>
    <row r="201" spans="1:16" x14ac:dyDescent="0.3">
      <c r="A201" s="28">
        <v>0</v>
      </c>
      <c r="C201" s="25">
        <v>-9.8182924000000005E-2</v>
      </c>
      <c r="D201" s="25">
        <f t="shared" si="30"/>
        <v>9.6398865651897772E-3</v>
      </c>
      <c r="E201" s="25" t="str">
        <f t="shared" si="31"/>
        <v>nicht wetten</v>
      </c>
      <c r="F201" t="str">
        <f t="shared" si="32"/>
        <v>verl</v>
      </c>
      <c r="G201" t="str">
        <f t="shared" si="33"/>
        <v/>
      </c>
      <c r="I201" t="str">
        <f t="shared" si="37"/>
        <v/>
      </c>
      <c r="J201" t="str">
        <f t="shared" si="38"/>
        <v/>
      </c>
      <c r="L201" s="24">
        <v>0.16616560499999999</v>
      </c>
      <c r="M201" s="27">
        <f t="shared" si="34"/>
        <v>2.7611008285016024E-2</v>
      </c>
      <c r="N201" s="26" t="str">
        <f t="shared" si="35"/>
        <v>nicht wetten</v>
      </c>
      <c r="O201" t="str">
        <f t="shared" si="36"/>
        <v>verl</v>
      </c>
      <c r="P201" t="str">
        <f t="shared" si="39"/>
        <v/>
      </c>
    </row>
    <row r="202" spans="1:16" x14ac:dyDescent="0.3">
      <c r="A202" s="28">
        <v>1</v>
      </c>
      <c r="C202" s="25">
        <v>0.16293275900000001</v>
      </c>
      <c r="D202" s="25">
        <f t="shared" si="30"/>
        <v>0.70068156595535203</v>
      </c>
      <c r="E202" s="25" t="str">
        <f t="shared" si="31"/>
        <v>nicht wetten</v>
      </c>
      <c r="F202" t="str">
        <f t="shared" si="32"/>
        <v>verl</v>
      </c>
      <c r="G202" t="str">
        <f t="shared" si="33"/>
        <v/>
      </c>
      <c r="I202" t="str">
        <f t="shared" si="37"/>
        <v/>
      </c>
      <c r="J202" t="str">
        <f t="shared" si="38"/>
        <v/>
      </c>
      <c r="L202" s="24">
        <v>1.10248685</v>
      </c>
      <c r="M202" s="27">
        <f t="shared" si="34"/>
        <v>1.0503554422922504E-2</v>
      </c>
      <c r="N202" s="26" t="str">
        <f t="shared" si="35"/>
        <v/>
      </c>
      <c r="O202" t="str">
        <f t="shared" si="36"/>
        <v>gew</v>
      </c>
      <c r="P202" t="str">
        <f t="shared" si="39"/>
        <v>gew</v>
      </c>
    </row>
    <row r="203" spans="1:16" x14ac:dyDescent="0.3">
      <c r="A203" s="28">
        <v>1</v>
      </c>
      <c r="C203" s="25">
        <v>0.28809324200000003</v>
      </c>
      <c r="D203" s="25">
        <f t="shared" si="30"/>
        <v>0.5068112320860706</v>
      </c>
      <c r="E203" s="25" t="str">
        <f t="shared" si="31"/>
        <v>nicht wetten</v>
      </c>
      <c r="F203" t="str">
        <f t="shared" si="32"/>
        <v>verl</v>
      </c>
      <c r="G203" t="str">
        <f t="shared" si="33"/>
        <v/>
      </c>
      <c r="I203" t="str">
        <f t="shared" si="37"/>
        <v/>
      </c>
      <c r="J203" t="str">
        <f t="shared" si="38"/>
        <v/>
      </c>
      <c r="L203" s="24">
        <v>0.64835041800000004</v>
      </c>
      <c r="M203" s="27">
        <f t="shared" si="34"/>
        <v>0.1236574285207747</v>
      </c>
      <c r="N203" s="26" t="str">
        <f t="shared" si="35"/>
        <v>nicht wetten</v>
      </c>
      <c r="O203" t="str">
        <f t="shared" si="36"/>
        <v>verl</v>
      </c>
      <c r="P203" t="str">
        <f t="shared" si="39"/>
        <v/>
      </c>
    </row>
    <row r="204" spans="1:16" x14ac:dyDescent="0.3">
      <c r="A204" s="28">
        <v>0</v>
      </c>
      <c r="C204" s="25">
        <v>0.31152473800000002</v>
      </c>
      <c r="D204" s="25">
        <f t="shared" si="30"/>
        <v>9.7047662385968653E-2</v>
      </c>
      <c r="E204" s="25" t="str">
        <f t="shared" si="31"/>
        <v>nicht wetten</v>
      </c>
      <c r="F204" t="str">
        <f t="shared" si="32"/>
        <v>verl</v>
      </c>
      <c r="G204" t="str">
        <f t="shared" si="33"/>
        <v/>
      </c>
      <c r="I204" t="str">
        <f t="shared" si="37"/>
        <v/>
      </c>
      <c r="J204" t="str">
        <f t="shared" si="38"/>
        <v/>
      </c>
      <c r="L204" s="24">
        <v>3.2208645300000001</v>
      </c>
      <c r="M204" s="27">
        <f t="shared" si="34"/>
        <v>10.373968320612121</v>
      </c>
      <c r="N204" s="26" t="str">
        <f t="shared" si="35"/>
        <v/>
      </c>
      <c r="O204" t="str">
        <f t="shared" si="36"/>
        <v>verl</v>
      </c>
      <c r="P204" t="str">
        <f t="shared" si="39"/>
        <v>verl</v>
      </c>
    </row>
    <row r="205" spans="1:16" x14ac:dyDescent="0.3">
      <c r="A205" s="28">
        <v>0</v>
      </c>
      <c r="C205" s="25">
        <v>-0.121136577</v>
      </c>
      <c r="D205" s="25">
        <f t="shared" si="30"/>
        <v>1.4674070287276927E-2</v>
      </c>
      <c r="E205" s="25" t="str">
        <f t="shared" si="31"/>
        <v>nicht wetten</v>
      </c>
      <c r="F205" t="str">
        <f t="shared" si="32"/>
        <v>verl</v>
      </c>
      <c r="G205" t="str">
        <f t="shared" si="33"/>
        <v/>
      </c>
      <c r="I205" t="str">
        <f t="shared" si="37"/>
        <v/>
      </c>
      <c r="J205" t="str">
        <f t="shared" si="38"/>
        <v/>
      </c>
      <c r="L205" s="24">
        <v>0.38570845100000001</v>
      </c>
      <c r="M205" s="27">
        <f t="shared" si="34"/>
        <v>0.14877100917281941</v>
      </c>
      <c r="N205" s="26" t="str">
        <f t="shared" si="35"/>
        <v>nicht wetten</v>
      </c>
      <c r="O205" t="str">
        <f t="shared" si="36"/>
        <v>verl</v>
      </c>
      <c r="P205" t="str">
        <f t="shared" si="39"/>
        <v/>
      </c>
    </row>
    <row r="206" spans="1:16" x14ac:dyDescent="0.3">
      <c r="A206" s="28">
        <v>4</v>
      </c>
      <c r="C206" s="25">
        <v>1.614300281</v>
      </c>
      <c r="D206" s="25">
        <f t="shared" si="30"/>
        <v>5.6915631492366776</v>
      </c>
      <c r="E206" s="25" t="str">
        <f t="shared" si="31"/>
        <v/>
      </c>
      <c r="F206" t="str">
        <f t="shared" si="32"/>
        <v>gew</v>
      </c>
      <c r="G206" t="str">
        <f t="shared" si="33"/>
        <v>gew</v>
      </c>
      <c r="I206" t="str">
        <f t="shared" si="37"/>
        <v>gew, gew</v>
      </c>
      <c r="J206" t="str">
        <f t="shared" si="38"/>
        <v>OK</v>
      </c>
      <c r="L206" s="24">
        <v>2.0539874999999999</v>
      </c>
      <c r="M206" s="27">
        <f t="shared" si="34"/>
        <v>3.7869646501562504</v>
      </c>
      <c r="N206" s="26" t="str">
        <f t="shared" si="35"/>
        <v/>
      </c>
      <c r="O206" t="str">
        <f t="shared" si="36"/>
        <v>gew</v>
      </c>
      <c r="P206" t="str">
        <f t="shared" si="39"/>
        <v>gew</v>
      </c>
    </row>
    <row r="207" spans="1:16" x14ac:dyDescent="0.3">
      <c r="A207" s="28">
        <v>0</v>
      </c>
      <c r="C207" s="25">
        <v>-0.274467513</v>
      </c>
      <c r="D207" s="25">
        <f t="shared" si="30"/>
        <v>7.5332415692405161E-2</v>
      </c>
      <c r="E207" s="25" t="str">
        <f t="shared" si="31"/>
        <v>nicht wetten</v>
      </c>
      <c r="F207" t="str">
        <f t="shared" si="32"/>
        <v>verl</v>
      </c>
      <c r="G207" t="str">
        <f t="shared" si="33"/>
        <v/>
      </c>
      <c r="I207" t="str">
        <f t="shared" si="37"/>
        <v/>
      </c>
      <c r="J207" t="str">
        <f t="shared" si="38"/>
        <v/>
      </c>
      <c r="L207" s="24">
        <v>4.3158724900000001E-2</v>
      </c>
      <c r="M207" s="27">
        <f t="shared" si="34"/>
        <v>1.86267553499388E-3</v>
      </c>
      <c r="N207" s="26" t="str">
        <f t="shared" si="35"/>
        <v>nicht wetten</v>
      </c>
      <c r="O207" t="str">
        <f t="shared" si="36"/>
        <v>verl</v>
      </c>
      <c r="P207" t="str">
        <f t="shared" si="39"/>
        <v/>
      </c>
    </row>
    <row r="208" spans="1:16" x14ac:dyDescent="0.3">
      <c r="A208" s="28">
        <v>-2</v>
      </c>
      <c r="C208" s="25">
        <v>-0.65320379799999995</v>
      </c>
      <c r="D208" s="25">
        <f t="shared" si="30"/>
        <v>1.8138600097216253</v>
      </c>
      <c r="E208" s="25" t="str">
        <f t="shared" si="31"/>
        <v>nicht wetten</v>
      </c>
      <c r="F208" t="str">
        <f t="shared" si="32"/>
        <v>verl</v>
      </c>
      <c r="G208" t="str">
        <f t="shared" si="33"/>
        <v/>
      </c>
      <c r="I208" t="str">
        <f t="shared" si="37"/>
        <v/>
      </c>
      <c r="J208" t="str">
        <f t="shared" si="38"/>
        <v/>
      </c>
      <c r="L208" s="24">
        <v>-0.91374546300000004</v>
      </c>
      <c r="M208" s="27">
        <f t="shared" si="34"/>
        <v>1.1799489191530841</v>
      </c>
      <c r="N208" s="26" t="str">
        <f t="shared" si="35"/>
        <v>nicht wetten</v>
      </c>
      <c r="O208" t="str">
        <f t="shared" si="36"/>
        <v>verl</v>
      </c>
      <c r="P208" t="str">
        <f t="shared" si="39"/>
        <v/>
      </c>
    </row>
    <row r="209" spans="1:16" x14ac:dyDescent="0.3">
      <c r="A209" s="28">
        <v>4</v>
      </c>
      <c r="C209" s="25">
        <v>1.984134072</v>
      </c>
      <c r="D209" s="25">
        <f t="shared" si="30"/>
        <v>4.0637154396713022</v>
      </c>
      <c r="E209" s="25" t="str">
        <f t="shared" si="31"/>
        <v/>
      </c>
      <c r="F209" t="str">
        <f t="shared" si="32"/>
        <v>gew</v>
      </c>
      <c r="G209" t="str">
        <f t="shared" si="33"/>
        <v>gew</v>
      </c>
      <c r="I209" t="str">
        <f t="shared" si="37"/>
        <v>gew, gew</v>
      </c>
      <c r="J209" t="str">
        <f t="shared" si="38"/>
        <v>OK</v>
      </c>
      <c r="L209" s="24">
        <v>3.7507829699999999</v>
      </c>
      <c r="M209" s="27">
        <f t="shared" si="34"/>
        <v>6.2109128042020928E-2</v>
      </c>
      <c r="N209" s="26" t="str">
        <f t="shared" si="35"/>
        <v/>
      </c>
      <c r="O209" t="str">
        <f t="shared" si="36"/>
        <v>gew</v>
      </c>
      <c r="P209" t="str">
        <f t="shared" si="39"/>
        <v>gew</v>
      </c>
    </row>
    <row r="210" spans="1:16" x14ac:dyDescent="0.3">
      <c r="A210" s="28">
        <v>-2</v>
      </c>
      <c r="C210" s="25">
        <v>-0.93525889399999995</v>
      </c>
      <c r="D210" s="25">
        <f t="shared" si="30"/>
        <v>1.1336736228061033</v>
      </c>
      <c r="E210" s="25" t="str">
        <f t="shared" si="31"/>
        <v>nicht wetten</v>
      </c>
      <c r="F210" t="str">
        <f t="shared" si="32"/>
        <v>verl</v>
      </c>
      <c r="G210" t="str">
        <f t="shared" si="33"/>
        <v/>
      </c>
      <c r="I210" t="str">
        <f t="shared" si="37"/>
        <v/>
      </c>
      <c r="J210" t="str">
        <f t="shared" si="38"/>
        <v/>
      </c>
      <c r="L210" s="24">
        <v>-1.7026962000000001</v>
      </c>
      <c r="M210" s="27">
        <f t="shared" si="34"/>
        <v>8.8389549494439931E-2</v>
      </c>
      <c r="N210" s="26" t="str">
        <f t="shared" si="35"/>
        <v/>
      </c>
      <c r="O210" t="str">
        <f t="shared" si="36"/>
        <v>gew</v>
      </c>
      <c r="P210" t="str">
        <f t="shared" si="39"/>
        <v>gew</v>
      </c>
    </row>
    <row r="211" spans="1:16" x14ac:dyDescent="0.3">
      <c r="A211" s="28">
        <v>1</v>
      </c>
      <c r="C211" s="25">
        <v>0.199573745</v>
      </c>
      <c r="D211" s="25">
        <f t="shared" si="30"/>
        <v>0.64068218969332502</v>
      </c>
      <c r="E211" s="25" t="str">
        <f t="shared" si="31"/>
        <v>nicht wetten</v>
      </c>
      <c r="F211" t="str">
        <f t="shared" si="32"/>
        <v>verl</v>
      </c>
      <c r="G211" t="str">
        <f t="shared" si="33"/>
        <v/>
      </c>
      <c r="I211" t="str">
        <f t="shared" si="37"/>
        <v/>
      </c>
      <c r="J211" t="str">
        <f t="shared" si="38"/>
        <v/>
      </c>
      <c r="L211" s="24">
        <v>-0.46797463299999997</v>
      </c>
      <c r="M211" s="27">
        <f t="shared" si="34"/>
        <v>2.1549495231314841</v>
      </c>
      <c r="N211" s="26" t="str">
        <f t="shared" si="35"/>
        <v>nicht wetten</v>
      </c>
      <c r="O211" t="str">
        <f t="shared" si="36"/>
        <v>verl</v>
      </c>
      <c r="P211" t="str">
        <f t="shared" si="39"/>
        <v/>
      </c>
    </row>
    <row r="212" spans="1:16" x14ac:dyDescent="0.3">
      <c r="A212" s="28">
        <v>2</v>
      </c>
      <c r="C212" s="25">
        <v>0.10775253799999999</v>
      </c>
      <c r="D212" s="25">
        <f t="shared" si="30"/>
        <v>3.5806004574454415</v>
      </c>
      <c r="E212" s="25" t="str">
        <f t="shared" si="31"/>
        <v>nicht wetten</v>
      </c>
      <c r="F212" t="str">
        <f t="shared" si="32"/>
        <v>verl</v>
      </c>
      <c r="G212" t="str">
        <f t="shared" si="33"/>
        <v/>
      </c>
      <c r="I212" t="str">
        <f t="shared" si="37"/>
        <v/>
      </c>
      <c r="J212" t="str">
        <f t="shared" si="38"/>
        <v/>
      </c>
      <c r="L212" s="24">
        <v>2.1988635099999998</v>
      </c>
      <c r="M212" s="27">
        <f t="shared" si="34"/>
        <v>3.9546695609520018E-2</v>
      </c>
      <c r="N212" s="26" t="str">
        <f t="shared" si="35"/>
        <v/>
      </c>
      <c r="O212" t="str">
        <f t="shared" si="36"/>
        <v>gew</v>
      </c>
      <c r="P212" t="str">
        <f t="shared" si="39"/>
        <v>gew</v>
      </c>
    </row>
    <row r="213" spans="1:16" x14ac:dyDescent="0.3">
      <c r="A213" s="28">
        <v>0</v>
      </c>
      <c r="C213" s="25">
        <v>0.174977893</v>
      </c>
      <c r="D213" s="25">
        <f t="shared" si="30"/>
        <v>3.0617263038719447E-2</v>
      </c>
      <c r="E213" s="25" t="str">
        <f t="shared" si="31"/>
        <v>nicht wetten</v>
      </c>
      <c r="F213" t="str">
        <f t="shared" si="32"/>
        <v>verl</v>
      </c>
      <c r="G213" t="str">
        <f t="shared" si="33"/>
        <v/>
      </c>
      <c r="I213" t="str">
        <f t="shared" si="37"/>
        <v/>
      </c>
      <c r="J213" t="str">
        <f t="shared" si="38"/>
        <v/>
      </c>
      <c r="L213" s="24">
        <v>0.49925041199999998</v>
      </c>
      <c r="M213" s="27">
        <f t="shared" si="34"/>
        <v>0.24925097388216971</v>
      </c>
      <c r="N213" s="26" t="str">
        <f t="shared" si="35"/>
        <v>nicht wetten</v>
      </c>
      <c r="O213" t="str">
        <f t="shared" si="36"/>
        <v>verl</v>
      </c>
      <c r="P213" t="str">
        <f t="shared" si="39"/>
        <v/>
      </c>
    </row>
    <row r="214" spans="1:16" x14ac:dyDescent="0.3">
      <c r="A214" s="28">
        <v>-2</v>
      </c>
      <c r="C214" s="25">
        <v>-1.921921521</v>
      </c>
      <c r="D214" s="25">
        <f t="shared" si="30"/>
        <v>6.0962488829534372E-3</v>
      </c>
      <c r="E214" s="25" t="str">
        <f t="shared" si="31"/>
        <v/>
      </c>
      <c r="F214" t="str">
        <f t="shared" si="32"/>
        <v>gew</v>
      </c>
      <c r="G214" t="str">
        <f t="shared" si="33"/>
        <v>gew</v>
      </c>
      <c r="I214" t="str">
        <f t="shared" si="37"/>
        <v>gew, gew</v>
      </c>
      <c r="J214" t="str">
        <f t="shared" si="38"/>
        <v>OK</v>
      </c>
      <c r="L214" s="24">
        <v>-2.3723454500000001</v>
      </c>
      <c r="M214" s="27">
        <f t="shared" si="34"/>
        <v>0.13864113413570256</v>
      </c>
      <c r="N214" s="26" t="str">
        <f t="shared" si="35"/>
        <v/>
      </c>
      <c r="O214" t="str">
        <f t="shared" si="36"/>
        <v>gew</v>
      </c>
      <c r="P214" t="str">
        <f t="shared" si="39"/>
        <v>gew</v>
      </c>
    </row>
    <row r="215" spans="1:16" x14ac:dyDescent="0.3">
      <c r="A215" s="28">
        <v>0</v>
      </c>
      <c r="C215" s="25">
        <v>0.27034341899999997</v>
      </c>
      <c r="D215" s="25">
        <f t="shared" si="30"/>
        <v>7.3085564196609554E-2</v>
      </c>
      <c r="E215" s="25" t="str">
        <f t="shared" si="31"/>
        <v>nicht wetten</v>
      </c>
      <c r="F215" t="str">
        <f t="shared" si="32"/>
        <v>verl</v>
      </c>
      <c r="G215" t="str">
        <f t="shared" si="33"/>
        <v/>
      </c>
      <c r="I215" t="str">
        <f t="shared" si="37"/>
        <v/>
      </c>
      <c r="J215" t="str">
        <f t="shared" si="38"/>
        <v/>
      </c>
      <c r="L215" s="24">
        <v>6.7191496500000003E-2</v>
      </c>
      <c r="M215" s="27">
        <f t="shared" si="34"/>
        <v>4.5146972019095124E-3</v>
      </c>
      <c r="N215" s="26" t="str">
        <f t="shared" si="35"/>
        <v>nicht wetten</v>
      </c>
      <c r="O215" t="str">
        <f t="shared" si="36"/>
        <v>verl</v>
      </c>
      <c r="P215" t="str">
        <f t="shared" si="39"/>
        <v/>
      </c>
    </row>
    <row r="216" spans="1:16" x14ac:dyDescent="0.3">
      <c r="A216" s="28">
        <v>2</v>
      </c>
      <c r="C216" s="25">
        <v>0.69690869</v>
      </c>
      <c r="D216" s="25">
        <f t="shared" si="30"/>
        <v>1.6980469621975165</v>
      </c>
      <c r="E216" s="25" t="str">
        <f t="shared" si="31"/>
        <v>nicht wetten</v>
      </c>
      <c r="F216" t="str">
        <f t="shared" si="32"/>
        <v>verl</v>
      </c>
      <c r="G216" t="str">
        <f t="shared" si="33"/>
        <v/>
      </c>
      <c r="I216" t="str">
        <f t="shared" si="37"/>
        <v/>
      </c>
      <c r="J216" t="str">
        <f t="shared" si="38"/>
        <v/>
      </c>
      <c r="L216" s="24">
        <v>2.0978617700000002</v>
      </c>
      <c r="M216" s="27">
        <f t="shared" si="34"/>
        <v>9.5769260275329355E-3</v>
      </c>
      <c r="N216" s="26" t="str">
        <f t="shared" si="35"/>
        <v/>
      </c>
      <c r="O216" t="str">
        <f t="shared" si="36"/>
        <v>gew</v>
      </c>
      <c r="P216" t="str">
        <f t="shared" si="39"/>
        <v>gew</v>
      </c>
    </row>
    <row r="217" spans="1:16" x14ac:dyDescent="0.3">
      <c r="A217" s="28">
        <v>0</v>
      </c>
      <c r="C217" s="25">
        <v>-0.38339873699999999</v>
      </c>
      <c r="D217" s="25">
        <f t="shared" si="30"/>
        <v>0.14699459153319516</v>
      </c>
      <c r="E217" s="25" t="str">
        <f t="shared" si="31"/>
        <v>nicht wetten</v>
      </c>
      <c r="F217" t="str">
        <f t="shared" si="32"/>
        <v>verl</v>
      </c>
      <c r="G217" t="str">
        <f t="shared" si="33"/>
        <v/>
      </c>
      <c r="I217" t="str">
        <f t="shared" si="37"/>
        <v/>
      </c>
      <c r="J217" t="str">
        <f t="shared" si="38"/>
        <v/>
      </c>
      <c r="L217" s="24">
        <v>-7.6073929700000001E-2</v>
      </c>
      <c r="M217" s="27">
        <f t="shared" si="34"/>
        <v>5.7872427800005422E-3</v>
      </c>
      <c r="N217" s="26" t="str">
        <f t="shared" si="35"/>
        <v>nicht wetten</v>
      </c>
      <c r="O217" t="str">
        <f t="shared" si="36"/>
        <v>verl</v>
      </c>
      <c r="P217" t="str">
        <f t="shared" si="39"/>
        <v/>
      </c>
    </row>
    <row r="218" spans="1:16" x14ac:dyDescent="0.3">
      <c r="A218" s="28">
        <v>-4</v>
      </c>
      <c r="C218" s="25">
        <v>-2.4513481989999999</v>
      </c>
      <c r="D218" s="25">
        <f t="shared" si="30"/>
        <v>2.3983224007405441</v>
      </c>
      <c r="E218" s="25" t="str">
        <f t="shared" si="31"/>
        <v/>
      </c>
      <c r="F218" t="str">
        <f t="shared" si="32"/>
        <v>gew</v>
      </c>
      <c r="G218" t="str">
        <f t="shared" si="33"/>
        <v>gew</v>
      </c>
      <c r="I218" t="str">
        <f t="shared" si="37"/>
        <v>gew, gew</v>
      </c>
      <c r="J218" t="str">
        <f t="shared" si="38"/>
        <v>OK</v>
      </c>
      <c r="L218" s="24">
        <v>-4.5778856299999999</v>
      </c>
      <c r="M218" s="27">
        <f t="shared" si="34"/>
        <v>0.33395180136049679</v>
      </c>
      <c r="N218" s="26" t="str">
        <f t="shared" si="35"/>
        <v/>
      </c>
      <c r="O218" t="str">
        <f t="shared" si="36"/>
        <v>gew</v>
      </c>
      <c r="P218" t="str">
        <f t="shared" si="39"/>
        <v>gew</v>
      </c>
    </row>
    <row r="219" spans="1:16" x14ac:dyDescent="0.3">
      <c r="A219" s="28">
        <v>-1</v>
      </c>
      <c r="C219" s="25">
        <v>-0.80202674900000004</v>
      </c>
      <c r="D219" s="25">
        <f t="shared" si="30"/>
        <v>3.9193408111508989E-2</v>
      </c>
      <c r="E219" s="25" t="str">
        <f t="shared" si="31"/>
        <v>nicht wetten</v>
      </c>
      <c r="F219" t="str">
        <f t="shared" si="32"/>
        <v>verl</v>
      </c>
      <c r="G219" t="str">
        <f t="shared" si="33"/>
        <v/>
      </c>
      <c r="I219" t="str">
        <f t="shared" si="37"/>
        <v/>
      </c>
      <c r="J219" t="str">
        <f t="shared" si="38"/>
        <v/>
      </c>
      <c r="L219" s="24">
        <v>-1.23177242</v>
      </c>
      <c r="M219" s="27">
        <f t="shared" si="34"/>
        <v>5.3718454672656388E-2</v>
      </c>
      <c r="N219" s="26" t="str">
        <f t="shared" si="35"/>
        <v/>
      </c>
      <c r="O219" t="str">
        <f t="shared" si="36"/>
        <v>gew</v>
      </c>
      <c r="P219" t="str">
        <f t="shared" si="39"/>
        <v>gew</v>
      </c>
    </row>
    <row r="220" spans="1:16" x14ac:dyDescent="0.3">
      <c r="A220" s="28">
        <v>1</v>
      </c>
      <c r="C220" s="25">
        <v>1.0046586449999999</v>
      </c>
      <c r="D220" s="25">
        <f t="shared" si="30"/>
        <v>2.1702973236024123E-5</v>
      </c>
      <c r="E220" s="25" t="str">
        <f t="shared" si="31"/>
        <v/>
      </c>
      <c r="F220" t="str">
        <f t="shared" si="32"/>
        <v>gew</v>
      </c>
      <c r="G220" t="str">
        <f t="shared" si="33"/>
        <v>gew</v>
      </c>
      <c r="I220" t="str">
        <f t="shared" si="37"/>
        <v>gew, gew</v>
      </c>
      <c r="J220" t="str">
        <f t="shared" si="38"/>
        <v>OK</v>
      </c>
      <c r="L220" s="24">
        <v>1.13992691</v>
      </c>
      <c r="M220" s="27">
        <f t="shared" si="34"/>
        <v>1.9579540142148105E-2</v>
      </c>
      <c r="N220" s="26" t="str">
        <f t="shared" si="35"/>
        <v/>
      </c>
      <c r="O220" t="str">
        <f t="shared" si="36"/>
        <v>gew</v>
      </c>
      <c r="P220" t="str">
        <f t="shared" si="39"/>
        <v>gew</v>
      </c>
    </row>
    <row r="221" spans="1:16" x14ac:dyDescent="0.3">
      <c r="A221" s="28">
        <v>-1</v>
      </c>
      <c r="C221" s="25">
        <v>4.3059983000000003E-2</v>
      </c>
      <c r="D221" s="25">
        <f t="shared" si="30"/>
        <v>1.0879741281359603</v>
      </c>
      <c r="E221" s="25" t="str">
        <f t="shared" si="31"/>
        <v>nicht wetten</v>
      </c>
      <c r="F221" t="str">
        <f t="shared" si="32"/>
        <v>verl</v>
      </c>
      <c r="G221" t="str">
        <f t="shared" si="33"/>
        <v/>
      </c>
      <c r="I221" t="str">
        <f t="shared" si="37"/>
        <v/>
      </c>
      <c r="J221" t="str">
        <f t="shared" si="38"/>
        <v/>
      </c>
      <c r="L221" s="24">
        <v>-1.1319181899999999</v>
      </c>
      <c r="M221" s="27">
        <f t="shared" si="34"/>
        <v>1.7402408852876083E-2</v>
      </c>
      <c r="N221" s="26" t="str">
        <f t="shared" si="35"/>
        <v/>
      </c>
      <c r="O221" t="str">
        <f t="shared" si="36"/>
        <v>gew</v>
      </c>
      <c r="P221" t="str">
        <f t="shared" si="39"/>
        <v>gew</v>
      </c>
    </row>
    <row r="222" spans="1:16" x14ac:dyDescent="0.3">
      <c r="A222" s="28">
        <v>0</v>
      </c>
      <c r="C222" s="25">
        <v>0.43199316199999999</v>
      </c>
      <c r="D222" s="25">
        <f t="shared" si="30"/>
        <v>0.18661809201475824</v>
      </c>
      <c r="E222" s="25" t="str">
        <f t="shared" si="31"/>
        <v>nicht wetten</v>
      </c>
      <c r="F222" t="str">
        <f t="shared" si="32"/>
        <v>verl</v>
      </c>
      <c r="G222" t="str">
        <f t="shared" si="33"/>
        <v/>
      </c>
      <c r="I222" t="str">
        <f t="shared" si="37"/>
        <v/>
      </c>
      <c r="J222" t="str">
        <f t="shared" si="38"/>
        <v/>
      </c>
      <c r="L222" s="24">
        <v>-6.8206474200000006E-2</v>
      </c>
      <c r="M222" s="27">
        <f t="shared" si="34"/>
        <v>4.6521231227952663E-3</v>
      </c>
      <c r="N222" s="26" t="str">
        <f t="shared" si="35"/>
        <v>nicht wetten</v>
      </c>
      <c r="O222" t="str">
        <f t="shared" si="36"/>
        <v>verl</v>
      </c>
      <c r="P222" t="str">
        <f t="shared" si="39"/>
        <v/>
      </c>
    </row>
    <row r="223" spans="1:16" x14ac:dyDescent="0.3">
      <c r="A223" s="28">
        <v>1</v>
      </c>
      <c r="C223" s="25">
        <v>0.40199813400000001</v>
      </c>
      <c r="D223" s="25">
        <f t="shared" si="30"/>
        <v>0.35760623173948186</v>
      </c>
      <c r="E223" s="25" t="str">
        <f t="shared" si="31"/>
        <v>nicht wetten</v>
      </c>
      <c r="F223" t="str">
        <f t="shared" si="32"/>
        <v>verl</v>
      </c>
      <c r="G223" t="str">
        <f t="shared" si="33"/>
        <v/>
      </c>
      <c r="I223" t="str">
        <f t="shared" si="37"/>
        <v/>
      </c>
      <c r="J223" t="str">
        <f t="shared" si="38"/>
        <v/>
      </c>
      <c r="L223" s="24">
        <v>1.3681297299999999</v>
      </c>
      <c r="M223" s="27">
        <f t="shared" si="34"/>
        <v>0.13551949810987285</v>
      </c>
      <c r="N223" s="26" t="str">
        <f t="shared" si="35"/>
        <v/>
      </c>
      <c r="O223" t="str">
        <f t="shared" si="36"/>
        <v>gew</v>
      </c>
      <c r="P223" t="str">
        <f t="shared" si="39"/>
        <v>gew</v>
      </c>
    </row>
    <row r="224" spans="1:16" x14ac:dyDescent="0.3">
      <c r="A224" s="28">
        <v>1</v>
      </c>
      <c r="C224" s="25">
        <v>-0.64451370699999999</v>
      </c>
      <c r="D224" s="25">
        <f t="shared" si="30"/>
        <v>2.704425332510882</v>
      </c>
      <c r="E224" s="25" t="str">
        <f t="shared" si="31"/>
        <v>nicht wetten</v>
      </c>
      <c r="F224" t="str">
        <f t="shared" si="32"/>
        <v>verl</v>
      </c>
      <c r="G224" t="str">
        <f t="shared" si="33"/>
        <v/>
      </c>
      <c r="I224" t="str">
        <f t="shared" si="37"/>
        <v/>
      </c>
      <c r="J224" t="str">
        <f t="shared" si="38"/>
        <v/>
      </c>
      <c r="L224" s="24">
        <v>3.4624402500000002</v>
      </c>
      <c r="M224" s="27">
        <f t="shared" si="34"/>
        <v>6.0636119848200636</v>
      </c>
      <c r="N224" s="26" t="str">
        <f t="shared" si="35"/>
        <v/>
      </c>
      <c r="O224" t="str">
        <f t="shared" si="36"/>
        <v>gew</v>
      </c>
      <c r="P224" t="str">
        <f t="shared" si="39"/>
        <v>gew</v>
      </c>
    </row>
    <row r="225" spans="1:16" x14ac:dyDescent="0.3">
      <c r="A225" s="28">
        <v>0</v>
      </c>
      <c r="C225" s="25">
        <v>-0.42763894800000002</v>
      </c>
      <c r="D225" s="25">
        <f t="shared" si="30"/>
        <v>0.18287506984654672</v>
      </c>
      <c r="E225" s="25" t="str">
        <f t="shared" si="31"/>
        <v>nicht wetten</v>
      </c>
      <c r="F225" t="str">
        <f t="shared" si="32"/>
        <v>verl</v>
      </c>
      <c r="G225" t="str">
        <f t="shared" si="33"/>
        <v/>
      </c>
      <c r="I225" t="str">
        <f t="shared" si="37"/>
        <v/>
      </c>
      <c r="J225" t="str">
        <f t="shared" si="38"/>
        <v/>
      </c>
      <c r="L225" s="24">
        <v>-0.16911657199999999</v>
      </c>
      <c r="M225" s="27">
        <f t="shared" si="34"/>
        <v>2.8600414925031181E-2</v>
      </c>
      <c r="N225" s="26" t="str">
        <f t="shared" si="35"/>
        <v>nicht wetten</v>
      </c>
      <c r="O225" t="str">
        <f t="shared" si="36"/>
        <v>verl</v>
      </c>
      <c r="P225" t="str">
        <f t="shared" si="39"/>
        <v/>
      </c>
    </row>
    <row r="226" spans="1:16" x14ac:dyDescent="0.3">
      <c r="A226" s="28">
        <v>-2</v>
      </c>
      <c r="C226" s="25">
        <v>-1.0841689940000001</v>
      </c>
      <c r="D226" s="25">
        <f t="shared" si="30"/>
        <v>0.83874643155097184</v>
      </c>
      <c r="E226" s="25" t="str">
        <f t="shared" si="31"/>
        <v/>
      </c>
      <c r="F226" t="str">
        <f t="shared" si="32"/>
        <v>gew</v>
      </c>
      <c r="G226" t="str">
        <f t="shared" si="33"/>
        <v>gew</v>
      </c>
      <c r="I226" t="str">
        <f t="shared" si="37"/>
        <v>gew, gew</v>
      </c>
      <c r="J226" t="str">
        <f t="shared" si="38"/>
        <v>OK</v>
      </c>
      <c r="L226" s="24">
        <v>-1.5237878600000001</v>
      </c>
      <c r="M226" s="27">
        <f t="shared" si="34"/>
        <v>0.22677800228337949</v>
      </c>
      <c r="N226" s="26" t="str">
        <f t="shared" si="35"/>
        <v/>
      </c>
      <c r="O226" t="str">
        <f t="shared" si="36"/>
        <v>gew</v>
      </c>
      <c r="P226" t="str">
        <f t="shared" si="39"/>
        <v>gew</v>
      </c>
    </row>
    <row r="227" spans="1:16" x14ac:dyDescent="0.3">
      <c r="A227" s="28">
        <v>3</v>
      </c>
      <c r="C227" s="25">
        <v>0.99472104500000003</v>
      </c>
      <c r="D227" s="25">
        <f t="shared" si="30"/>
        <v>4.0211436873658926</v>
      </c>
      <c r="E227" s="25" t="str">
        <f t="shared" si="31"/>
        <v>nicht wetten</v>
      </c>
      <c r="F227" t="str">
        <f t="shared" si="32"/>
        <v>verl</v>
      </c>
      <c r="G227" t="str">
        <f t="shared" si="33"/>
        <v/>
      </c>
      <c r="I227" t="str">
        <f t="shared" si="37"/>
        <v/>
      </c>
      <c r="J227" t="str">
        <f t="shared" si="38"/>
        <v/>
      </c>
      <c r="L227" s="24">
        <v>3.2748355899999999</v>
      </c>
      <c r="M227" s="27">
        <f t="shared" si="34"/>
        <v>7.5534601530648046E-2</v>
      </c>
      <c r="N227" s="26" t="str">
        <f t="shared" si="35"/>
        <v/>
      </c>
      <c r="O227" t="str">
        <f t="shared" si="36"/>
        <v>gew</v>
      </c>
      <c r="P227" t="str">
        <f t="shared" si="39"/>
        <v>gew</v>
      </c>
    </row>
    <row r="228" spans="1:16" x14ac:dyDescent="0.3">
      <c r="A228" s="28">
        <v>3</v>
      </c>
      <c r="C228" s="25">
        <v>0.57233414500000002</v>
      </c>
      <c r="D228" s="25">
        <f t="shared" si="30"/>
        <v>5.8935615035328803</v>
      </c>
      <c r="E228" s="25" t="str">
        <f t="shared" si="31"/>
        <v>nicht wetten</v>
      </c>
      <c r="F228" t="str">
        <f t="shared" si="32"/>
        <v>verl</v>
      </c>
      <c r="G228" t="str">
        <f t="shared" si="33"/>
        <v/>
      </c>
      <c r="I228" t="str">
        <f t="shared" si="37"/>
        <v/>
      </c>
      <c r="J228" t="str">
        <f t="shared" si="38"/>
        <v/>
      </c>
      <c r="L228" s="24">
        <v>3.2651417299999999</v>
      </c>
      <c r="M228" s="27">
        <f t="shared" si="34"/>
        <v>7.0300136987392819E-2</v>
      </c>
      <c r="N228" s="26" t="str">
        <f t="shared" si="35"/>
        <v/>
      </c>
      <c r="O228" t="str">
        <f t="shared" si="36"/>
        <v>gew</v>
      </c>
      <c r="P228" t="str">
        <f t="shared" si="39"/>
        <v>gew</v>
      </c>
    </row>
    <row r="229" spans="1:16" x14ac:dyDescent="0.3">
      <c r="A229" s="28">
        <v>-2</v>
      </c>
      <c r="C229" s="25">
        <v>-1.156283043</v>
      </c>
      <c r="D229" s="25">
        <f t="shared" si="30"/>
        <v>0.71185830352933988</v>
      </c>
      <c r="E229" s="25" t="str">
        <f t="shared" si="31"/>
        <v/>
      </c>
      <c r="F229" t="str">
        <f t="shared" si="32"/>
        <v>gew</v>
      </c>
      <c r="G229" t="str">
        <f t="shared" si="33"/>
        <v>gew</v>
      </c>
      <c r="I229" t="str">
        <f t="shared" si="37"/>
        <v>gew, gew</v>
      </c>
      <c r="J229" t="str">
        <f t="shared" si="38"/>
        <v>OK</v>
      </c>
      <c r="L229" s="24">
        <v>-4.2476925799999998</v>
      </c>
      <c r="M229" s="27">
        <f t="shared" si="34"/>
        <v>5.0521219341870554</v>
      </c>
      <c r="N229" s="26" t="str">
        <f t="shared" si="35"/>
        <v/>
      </c>
      <c r="O229" t="str">
        <f t="shared" si="36"/>
        <v>gew</v>
      </c>
      <c r="P229" t="str">
        <f t="shared" si="39"/>
        <v>gew</v>
      </c>
    </row>
    <row r="230" spans="1:16" x14ac:dyDescent="0.3">
      <c r="A230" s="28">
        <v>3</v>
      </c>
      <c r="C230" s="25">
        <v>1.082523629</v>
      </c>
      <c r="D230" s="25">
        <f t="shared" si="30"/>
        <v>3.6767156333433295</v>
      </c>
      <c r="E230" s="25" t="str">
        <f t="shared" si="31"/>
        <v/>
      </c>
      <c r="F230" t="str">
        <f t="shared" si="32"/>
        <v>gew</v>
      </c>
      <c r="G230" t="str">
        <f t="shared" si="33"/>
        <v>gew</v>
      </c>
      <c r="I230" t="str">
        <f t="shared" si="37"/>
        <v>gew, gew</v>
      </c>
      <c r="J230" t="str">
        <f t="shared" si="38"/>
        <v>OK</v>
      </c>
      <c r="L230" s="24">
        <v>2.1301221799999999</v>
      </c>
      <c r="M230" s="27">
        <f t="shared" si="34"/>
        <v>0.75668742172795267</v>
      </c>
      <c r="N230" s="26" t="str">
        <f t="shared" si="35"/>
        <v/>
      </c>
      <c r="O230" t="str">
        <f t="shared" si="36"/>
        <v>gew</v>
      </c>
      <c r="P230" t="str">
        <f t="shared" si="39"/>
        <v>gew</v>
      </c>
    </row>
    <row r="231" spans="1:16" x14ac:dyDescent="0.3">
      <c r="A231" s="28">
        <v>-5</v>
      </c>
      <c r="C231" s="25">
        <v>-1.7434617029999999</v>
      </c>
      <c r="D231" s="25">
        <f t="shared" si="30"/>
        <v>10.605041679827661</v>
      </c>
      <c r="E231" s="25" t="str">
        <f t="shared" si="31"/>
        <v/>
      </c>
      <c r="F231" t="str">
        <f t="shared" si="32"/>
        <v>gew</v>
      </c>
      <c r="G231" t="str">
        <f t="shared" si="33"/>
        <v>gew</v>
      </c>
      <c r="I231" t="str">
        <f t="shared" si="37"/>
        <v>gew, gew</v>
      </c>
      <c r="J231" t="str">
        <f t="shared" si="38"/>
        <v>OK</v>
      </c>
      <c r="L231" s="24">
        <v>-2.6171526900000002</v>
      </c>
      <c r="M231" s="27">
        <f t="shared" si="34"/>
        <v>5.6779613027742357</v>
      </c>
      <c r="N231" s="26" t="str">
        <f t="shared" si="35"/>
        <v/>
      </c>
      <c r="O231" t="str">
        <f t="shared" si="36"/>
        <v>gew</v>
      </c>
      <c r="P231" t="str">
        <f t="shared" si="39"/>
        <v>gew</v>
      </c>
    </row>
    <row r="232" spans="1:16" x14ac:dyDescent="0.3">
      <c r="A232" s="28">
        <v>2</v>
      </c>
      <c r="C232" s="25">
        <v>0.51303486799999998</v>
      </c>
      <c r="D232" s="25">
        <f t="shared" si="30"/>
        <v>2.2110653037837773</v>
      </c>
      <c r="E232" s="25" t="str">
        <f t="shared" si="31"/>
        <v>nicht wetten</v>
      </c>
      <c r="F232" t="str">
        <f t="shared" si="32"/>
        <v>verl</v>
      </c>
      <c r="G232" t="str">
        <f t="shared" si="33"/>
        <v/>
      </c>
      <c r="I232" t="str">
        <f t="shared" si="37"/>
        <v/>
      </c>
      <c r="J232" t="str">
        <f t="shared" si="38"/>
        <v/>
      </c>
      <c r="L232" s="24">
        <v>1.29405272</v>
      </c>
      <c r="M232" s="27">
        <f t="shared" si="34"/>
        <v>0.49836156213939836</v>
      </c>
      <c r="N232" s="26" t="str">
        <f t="shared" si="35"/>
        <v/>
      </c>
      <c r="O232" t="str">
        <f t="shared" si="36"/>
        <v>gew</v>
      </c>
      <c r="P232" t="str">
        <f t="shared" si="39"/>
        <v>gew</v>
      </c>
    </row>
    <row r="233" spans="1:16" x14ac:dyDescent="0.3">
      <c r="A233" s="28">
        <v>0</v>
      </c>
      <c r="C233" s="25">
        <v>-0.24226430800000001</v>
      </c>
      <c r="D233" s="25">
        <f t="shared" si="30"/>
        <v>5.8691994930718867E-2</v>
      </c>
      <c r="E233" s="25" t="str">
        <f t="shared" si="31"/>
        <v>nicht wetten</v>
      </c>
      <c r="F233" t="str">
        <f t="shared" si="32"/>
        <v>verl</v>
      </c>
      <c r="G233" t="str">
        <f t="shared" si="33"/>
        <v/>
      </c>
      <c r="I233" t="str">
        <f t="shared" si="37"/>
        <v/>
      </c>
      <c r="J233" t="str">
        <f t="shared" si="38"/>
        <v/>
      </c>
      <c r="L233" s="24">
        <v>-0.44413039100000001</v>
      </c>
      <c r="M233" s="27">
        <f t="shared" si="34"/>
        <v>0.19725180420981289</v>
      </c>
      <c r="N233" s="26" t="str">
        <f t="shared" si="35"/>
        <v>nicht wetten</v>
      </c>
      <c r="O233" t="str">
        <f t="shared" si="36"/>
        <v>verl</v>
      </c>
      <c r="P233" t="str">
        <f t="shared" si="39"/>
        <v/>
      </c>
    </row>
    <row r="234" spans="1:16" x14ac:dyDescent="0.3">
      <c r="A234" s="28">
        <v>2</v>
      </c>
      <c r="C234" s="25">
        <v>5.0197762E-2</v>
      </c>
      <c r="D234" s="25">
        <f t="shared" si="30"/>
        <v>3.8017287673098084</v>
      </c>
      <c r="E234" s="25" t="str">
        <f t="shared" si="31"/>
        <v>nicht wetten</v>
      </c>
      <c r="F234" t="str">
        <f t="shared" si="32"/>
        <v>verl</v>
      </c>
      <c r="G234" t="str">
        <f t="shared" si="33"/>
        <v/>
      </c>
      <c r="I234" t="str">
        <f t="shared" si="37"/>
        <v/>
      </c>
      <c r="J234" t="str">
        <f t="shared" si="38"/>
        <v/>
      </c>
      <c r="L234" s="24">
        <v>1.72667456</v>
      </c>
      <c r="M234" s="27">
        <f t="shared" si="34"/>
        <v>7.4706796151193619E-2</v>
      </c>
      <c r="N234" s="26" t="str">
        <f t="shared" si="35"/>
        <v/>
      </c>
      <c r="O234" t="str">
        <f t="shared" si="36"/>
        <v>gew</v>
      </c>
      <c r="P234" t="str">
        <f t="shared" si="39"/>
        <v>gew</v>
      </c>
    </row>
    <row r="235" spans="1:16" x14ac:dyDescent="0.3">
      <c r="A235" s="28">
        <v>2</v>
      </c>
      <c r="C235" s="25">
        <v>0.48666693799999999</v>
      </c>
      <c r="D235" s="25">
        <f t="shared" si="30"/>
        <v>2.2901769565422962</v>
      </c>
      <c r="E235" s="25" t="str">
        <f t="shared" si="31"/>
        <v>nicht wetten</v>
      </c>
      <c r="F235" t="str">
        <f t="shared" si="32"/>
        <v>verl</v>
      </c>
      <c r="G235" t="str">
        <f t="shared" si="33"/>
        <v/>
      </c>
      <c r="I235" t="str">
        <f t="shared" si="37"/>
        <v/>
      </c>
      <c r="J235" t="str">
        <f t="shared" si="38"/>
        <v/>
      </c>
      <c r="L235" s="24">
        <v>1.7826931500000001</v>
      </c>
      <c r="M235" s="27">
        <f t="shared" si="34"/>
        <v>4.7222267056922472E-2</v>
      </c>
      <c r="N235" s="26" t="str">
        <f t="shared" si="35"/>
        <v/>
      </c>
      <c r="O235" t="str">
        <f t="shared" si="36"/>
        <v>gew</v>
      </c>
      <c r="P235" t="str">
        <f t="shared" si="39"/>
        <v>gew</v>
      </c>
    </row>
    <row r="236" spans="1:16" x14ac:dyDescent="0.3">
      <c r="A236" s="28">
        <v>1</v>
      </c>
      <c r="C236" s="25">
        <v>0.14147747899999999</v>
      </c>
      <c r="D236" s="25">
        <f t="shared" si="30"/>
        <v>0.73706091906419546</v>
      </c>
      <c r="E236" s="25" t="str">
        <f t="shared" si="31"/>
        <v>nicht wetten</v>
      </c>
      <c r="F236" t="str">
        <f t="shared" si="32"/>
        <v>verl</v>
      </c>
      <c r="G236" t="str">
        <f t="shared" si="33"/>
        <v/>
      </c>
      <c r="I236" t="str">
        <f t="shared" si="37"/>
        <v/>
      </c>
      <c r="J236" t="str">
        <f t="shared" si="38"/>
        <v/>
      </c>
      <c r="L236" s="24">
        <v>0.72948074299999999</v>
      </c>
      <c r="M236" s="27">
        <f t="shared" si="34"/>
        <v>7.318066840783205E-2</v>
      </c>
      <c r="N236" s="26" t="str">
        <f t="shared" si="35"/>
        <v>nicht wetten</v>
      </c>
      <c r="O236" t="str">
        <f t="shared" si="36"/>
        <v>verl</v>
      </c>
      <c r="P236" t="str">
        <f t="shared" si="39"/>
        <v/>
      </c>
    </row>
    <row r="237" spans="1:16" x14ac:dyDescent="0.3">
      <c r="A237" s="28">
        <v>-1</v>
      </c>
      <c r="C237" s="25">
        <v>-0.49865080499999997</v>
      </c>
      <c r="D237" s="25">
        <f t="shared" si="30"/>
        <v>0.25135101532714799</v>
      </c>
      <c r="E237" s="25" t="str">
        <f t="shared" si="31"/>
        <v>nicht wetten</v>
      </c>
      <c r="F237" t="str">
        <f t="shared" si="32"/>
        <v>verl</v>
      </c>
      <c r="G237" t="str">
        <f t="shared" si="33"/>
        <v/>
      </c>
      <c r="I237" t="str">
        <f t="shared" si="37"/>
        <v/>
      </c>
      <c r="J237" t="str">
        <f t="shared" si="38"/>
        <v/>
      </c>
      <c r="L237" s="24">
        <v>-1.24097824</v>
      </c>
      <c r="M237" s="27">
        <f t="shared" si="34"/>
        <v>5.8070512153497608E-2</v>
      </c>
      <c r="N237" s="26" t="str">
        <f t="shared" si="35"/>
        <v/>
      </c>
      <c r="O237" t="str">
        <f t="shared" si="36"/>
        <v>gew</v>
      </c>
      <c r="P237" t="str">
        <f t="shared" si="39"/>
        <v>gew</v>
      </c>
    </row>
    <row r="238" spans="1:16" x14ac:dyDescent="0.3">
      <c r="A238" s="28">
        <v>0</v>
      </c>
      <c r="C238" s="25">
        <v>-1.0571278999999999E-2</v>
      </c>
      <c r="D238" s="25">
        <f t="shared" si="30"/>
        <v>1.1175193969584099E-4</v>
      </c>
      <c r="E238" s="25" t="str">
        <f t="shared" si="31"/>
        <v>nicht wetten</v>
      </c>
      <c r="F238" t="str">
        <f t="shared" si="32"/>
        <v>verl</v>
      </c>
      <c r="G238" t="str">
        <f t="shared" si="33"/>
        <v/>
      </c>
      <c r="I238" t="str">
        <f t="shared" si="37"/>
        <v/>
      </c>
      <c r="J238" t="str">
        <f t="shared" si="38"/>
        <v/>
      </c>
      <c r="L238" s="24">
        <v>7.2740010899999999E-2</v>
      </c>
      <c r="M238" s="27">
        <f t="shared" si="34"/>
        <v>5.2911091857321185E-3</v>
      </c>
      <c r="N238" s="26" t="str">
        <f t="shared" si="35"/>
        <v>nicht wetten</v>
      </c>
      <c r="O238" t="str">
        <f t="shared" si="36"/>
        <v>verl</v>
      </c>
      <c r="P238" t="str">
        <f t="shared" si="39"/>
        <v/>
      </c>
    </row>
    <row r="239" spans="1:16" x14ac:dyDescent="0.3">
      <c r="A239" s="28">
        <v>-5</v>
      </c>
      <c r="C239" s="25">
        <v>-1.4129215559999999</v>
      </c>
      <c r="D239" s="25">
        <f t="shared" si="30"/>
        <v>12.867131763409464</v>
      </c>
      <c r="E239" s="25" t="str">
        <f t="shared" si="31"/>
        <v/>
      </c>
      <c r="F239" t="str">
        <f t="shared" si="32"/>
        <v>gew</v>
      </c>
      <c r="G239" t="str">
        <f t="shared" si="33"/>
        <v>gew</v>
      </c>
      <c r="I239" t="str">
        <f t="shared" si="37"/>
        <v>gew, gew</v>
      </c>
      <c r="J239" t="str">
        <f t="shared" si="38"/>
        <v>OK</v>
      </c>
      <c r="L239" s="24">
        <v>-5.26157713</v>
      </c>
      <c r="M239" s="27">
        <f t="shared" si="34"/>
        <v>6.8422594939036921E-2</v>
      </c>
      <c r="N239" s="26" t="str">
        <f t="shared" si="35"/>
        <v/>
      </c>
      <c r="O239" t="str">
        <f t="shared" si="36"/>
        <v>gew</v>
      </c>
      <c r="P239" t="str">
        <f t="shared" si="39"/>
        <v>gew</v>
      </c>
    </row>
    <row r="240" spans="1:16" x14ac:dyDescent="0.3">
      <c r="A240" s="28">
        <v>1</v>
      </c>
      <c r="C240" s="25">
        <v>0.22572534299999999</v>
      </c>
      <c r="D240" s="25">
        <f t="shared" si="30"/>
        <v>0.59950124447246766</v>
      </c>
      <c r="E240" s="25" t="str">
        <f t="shared" si="31"/>
        <v>nicht wetten</v>
      </c>
      <c r="F240" t="str">
        <f t="shared" si="32"/>
        <v>verl</v>
      </c>
      <c r="G240" t="str">
        <f t="shared" si="33"/>
        <v/>
      </c>
      <c r="I240" t="str">
        <f t="shared" si="37"/>
        <v/>
      </c>
      <c r="J240" t="str">
        <f t="shared" si="38"/>
        <v/>
      </c>
      <c r="L240" s="24">
        <v>1.4260368299999999</v>
      </c>
      <c r="M240" s="27">
        <f t="shared" si="34"/>
        <v>0.18150738051644882</v>
      </c>
      <c r="N240" s="26" t="str">
        <f t="shared" si="35"/>
        <v/>
      </c>
      <c r="O240" t="str">
        <f t="shared" si="36"/>
        <v>gew</v>
      </c>
      <c r="P240" t="str">
        <f t="shared" si="39"/>
        <v>gew</v>
      </c>
    </row>
    <row r="241" spans="1:16" x14ac:dyDescent="0.3">
      <c r="A241" s="28">
        <v>-1</v>
      </c>
      <c r="C241" s="25">
        <v>-1.176737473</v>
      </c>
      <c r="D241" s="25">
        <f t="shared" si="30"/>
        <v>3.123613436242572E-2</v>
      </c>
      <c r="E241" s="25" t="str">
        <f t="shared" si="31"/>
        <v/>
      </c>
      <c r="F241" t="str">
        <f t="shared" si="32"/>
        <v>gew</v>
      </c>
      <c r="G241" t="str">
        <f t="shared" si="33"/>
        <v>gew</v>
      </c>
      <c r="I241" t="str">
        <f t="shared" si="37"/>
        <v>gew, gew</v>
      </c>
      <c r="J241" t="str">
        <f t="shared" si="38"/>
        <v>OK</v>
      </c>
      <c r="L241" s="24">
        <v>-2.0373983400000002</v>
      </c>
      <c r="M241" s="27">
        <f t="shared" si="34"/>
        <v>1.0761953158347559</v>
      </c>
      <c r="N241" s="26" t="str">
        <f t="shared" si="35"/>
        <v/>
      </c>
      <c r="O241" t="str">
        <f t="shared" si="36"/>
        <v>gew</v>
      </c>
      <c r="P241" t="str">
        <f t="shared" si="39"/>
        <v>gew</v>
      </c>
    </row>
    <row r="242" spans="1:16" x14ac:dyDescent="0.3">
      <c r="A242" s="28">
        <v>-3</v>
      </c>
      <c r="C242" s="25">
        <v>-2.2051320329999999</v>
      </c>
      <c r="D242" s="25">
        <f t="shared" si="30"/>
        <v>0.63181508496271321</v>
      </c>
      <c r="E242" s="25" t="str">
        <f t="shared" si="31"/>
        <v/>
      </c>
      <c r="F242" t="str">
        <f t="shared" si="32"/>
        <v>gew</v>
      </c>
      <c r="G242" t="str">
        <f t="shared" si="33"/>
        <v>gew</v>
      </c>
      <c r="I242" t="str">
        <f t="shared" si="37"/>
        <v/>
      </c>
      <c r="J242" t="str">
        <f t="shared" si="38"/>
        <v/>
      </c>
      <c r="L242" s="24">
        <v>0.950026751</v>
      </c>
      <c r="M242" s="27">
        <f t="shared" si="34"/>
        <v>15.602711333615618</v>
      </c>
      <c r="N242" s="26" t="str">
        <f t="shared" si="35"/>
        <v>nicht wetten</v>
      </c>
      <c r="O242" t="str">
        <f t="shared" si="36"/>
        <v>verl</v>
      </c>
      <c r="P242" t="str">
        <f t="shared" si="39"/>
        <v/>
      </c>
    </row>
    <row r="243" spans="1:16" x14ac:dyDescent="0.3">
      <c r="A243" s="28">
        <v>1</v>
      </c>
      <c r="C243" s="25">
        <v>-0.194128513</v>
      </c>
      <c r="D243" s="25">
        <f t="shared" si="30"/>
        <v>1.4259429055595909</v>
      </c>
      <c r="E243" s="25" t="str">
        <f t="shared" si="31"/>
        <v>nicht wetten</v>
      </c>
      <c r="F243" t="str">
        <f t="shared" si="32"/>
        <v>verl</v>
      </c>
      <c r="G243" t="str">
        <f t="shared" si="33"/>
        <v/>
      </c>
      <c r="I243" t="str">
        <f t="shared" si="37"/>
        <v/>
      </c>
      <c r="J243" t="str">
        <f t="shared" si="38"/>
        <v/>
      </c>
      <c r="L243" s="24">
        <v>-1.37424386</v>
      </c>
      <c r="M243" s="27">
        <f t="shared" si="34"/>
        <v>5.6370339067476998</v>
      </c>
      <c r="N243" s="26" t="str">
        <f t="shared" si="35"/>
        <v/>
      </c>
      <c r="O243" t="str">
        <f t="shared" si="36"/>
        <v>verl</v>
      </c>
      <c r="P243" t="str">
        <f t="shared" si="39"/>
        <v>verl</v>
      </c>
    </row>
    <row r="244" spans="1:16" x14ac:dyDescent="0.3">
      <c r="A244" s="28">
        <v>0</v>
      </c>
      <c r="C244" s="25">
        <v>-0.34727343599999999</v>
      </c>
      <c r="D244" s="25">
        <f t="shared" si="30"/>
        <v>0.12059883935124609</v>
      </c>
      <c r="E244" s="25" t="str">
        <f t="shared" si="31"/>
        <v>nicht wetten</v>
      </c>
      <c r="F244" t="str">
        <f t="shared" si="32"/>
        <v>verl</v>
      </c>
      <c r="G244" t="str">
        <f t="shared" si="33"/>
        <v/>
      </c>
      <c r="I244" t="str">
        <f t="shared" si="37"/>
        <v/>
      </c>
      <c r="J244" t="str">
        <f t="shared" si="38"/>
        <v/>
      </c>
      <c r="L244" s="24">
        <v>4.3681159599999998E-2</v>
      </c>
      <c r="M244" s="27">
        <f t="shared" si="34"/>
        <v>1.9080437040006721E-3</v>
      </c>
      <c r="N244" s="26" t="str">
        <f t="shared" si="35"/>
        <v>nicht wetten</v>
      </c>
      <c r="O244" t="str">
        <f t="shared" si="36"/>
        <v>verl</v>
      </c>
      <c r="P244" t="str">
        <f t="shared" si="39"/>
        <v/>
      </c>
    </row>
    <row r="245" spans="1:16" x14ac:dyDescent="0.3">
      <c r="A245" s="28">
        <v>3</v>
      </c>
      <c r="C245" s="25">
        <v>1.809548723</v>
      </c>
      <c r="D245" s="25">
        <f t="shared" si="30"/>
        <v>1.4171742429109306</v>
      </c>
      <c r="E245" s="25" t="str">
        <f t="shared" si="31"/>
        <v/>
      </c>
      <c r="F245" t="str">
        <f t="shared" si="32"/>
        <v>gew</v>
      </c>
      <c r="G245" t="str">
        <f t="shared" si="33"/>
        <v>gew</v>
      </c>
      <c r="I245" t="str">
        <f t="shared" si="37"/>
        <v>gew, gew</v>
      </c>
      <c r="J245" t="str">
        <f t="shared" si="38"/>
        <v>OK</v>
      </c>
      <c r="L245" s="24">
        <v>2.7451238600000001</v>
      </c>
      <c r="M245" s="27">
        <f t="shared" si="34"/>
        <v>6.4961846741299553E-2</v>
      </c>
      <c r="N245" s="26" t="str">
        <f t="shared" si="35"/>
        <v/>
      </c>
      <c r="O245" t="str">
        <f t="shared" si="36"/>
        <v>gew</v>
      </c>
      <c r="P245" t="str">
        <f t="shared" si="39"/>
        <v>gew</v>
      </c>
    </row>
    <row r="246" spans="1:16" x14ac:dyDescent="0.3">
      <c r="A246" s="28">
        <v>-1</v>
      </c>
      <c r="C246" s="25">
        <v>-0.40536510100000001</v>
      </c>
      <c r="D246" s="25">
        <f t="shared" si="30"/>
        <v>0.35359066310874021</v>
      </c>
      <c r="E246" s="25" t="str">
        <f t="shared" si="31"/>
        <v>nicht wetten</v>
      </c>
      <c r="F246" t="str">
        <f t="shared" si="32"/>
        <v>verl</v>
      </c>
      <c r="G246" t="str">
        <f t="shared" si="33"/>
        <v/>
      </c>
      <c r="I246" t="str">
        <f t="shared" si="37"/>
        <v/>
      </c>
      <c r="J246" t="str">
        <f t="shared" si="38"/>
        <v/>
      </c>
      <c r="L246" s="24">
        <v>-0.92257267200000004</v>
      </c>
      <c r="M246" s="27">
        <f t="shared" si="34"/>
        <v>5.9949911212195785E-3</v>
      </c>
      <c r="N246" s="26" t="str">
        <f t="shared" si="35"/>
        <v>nicht wetten</v>
      </c>
      <c r="O246" t="str">
        <f t="shared" si="36"/>
        <v>verl</v>
      </c>
      <c r="P246" t="str">
        <f t="shared" si="39"/>
        <v/>
      </c>
    </row>
    <row r="247" spans="1:16" x14ac:dyDescent="0.3">
      <c r="A247" s="28">
        <v>-1</v>
      </c>
      <c r="C247" s="25">
        <v>-0.83268785499999998</v>
      </c>
      <c r="D247" s="25">
        <f t="shared" si="30"/>
        <v>2.7993353864501032E-2</v>
      </c>
      <c r="E247" s="25" t="str">
        <f t="shared" si="31"/>
        <v>nicht wetten</v>
      </c>
      <c r="F247" t="str">
        <f t="shared" si="32"/>
        <v>verl</v>
      </c>
      <c r="G247" t="str">
        <f t="shared" si="33"/>
        <v/>
      </c>
      <c r="I247" t="str">
        <f t="shared" si="37"/>
        <v/>
      </c>
      <c r="J247" t="str">
        <f t="shared" si="38"/>
        <v/>
      </c>
      <c r="L247" s="24">
        <v>-1.49900973</v>
      </c>
      <c r="M247" s="27">
        <f t="shared" si="34"/>
        <v>0.24901071063467295</v>
      </c>
      <c r="N247" s="26" t="str">
        <f t="shared" si="35"/>
        <v/>
      </c>
      <c r="O247" t="str">
        <f t="shared" si="36"/>
        <v>gew</v>
      </c>
      <c r="P247" t="str">
        <f t="shared" si="39"/>
        <v>gew</v>
      </c>
    </row>
    <row r="248" spans="1:16" x14ac:dyDescent="0.3">
      <c r="A248" s="28">
        <v>0</v>
      </c>
      <c r="C248" s="25">
        <v>-0.11632527300000001</v>
      </c>
      <c r="D248" s="25">
        <f t="shared" si="30"/>
        <v>1.3531569138524531E-2</v>
      </c>
      <c r="E248" s="25" t="str">
        <f t="shared" si="31"/>
        <v>nicht wetten</v>
      </c>
      <c r="F248" t="str">
        <f t="shared" si="32"/>
        <v>verl</v>
      </c>
      <c r="G248" t="str">
        <f t="shared" si="33"/>
        <v/>
      </c>
      <c r="I248" t="str">
        <f t="shared" si="37"/>
        <v/>
      </c>
      <c r="J248" t="str">
        <f t="shared" si="38"/>
        <v/>
      </c>
      <c r="L248" s="24">
        <v>-2.08067417</v>
      </c>
      <c r="M248" s="27">
        <f t="shared" si="34"/>
        <v>4.3292050017051888</v>
      </c>
      <c r="N248" s="26" t="str">
        <f t="shared" si="35"/>
        <v/>
      </c>
      <c r="O248" t="str">
        <f t="shared" si="36"/>
        <v>verl</v>
      </c>
      <c r="P248" t="str">
        <f t="shared" si="39"/>
        <v>verl</v>
      </c>
    </row>
    <row r="249" spans="1:16" x14ac:dyDescent="0.3">
      <c r="A249" s="28">
        <v>0</v>
      </c>
      <c r="C249" s="25">
        <v>-0.27194762900000002</v>
      </c>
      <c r="D249" s="25">
        <f t="shared" si="30"/>
        <v>7.3955512918721655E-2</v>
      </c>
      <c r="E249" s="25" t="str">
        <f t="shared" si="31"/>
        <v>nicht wetten</v>
      </c>
      <c r="F249" t="str">
        <f t="shared" si="32"/>
        <v>verl</v>
      </c>
      <c r="G249" t="str">
        <f t="shared" si="33"/>
        <v/>
      </c>
      <c r="I249" t="str">
        <f t="shared" si="37"/>
        <v/>
      </c>
      <c r="J249" t="str">
        <f t="shared" si="38"/>
        <v/>
      </c>
      <c r="L249" s="24">
        <v>1.0806679699999999</v>
      </c>
      <c r="M249" s="27">
        <f t="shared" si="34"/>
        <v>1.1678432613839207</v>
      </c>
      <c r="N249" s="26" t="str">
        <f t="shared" si="35"/>
        <v/>
      </c>
      <c r="O249" t="str">
        <f t="shared" si="36"/>
        <v>verl</v>
      </c>
      <c r="P249" t="str">
        <f t="shared" si="39"/>
        <v>verl</v>
      </c>
    </row>
    <row r="250" spans="1:16" x14ac:dyDescent="0.3">
      <c r="A250" s="28">
        <v>-4</v>
      </c>
      <c r="C250" s="25">
        <v>-2.3528055920000002</v>
      </c>
      <c r="D250" s="25">
        <f t="shared" si="30"/>
        <v>2.7132494177464701</v>
      </c>
      <c r="E250" s="25" t="str">
        <f t="shared" si="31"/>
        <v/>
      </c>
      <c r="F250" t="str">
        <f t="shared" si="32"/>
        <v>gew</v>
      </c>
      <c r="G250" t="str">
        <f t="shared" si="33"/>
        <v>gew</v>
      </c>
      <c r="I250" t="str">
        <f t="shared" si="37"/>
        <v>gew, gew</v>
      </c>
      <c r="J250" t="str">
        <f t="shared" si="38"/>
        <v>OK</v>
      </c>
      <c r="L250" s="24">
        <v>-2.9095327900000001</v>
      </c>
      <c r="M250" s="27">
        <f t="shared" si="34"/>
        <v>1.1891187360851838</v>
      </c>
      <c r="N250" s="26" t="str">
        <f t="shared" si="35"/>
        <v/>
      </c>
      <c r="O250" t="str">
        <f t="shared" si="36"/>
        <v>gew</v>
      </c>
      <c r="P250" t="str">
        <f t="shared" si="39"/>
        <v>gew</v>
      </c>
    </row>
    <row r="251" spans="1:16" x14ac:dyDescent="0.3">
      <c r="A251" s="28">
        <v>-3</v>
      </c>
      <c r="C251" s="25">
        <v>-1.577994339</v>
      </c>
      <c r="D251" s="25">
        <f t="shared" si="30"/>
        <v>2.022100099916047</v>
      </c>
      <c r="E251" s="25" t="str">
        <f t="shared" si="31"/>
        <v/>
      </c>
      <c r="F251" t="str">
        <f t="shared" si="32"/>
        <v>gew</v>
      </c>
      <c r="G251" t="str">
        <f t="shared" si="33"/>
        <v>gew</v>
      </c>
      <c r="I251" t="str">
        <f t="shared" si="37"/>
        <v>gew, gew</v>
      </c>
      <c r="J251" t="str">
        <f t="shared" si="38"/>
        <v>OK</v>
      </c>
      <c r="L251" s="24">
        <v>-2.6420264200000001</v>
      </c>
      <c r="M251" s="27">
        <f t="shared" si="34"/>
        <v>0.12814508397801633</v>
      </c>
      <c r="N251" s="26" t="str">
        <f t="shared" si="35"/>
        <v/>
      </c>
      <c r="O251" t="str">
        <f t="shared" si="36"/>
        <v>gew</v>
      </c>
      <c r="P251" t="str">
        <f t="shared" si="39"/>
        <v>gew</v>
      </c>
    </row>
    <row r="252" spans="1:16" x14ac:dyDescent="0.3">
      <c r="A252" s="28">
        <v>0</v>
      </c>
      <c r="C252" s="25">
        <v>-0.56833434000000005</v>
      </c>
      <c r="D252" s="25">
        <f t="shared" si="30"/>
        <v>0.32300392202323563</v>
      </c>
      <c r="E252" s="25" t="str">
        <f t="shared" si="31"/>
        <v>nicht wetten</v>
      </c>
      <c r="F252" t="str">
        <f t="shared" si="32"/>
        <v>verl</v>
      </c>
      <c r="G252" t="str">
        <f t="shared" si="33"/>
        <v/>
      </c>
      <c r="I252" t="str">
        <f t="shared" si="37"/>
        <v/>
      </c>
      <c r="J252" t="str">
        <f t="shared" si="38"/>
        <v/>
      </c>
      <c r="L252" s="24">
        <v>0.762205362</v>
      </c>
      <c r="M252" s="27">
        <f t="shared" si="34"/>
        <v>0.58095701386155107</v>
      </c>
      <c r="N252" s="26" t="str">
        <f t="shared" si="35"/>
        <v>nicht wetten</v>
      </c>
      <c r="O252" t="str">
        <f t="shared" si="36"/>
        <v>verl</v>
      </c>
      <c r="P252" t="str">
        <f t="shared" si="39"/>
        <v/>
      </c>
    </row>
    <row r="253" spans="1:16" x14ac:dyDescent="0.3">
      <c r="A253" s="28">
        <v>2</v>
      </c>
      <c r="C253" s="25">
        <v>0.55398857999999995</v>
      </c>
      <c r="D253" s="25">
        <f t="shared" si="30"/>
        <v>2.0909490267704167</v>
      </c>
      <c r="E253" s="25" t="str">
        <f t="shared" si="31"/>
        <v>nicht wetten</v>
      </c>
      <c r="F253" t="str">
        <f t="shared" si="32"/>
        <v>verl</v>
      </c>
      <c r="G253" t="str">
        <f t="shared" si="33"/>
        <v/>
      </c>
      <c r="I253" t="str">
        <f t="shared" si="37"/>
        <v/>
      </c>
      <c r="J253" t="str">
        <f t="shared" si="38"/>
        <v/>
      </c>
      <c r="L253" s="24">
        <v>3.4180447500000002E-2</v>
      </c>
      <c r="M253" s="27">
        <f t="shared" si="34"/>
        <v>3.8644465129913002</v>
      </c>
      <c r="N253" s="26" t="str">
        <f t="shared" si="35"/>
        <v>nicht wetten</v>
      </c>
      <c r="O253" t="str">
        <f t="shared" si="36"/>
        <v>verl</v>
      </c>
      <c r="P253" t="str">
        <f t="shared" si="39"/>
        <v/>
      </c>
    </row>
    <row r="254" spans="1:16" x14ac:dyDescent="0.3">
      <c r="A254" s="28">
        <v>-1</v>
      </c>
      <c r="C254" s="25">
        <v>-0.39912603800000002</v>
      </c>
      <c r="D254" s="25">
        <f t="shared" si="30"/>
        <v>0.36104951820957742</v>
      </c>
      <c r="E254" s="25" t="str">
        <f t="shared" si="31"/>
        <v>nicht wetten</v>
      </c>
      <c r="F254" t="str">
        <f t="shared" si="32"/>
        <v>verl</v>
      </c>
      <c r="G254" t="str">
        <f t="shared" si="33"/>
        <v/>
      </c>
      <c r="I254" t="str">
        <f t="shared" si="37"/>
        <v/>
      </c>
      <c r="J254" t="str">
        <f t="shared" si="38"/>
        <v/>
      </c>
      <c r="L254" s="24">
        <v>-2.48232126</v>
      </c>
      <c r="M254" s="27">
        <f t="shared" si="34"/>
        <v>2.1972763178479875</v>
      </c>
      <c r="N254" s="26" t="str">
        <f t="shared" si="35"/>
        <v/>
      </c>
      <c r="O254" t="str">
        <f t="shared" si="36"/>
        <v>gew</v>
      </c>
      <c r="P254" t="str">
        <f t="shared" si="39"/>
        <v>gew</v>
      </c>
    </row>
    <row r="255" spans="1:16" x14ac:dyDescent="0.3">
      <c r="A255" s="28">
        <v>0</v>
      </c>
      <c r="C255" s="25">
        <v>0.16907421</v>
      </c>
      <c r="D255" s="25">
        <f t="shared" si="30"/>
        <v>2.8586088487124101E-2</v>
      </c>
      <c r="E255" s="25" t="str">
        <f t="shared" si="31"/>
        <v>nicht wetten</v>
      </c>
      <c r="F255" t="str">
        <f t="shared" si="32"/>
        <v>verl</v>
      </c>
      <c r="G255" t="str">
        <f t="shared" si="33"/>
        <v/>
      </c>
      <c r="I255" t="str">
        <f t="shared" si="37"/>
        <v/>
      </c>
      <c r="J255" t="str">
        <f t="shared" si="38"/>
        <v/>
      </c>
      <c r="L255" s="24">
        <v>-0.95814091000000001</v>
      </c>
      <c r="M255" s="27">
        <f t="shared" si="34"/>
        <v>0.91803400341562813</v>
      </c>
      <c r="N255" s="26" t="str">
        <f t="shared" si="35"/>
        <v>nicht wetten</v>
      </c>
      <c r="O255" t="str">
        <f t="shared" si="36"/>
        <v>verl</v>
      </c>
      <c r="P255" t="str">
        <f t="shared" si="39"/>
        <v/>
      </c>
    </row>
    <row r="256" spans="1:16" x14ac:dyDescent="0.3">
      <c r="A256" s="28">
        <v>0</v>
      </c>
      <c r="C256" s="25">
        <v>-0.54848364999999999</v>
      </c>
      <c r="D256" s="25">
        <f t="shared" si="30"/>
        <v>0.30083431431732249</v>
      </c>
      <c r="E256" s="25" t="str">
        <f t="shared" si="31"/>
        <v>nicht wetten</v>
      </c>
      <c r="F256" t="str">
        <f t="shared" si="32"/>
        <v>verl</v>
      </c>
      <c r="G256" t="str">
        <f t="shared" si="33"/>
        <v/>
      </c>
      <c r="I256" t="str">
        <f t="shared" si="37"/>
        <v/>
      </c>
      <c r="J256" t="str">
        <f t="shared" si="38"/>
        <v/>
      </c>
      <c r="L256" s="24">
        <v>-0.55573707800000005</v>
      </c>
      <c r="M256" s="27">
        <f t="shared" si="34"/>
        <v>0.30884369986397814</v>
      </c>
      <c r="N256" s="26" t="str">
        <f t="shared" si="35"/>
        <v>nicht wetten</v>
      </c>
      <c r="O256" t="str">
        <f t="shared" si="36"/>
        <v>verl</v>
      </c>
      <c r="P256" t="str">
        <f t="shared" si="39"/>
        <v/>
      </c>
    </row>
    <row r="257" spans="1:16" x14ac:dyDescent="0.3">
      <c r="A257" s="28">
        <v>-3</v>
      </c>
      <c r="C257" s="25">
        <v>-1.458248443</v>
      </c>
      <c r="D257" s="25">
        <f t="shared" ref="D257:D320" si="40">(C257-A257)^2</f>
        <v>2.3769978635119244</v>
      </c>
      <c r="E257" s="25" t="str">
        <f t="shared" ref="E257:E320" si="41">IF(AND(C257&gt;-($T$6),C257&lt;($T$6)),"nicht wetten","")</f>
        <v/>
      </c>
      <c r="F257" t="str">
        <f t="shared" ref="F257:F320" si="42">IF(AND(E257="",(C257*A257)&gt;0),"gew","verl")</f>
        <v>gew</v>
      </c>
      <c r="G257" t="str">
        <f t="shared" ref="G257:G320" si="43">IF(E257="",F257,"")</f>
        <v>gew</v>
      </c>
      <c r="I257" t="str">
        <f t="shared" si="37"/>
        <v>gew, gew</v>
      </c>
      <c r="J257" t="str">
        <f t="shared" si="38"/>
        <v>OK</v>
      </c>
      <c r="L257" s="24">
        <v>-2.8406717800000001</v>
      </c>
      <c r="M257" s="27">
        <f t="shared" ref="M257:M320" si="44">(L257-A257)^2</f>
        <v>2.5385481688368371E-2</v>
      </c>
      <c r="N257" s="26" t="str">
        <f t="shared" ref="N257:N320" si="45">IF(AND(L257&gt;-($T$6),L257&lt;($T$6)),"nicht wetten","")</f>
        <v/>
      </c>
      <c r="O257" t="str">
        <f t="shared" ref="O257:O320" si="46">IF(AND(N257="",(L257*A257)&gt;0),"gew","verl")</f>
        <v>gew</v>
      </c>
      <c r="P257" t="str">
        <f t="shared" si="39"/>
        <v>gew</v>
      </c>
    </row>
    <row r="258" spans="1:16" x14ac:dyDescent="0.3">
      <c r="A258" s="28">
        <v>-6</v>
      </c>
      <c r="C258" s="25">
        <v>-3.4323569090000001</v>
      </c>
      <c r="D258" s="25">
        <f t="shared" si="40"/>
        <v>6.5927910427600338</v>
      </c>
      <c r="E258" s="25" t="str">
        <f t="shared" si="41"/>
        <v/>
      </c>
      <c r="F258" t="str">
        <f t="shared" si="42"/>
        <v>gew</v>
      </c>
      <c r="G258" t="str">
        <f t="shared" si="43"/>
        <v>gew</v>
      </c>
      <c r="I258" t="str">
        <f t="shared" ref="I258:I321" si="47">IF(AND(E258="",N258=""),G258&amp;", "&amp;P258,"")</f>
        <v>gew, gew</v>
      </c>
      <c r="J258" t="str">
        <f t="shared" ref="J258:J321" si="48">IF(I258="","",IF(LEFT(I258,3)=RIGHT(I258,3),"OK","verl"))</f>
        <v>OK</v>
      </c>
      <c r="L258" s="24">
        <v>-6.4236774399999996</v>
      </c>
      <c r="M258" s="27">
        <f t="shared" si="44"/>
        <v>0.17950257316495327</v>
      </c>
      <c r="N258" s="26" t="str">
        <f t="shared" si="45"/>
        <v/>
      </c>
      <c r="O258" t="str">
        <f t="shared" si="46"/>
        <v>gew</v>
      </c>
      <c r="P258" t="str">
        <f t="shared" ref="P258:P321" si="49">IF(N258="",O258,"")</f>
        <v>gew</v>
      </c>
    </row>
    <row r="259" spans="1:16" x14ac:dyDescent="0.3">
      <c r="A259" s="28">
        <v>-5</v>
      </c>
      <c r="C259" s="25">
        <v>-1.542070031</v>
      </c>
      <c r="D259" s="25">
        <f t="shared" si="40"/>
        <v>11.957279670508342</v>
      </c>
      <c r="E259" s="25" t="str">
        <f t="shared" si="41"/>
        <v/>
      </c>
      <c r="F259" t="str">
        <f t="shared" si="42"/>
        <v>gew</v>
      </c>
      <c r="G259" t="str">
        <f t="shared" si="43"/>
        <v>gew</v>
      </c>
      <c r="I259" t="str">
        <f t="shared" si="47"/>
        <v>gew, gew</v>
      </c>
      <c r="J259" t="str">
        <f t="shared" si="48"/>
        <v>OK</v>
      </c>
      <c r="L259" s="24">
        <v>-5.6431436499999998</v>
      </c>
      <c r="M259" s="27">
        <f t="shared" si="44"/>
        <v>0.41363375453532231</v>
      </c>
      <c r="N259" s="26" t="str">
        <f t="shared" si="45"/>
        <v/>
      </c>
      <c r="O259" t="str">
        <f t="shared" si="46"/>
        <v>gew</v>
      </c>
      <c r="P259" t="str">
        <f t="shared" si="49"/>
        <v>gew</v>
      </c>
    </row>
    <row r="260" spans="1:16" x14ac:dyDescent="0.3">
      <c r="A260" s="28">
        <v>1</v>
      </c>
      <c r="C260" s="25">
        <v>-0.64660969000000001</v>
      </c>
      <c r="D260" s="25">
        <f t="shared" si="40"/>
        <v>2.7113234712018963</v>
      </c>
      <c r="E260" s="25" t="str">
        <f t="shared" si="41"/>
        <v>nicht wetten</v>
      </c>
      <c r="F260" t="str">
        <f t="shared" si="42"/>
        <v>verl</v>
      </c>
      <c r="G260" t="str">
        <f t="shared" si="43"/>
        <v/>
      </c>
      <c r="I260" t="str">
        <f t="shared" si="47"/>
        <v/>
      </c>
      <c r="J260" t="str">
        <f t="shared" si="48"/>
        <v/>
      </c>
      <c r="L260" s="24">
        <v>0.95152622499999995</v>
      </c>
      <c r="M260" s="27">
        <f t="shared" si="44"/>
        <v>2.3497068627506301E-3</v>
      </c>
      <c r="N260" s="26" t="str">
        <f t="shared" si="45"/>
        <v>nicht wetten</v>
      </c>
      <c r="O260" t="str">
        <f t="shared" si="46"/>
        <v>verl</v>
      </c>
      <c r="P260" t="str">
        <f t="shared" si="49"/>
        <v/>
      </c>
    </row>
    <row r="261" spans="1:16" x14ac:dyDescent="0.3">
      <c r="A261" s="28">
        <v>-2</v>
      </c>
      <c r="C261" s="25">
        <v>-1.579855214</v>
      </c>
      <c r="D261" s="25">
        <f t="shared" si="40"/>
        <v>0.17652164120298583</v>
      </c>
      <c r="E261" s="25" t="str">
        <f t="shared" si="41"/>
        <v/>
      </c>
      <c r="F261" t="str">
        <f t="shared" si="42"/>
        <v>gew</v>
      </c>
      <c r="G261" t="str">
        <f t="shared" si="43"/>
        <v>gew</v>
      </c>
      <c r="I261" t="str">
        <f t="shared" si="47"/>
        <v>gew, gew</v>
      </c>
      <c r="J261" t="str">
        <f t="shared" si="48"/>
        <v>OK</v>
      </c>
      <c r="L261" s="24">
        <v>-1.09012175</v>
      </c>
      <c r="M261" s="27">
        <f t="shared" si="44"/>
        <v>0.82787842982306248</v>
      </c>
      <c r="N261" s="26" t="str">
        <f t="shared" si="45"/>
        <v/>
      </c>
      <c r="O261" t="str">
        <f t="shared" si="46"/>
        <v>gew</v>
      </c>
      <c r="P261" t="str">
        <f t="shared" si="49"/>
        <v>gew</v>
      </c>
    </row>
    <row r="262" spans="1:16" x14ac:dyDescent="0.3">
      <c r="A262" s="28">
        <v>0</v>
      </c>
      <c r="C262" s="25">
        <v>-1.2763809509999999</v>
      </c>
      <c r="D262" s="25">
        <f t="shared" si="40"/>
        <v>1.6291483320756641</v>
      </c>
      <c r="E262" s="25" t="str">
        <f t="shared" si="41"/>
        <v/>
      </c>
      <c r="F262" t="str">
        <f t="shared" si="42"/>
        <v>verl</v>
      </c>
      <c r="G262" t="str">
        <f t="shared" si="43"/>
        <v>verl</v>
      </c>
      <c r="I262" t="str">
        <f t="shared" si="47"/>
        <v/>
      </c>
      <c r="J262" t="str">
        <f t="shared" si="48"/>
        <v/>
      </c>
      <c r="L262" s="24">
        <v>0.25426575499999998</v>
      </c>
      <c r="M262" s="27">
        <f t="shared" si="44"/>
        <v>6.465107416572001E-2</v>
      </c>
      <c r="N262" s="26" t="str">
        <f t="shared" si="45"/>
        <v>nicht wetten</v>
      </c>
      <c r="O262" t="str">
        <f t="shared" si="46"/>
        <v>verl</v>
      </c>
      <c r="P262" t="str">
        <f t="shared" si="49"/>
        <v/>
      </c>
    </row>
    <row r="263" spans="1:16" x14ac:dyDescent="0.3">
      <c r="A263" s="28">
        <v>-2</v>
      </c>
      <c r="C263" s="25">
        <v>-1.2933335989999999</v>
      </c>
      <c r="D263" s="25">
        <f t="shared" si="40"/>
        <v>0.49937740230229294</v>
      </c>
      <c r="E263" s="25" t="str">
        <f t="shared" si="41"/>
        <v/>
      </c>
      <c r="F263" t="str">
        <f t="shared" si="42"/>
        <v>gew</v>
      </c>
      <c r="G263" t="str">
        <f t="shared" si="43"/>
        <v>gew</v>
      </c>
      <c r="I263" t="str">
        <f t="shared" si="47"/>
        <v>gew, gew</v>
      </c>
      <c r="J263" t="str">
        <f t="shared" si="48"/>
        <v>OK</v>
      </c>
      <c r="L263" s="24">
        <v>-2.3963530099999999</v>
      </c>
      <c r="M263" s="27">
        <f t="shared" si="44"/>
        <v>0.15709570853606003</v>
      </c>
      <c r="N263" s="26" t="str">
        <f t="shared" si="45"/>
        <v/>
      </c>
      <c r="O263" t="str">
        <f t="shared" si="46"/>
        <v>gew</v>
      </c>
      <c r="P263" t="str">
        <f t="shared" si="49"/>
        <v>gew</v>
      </c>
    </row>
    <row r="264" spans="1:16" x14ac:dyDescent="0.3">
      <c r="A264" s="28">
        <v>-1</v>
      </c>
      <c r="C264" s="25">
        <v>-1.118709373</v>
      </c>
      <c r="D264" s="25">
        <f t="shared" si="40"/>
        <v>1.4091915238053117E-2</v>
      </c>
      <c r="E264" s="25" t="str">
        <f t="shared" si="41"/>
        <v/>
      </c>
      <c r="F264" t="str">
        <f t="shared" si="42"/>
        <v>gew</v>
      </c>
      <c r="G264" t="str">
        <f t="shared" si="43"/>
        <v>gew</v>
      </c>
      <c r="I264" t="str">
        <f t="shared" si="47"/>
        <v/>
      </c>
      <c r="J264" t="str">
        <f t="shared" si="48"/>
        <v/>
      </c>
      <c r="L264" s="24">
        <v>-0.301745653</v>
      </c>
      <c r="M264" s="27">
        <f t="shared" si="44"/>
        <v>0.48755913310439641</v>
      </c>
      <c r="N264" s="26" t="str">
        <f t="shared" si="45"/>
        <v>nicht wetten</v>
      </c>
      <c r="O264" t="str">
        <f t="shared" si="46"/>
        <v>verl</v>
      </c>
      <c r="P264" t="str">
        <f t="shared" si="49"/>
        <v/>
      </c>
    </row>
    <row r="265" spans="1:16" x14ac:dyDescent="0.3">
      <c r="A265" s="28">
        <v>-1</v>
      </c>
      <c r="C265" s="25">
        <v>-1.1478542679999999</v>
      </c>
      <c r="D265" s="25">
        <f t="shared" si="40"/>
        <v>2.1860884565815794E-2</v>
      </c>
      <c r="E265" s="25" t="str">
        <f t="shared" si="41"/>
        <v/>
      </c>
      <c r="F265" t="str">
        <f t="shared" si="42"/>
        <v>gew</v>
      </c>
      <c r="G265" t="str">
        <f t="shared" si="43"/>
        <v>gew</v>
      </c>
      <c r="I265" t="str">
        <f t="shared" si="47"/>
        <v>gew, gew</v>
      </c>
      <c r="J265" t="str">
        <f t="shared" si="48"/>
        <v>OK</v>
      </c>
      <c r="L265" s="24">
        <v>-4.2167539600000001</v>
      </c>
      <c r="M265" s="27">
        <f t="shared" si="44"/>
        <v>10.347506039175682</v>
      </c>
      <c r="N265" s="26" t="str">
        <f t="shared" si="45"/>
        <v/>
      </c>
      <c r="O265" t="str">
        <f t="shared" si="46"/>
        <v>gew</v>
      </c>
      <c r="P265" t="str">
        <f t="shared" si="49"/>
        <v>gew</v>
      </c>
    </row>
    <row r="266" spans="1:16" x14ac:dyDescent="0.3">
      <c r="A266" s="28">
        <v>-4</v>
      </c>
      <c r="C266" s="25">
        <v>-2.535766862</v>
      </c>
      <c r="D266" s="25">
        <f t="shared" si="40"/>
        <v>2.1439786824173268</v>
      </c>
      <c r="E266" s="25" t="str">
        <f t="shared" si="41"/>
        <v/>
      </c>
      <c r="F266" t="str">
        <f t="shared" si="42"/>
        <v>gew</v>
      </c>
      <c r="G266" t="str">
        <f t="shared" si="43"/>
        <v>gew</v>
      </c>
      <c r="I266" t="str">
        <f t="shared" si="47"/>
        <v>gew, gew</v>
      </c>
      <c r="J266" t="str">
        <f t="shared" si="48"/>
        <v>OK</v>
      </c>
      <c r="L266" s="24">
        <v>-6.4817790999999998</v>
      </c>
      <c r="M266" s="27">
        <f t="shared" si="44"/>
        <v>6.159227501196809</v>
      </c>
      <c r="N266" s="26" t="str">
        <f t="shared" si="45"/>
        <v/>
      </c>
      <c r="O266" t="str">
        <f t="shared" si="46"/>
        <v>gew</v>
      </c>
      <c r="P266" t="str">
        <f t="shared" si="49"/>
        <v>gew</v>
      </c>
    </row>
    <row r="267" spans="1:16" x14ac:dyDescent="0.3">
      <c r="A267" s="28">
        <v>-6</v>
      </c>
      <c r="C267" s="25">
        <v>-3.8211612700000002</v>
      </c>
      <c r="D267" s="25">
        <f t="shared" si="40"/>
        <v>4.747338211348012</v>
      </c>
      <c r="E267" s="25" t="str">
        <f t="shared" si="41"/>
        <v/>
      </c>
      <c r="F267" t="str">
        <f t="shared" si="42"/>
        <v>gew</v>
      </c>
      <c r="G267" t="str">
        <f t="shared" si="43"/>
        <v>gew</v>
      </c>
      <c r="I267" t="str">
        <f t="shared" si="47"/>
        <v>gew, gew</v>
      </c>
      <c r="J267" t="str">
        <f t="shared" si="48"/>
        <v>OK</v>
      </c>
      <c r="L267" s="24">
        <v>-2.5563046900000002</v>
      </c>
      <c r="M267" s="27">
        <f t="shared" si="44"/>
        <v>11.859037388115995</v>
      </c>
      <c r="N267" s="26" t="str">
        <f t="shared" si="45"/>
        <v/>
      </c>
      <c r="O267" t="str">
        <f t="shared" si="46"/>
        <v>gew</v>
      </c>
      <c r="P267" t="str">
        <f t="shared" si="49"/>
        <v>gew</v>
      </c>
    </row>
    <row r="268" spans="1:16" x14ac:dyDescent="0.3">
      <c r="A268" s="28">
        <v>-3</v>
      </c>
      <c r="C268" s="25">
        <v>-1.70288222</v>
      </c>
      <c r="D268" s="25">
        <f t="shared" si="40"/>
        <v>1.6825145351921285</v>
      </c>
      <c r="E268" s="25" t="str">
        <f t="shared" si="41"/>
        <v/>
      </c>
      <c r="F268" t="str">
        <f t="shared" si="42"/>
        <v>gew</v>
      </c>
      <c r="G268" t="str">
        <f t="shared" si="43"/>
        <v>gew</v>
      </c>
      <c r="I268" t="str">
        <f t="shared" si="47"/>
        <v>gew, gew</v>
      </c>
      <c r="J268" t="str">
        <f t="shared" si="48"/>
        <v>OK</v>
      </c>
      <c r="L268" s="24">
        <v>-3.1284837699999999</v>
      </c>
      <c r="M268" s="27">
        <f t="shared" si="44"/>
        <v>1.6508079153412871E-2</v>
      </c>
      <c r="N268" s="26" t="str">
        <f t="shared" si="45"/>
        <v/>
      </c>
      <c r="O268" t="str">
        <f t="shared" si="46"/>
        <v>gew</v>
      </c>
      <c r="P268" t="str">
        <f t="shared" si="49"/>
        <v>gew</v>
      </c>
    </row>
    <row r="269" spans="1:16" x14ac:dyDescent="0.3">
      <c r="A269" s="28">
        <v>2</v>
      </c>
      <c r="C269" s="25">
        <v>-0.49463596399999998</v>
      </c>
      <c r="D269" s="25">
        <f t="shared" si="40"/>
        <v>6.2232085928822096</v>
      </c>
      <c r="E269" s="25" t="str">
        <f t="shared" si="41"/>
        <v>nicht wetten</v>
      </c>
      <c r="F269" t="str">
        <f t="shared" si="42"/>
        <v>verl</v>
      </c>
      <c r="G269" t="str">
        <f t="shared" si="43"/>
        <v/>
      </c>
      <c r="I269" t="str">
        <f t="shared" si="47"/>
        <v/>
      </c>
      <c r="J269" t="str">
        <f t="shared" si="48"/>
        <v/>
      </c>
      <c r="L269" s="24">
        <v>3.3247165700000001</v>
      </c>
      <c r="M269" s="27">
        <f t="shared" si="44"/>
        <v>1.7548739908325652</v>
      </c>
      <c r="N269" s="26" t="str">
        <f t="shared" si="45"/>
        <v/>
      </c>
      <c r="O269" t="str">
        <f t="shared" si="46"/>
        <v>gew</v>
      </c>
      <c r="P269" t="str">
        <f t="shared" si="49"/>
        <v>gew</v>
      </c>
    </row>
    <row r="270" spans="1:16" x14ac:dyDescent="0.3">
      <c r="A270" s="28">
        <v>4</v>
      </c>
      <c r="C270" s="25">
        <v>1.789039227</v>
      </c>
      <c r="D270" s="25">
        <f t="shared" si="40"/>
        <v>4.8883475397447578</v>
      </c>
      <c r="E270" s="25" t="str">
        <f t="shared" si="41"/>
        <v/>
      </c>
      <c r="F270" t="str">
        <f t="shared" si="42"/>
        <v>gew</v>
      </c>
      <c r="G270" t="str">
        <f t="shared" si="43"/>
        <v>gew</v>
      </c>
      <c r="I270" t="str">
        <f t="shared" si="47"/>
        <v>gew, gew</v>
      </c>
      <c r="J270" t="str">
        <f t="shared" si="48"/>
        <v>OK</v>
      </c>
      <c r="L270" s="24">
        <v>5.8062338799999997</v>
      </c>
      <c r="M270" s="27">
        <f t="shared" si="44"/>
        <v>3.2624808292598533</v>
      </c>
      <c r="N270" s="26" t="str">
        <f t="shared" si="45"/>
        <v/>
      </c>
      <c r="O270" t="str">
        <f t="shared" si="46"/>
        <v>gew</v>
      </c>
      <c r="P270" t="str">
        <f t="shared" si="49"/>
        <v>gew</v>
      </c>
    </row>
    <row r="271" spans="1:16" x14ac:dyDescent="0.3">
      <c r="A271" s="28">
        <v>3</v>
      </c>
      <c r="C271" s="25">
        <v>1.168042885</v>
      </c>
      <c r="D271" s="25">
        <f t="shared" si="40"/>
        <v>3.3560668711991233</v>
      </c>
      <c r="E271" s="25" t="str">
        <f t="shared" si="41"/>
        <v/>
      </c>
      <c r="F271" t="str">
        <f t="shared" si="42"/>
        <v>gew</v>
      </c>
      <c r="G271" t="str">
        <f t="shared" si="43"/>
        <v>gew</v>
      </c>
      <c r="I271" t="str">
        <f t="shared" si="47"/>
        <v>gew, gew</v>
      </c>
      <c r="J271" t="str">
        <f t="shared" si="48"/>
        <v>OK</v>
      </c>
      <c r="L271" s="24">
        <v>4.1947879800000001</v>
      </c>
      <c r="M271" s="27">
        <f t="shared" si="44"/>
        <v>1.4275183171524806</v>
      </c>
      <c r="N271" s="26" t="str">
        <f t="shared" si="45"/>
        <v/>
      </c>
      <c r="O271" t="str">
        <f t="shared" si="46"/>
        <v>gew</v>
      </c>
      <c r="P271" t="str">
        <f t="shared" si="49"/>
        <v>gew</v>
      </c>
    </row>
    <row r="272" spans="1:16" x14ac:dyDescent="0.3">
      <c r="A272" s="28">
        <v>1</v>
      </c>
      <c r="C272" s="25">
        <v>0.87837188499999996</v>
      </c>
      <c r="D272" s="25">
        <f t="shared" si="40"/>
        <v>1.4793398358453233E-2</v>
      </c>
      <c r="E272" s="25" t="str">
        <f t="shared" si="41"/>
        <v>nicht wetten</v>
      </c>
      <c r="F272" t="str">
        <f t="shared" si="42"/>
        <v>verl</v>
      </c>
      <c r="G272" t="str">
        <f t="shared" si="43"/>
        <v/>
      </c>
      <c r="I272" t="str">
        <f t="shared" si="47"/>
        <v/>
      </c>
      <c r="J272" t="str">
        <f t="shared" si="48"/>
        <v/>
      </c>
      <c r="L272" s="24">
        <v>1.4660210600000001</v>
      </c>
      <c r="M272" s="27">
        <f t="shared" si="44"/>
        <v>0.21717562836352369</v>
      </c>
      <c r="N272" s="26" t="str">
        <f t="shared" si="45"/>
        <v/>
      </c>
      <c r="O272" t="str">
        <f t="shared" si="46"/>
        <v>gew</v>
      </c>
      <c r="P272" t="str">
        <f t="shared" si="49"/>
        <v>gew</v>
      </c>
    </row>
    <row r="273" spans="1:16" x14ac:dyDescent="0.3">
      <c r="A273" s="28">
        <v>1</v>
      </c>
      <c r="C273" s="25">
        <v>0.46783500099999997</v>
      </c>
      <c r="D273" s="25">
        <f t="shared" si="40"/>
        <v>0.28319958616067004</v>
      </c>
      <c r="E273" s="25" t="str">
        <f t="shared" si="41"/>
        <v>nicht wetten</v>
      </c>
      <c r="F273" t="str">
        <f t="shared" si="42"/>
        <v>verl</v>
      </c>
      <c r="G273" t="str">
        <f t="shared" si="43"/>
        <v/>
      </c>
      <c r="I273" t="str">
        <f t="shared" si="47"/>
        <v/>
      </c>
      <c r="J273" t="str">
        <f t="shared" si="48"/>
        <v/>
      </c>
      <c r="L273" s="24">
        <v>0.95701068600000005</v>
      </c>
      <c r="M273" s="27">
        <f t="shared" si="44"/>
        <v>1.8480811181905913E-3</v>
      </c>
      <c r="N273" s="26" t="str">
        <f t="shared" si="45"/>
        <v>nicht wetten</v>
      </c>
      <c r="O273" t="str">
        <f t="shared" si="46"/>
        <v>verl</v>
      </c>
      <c r="P273" t="str">
        <f t="shared" si="49"/>
        <v/>
      </c>
    </row>
    <row r="274" spans="1:16" x14ac:dyDescent="0.3">
      <c r="A274" s="28">
        <v>-1</v>
      </c>
      <c r="C274" s="25">
        <v>-0.20128644100000001</v>
      </c>
      <c r="D274" s="25">
        <f t="shared" si="40"/>
        <v>0.63794334933044639</v>
      </c>
      <c r="E274" s="25" t="str">
        <f t="shared" si="41"/>
        <v>nicht wetten</v>
      </c>
      <c r="F274" t="str">
        <f t="shared" si="42"/>
        <v>verl</v>
      </c>
      <c r="G274" t="str">
        <f t="shared" si="43"/>
        <v/>
      </c>
      <c r="I274" t="str">
        <f t="shared" si="47"/>
        <v/>
      </c>
      <c r="J274" t="str">
        <f t="shared" si="48"/>
        <v/>
      </c>
      <c r="L274" s="24">
        <v>1.40784299</v>
      </c>
      <c r="M274" s="27">
        <f t="shared" si="44"/>
        <v>5.7977078644921392</v>
      </c>
      <c r="N274" s="26" t="str">
        <f t="shared" si="45"/>
        <v/>
      </c>
      <c r="O274" t="str">
        <f t="shared" si="46"/>
        <v>verl</v>
      </c>
      <c r="P274" t="str">
        <f t="shared" si="49"/>
        <v>verl</v>
      </c>
    </row>
    <row r="275" spans="1:16" x14ac:dyDescent="0.3">
      <c r="A275" s="28">
        <v>2</v>
      </c>
      <c r="C275" s="25">
        <v>0.99047568100000005</v>
      </c>
      <c r="D275" s="25">
        <f t="shared" si="40"/>
        <v>1.0191393506524138</v>
      </c>
      <c r="E275" s="25" t="str">
        <f t="shared" si="41"/>
        <v>nicht wetten</v>
      </c>
      <c r="F275" t="str">
        <f t="shared" si="42"/>
        <v>verl</v>
      </c>
      <c r="G275" t="str">
        <f t="shared" si="43"/>
        <v/>
      </c>
      <c r="I275" t="str">
        <f t="shared" si="47"/>
        <v/>
      </c>
      <c r="J275" t="str">
        <f t="shared" si="48"/>
        <v/>
      </c>
      <c r="L275" s="24">
        <v>2.5141837599999999</v>
      </c>
      <c r="M275" s="27">
        <f t="shared" si="44"/>
        <v>0.26438493904773747</v>
      </c>
      <c r="N275" s="26" t="str">
        <f t="shared" si="45"/>
        <v/>
      </c>
      <c r="O275" t="str">
        <f t="shared" si="46"/>
        <v>gew</v>
      </c>
      <c r="P275" t="str">
        <f t="shared" si="49"/>
        <v>gew</v>
      </c>
    </row>
    <row r="276" spans="1:16" x14ac:dyDescent="0.3">
      <c r="A276" s="28">
        <v>1</v>
      </c>
      <c r="C276" s="25">
        <v>0.76011864699999998</v>
      </c>
      <c r="D276" s="25">
        <f t="shared" si="40"/>
        <v>5.7543063517110617E-2</v>
      </c>
      <c r="E276" s="25" t="str">
        <f t="shared" si="41"/>
        <v>nicht wetten</v>
      </c>
      <c r="F276" t="str">
        <f t="shared" si="42"/>
        <v>verl</v>
      </c>
      <c r="G276" t="str">
        <f t="shared" si="43"/>
        <v/>
      </c>
      <c r="I276" t="str">
        <f t="shared" si="47"/>
        <v/>
      </c>
      <c r="J276" t="str">
        <f t="shared" si="48"/>
        <v/>
      </c>
      <c r="L276" s="24">
        <v>1.47023189</v>
      </c>
      <c r="M276" s="27">
        <f t="shared" si="44"/>
        <v>0.22111803037297209</v>
      </c>
      <c r="N276" s="26" t="str">
        <f t="shared" si="45"/>
        <v/>
      </c>
      <c r="O276" t="str">
        <f t="shared" si="46"/>
        <v>gew</v>
      </c>
      <c r="P276" t="str">
        <f t="shared" si="49"/>
        <v>gew</v>
      </c>
    </row>
    <row r="277" spans="1:16" x14ac:dyDescent="0.3">
      <c r="A277" s="28">
        <v>-3</v>
      </c>
      <c r="C277" s="25">
        <v>-2.06649189</v>
      </c>
      <c r="D277" s="25">
        <f t="shared" si="40"/>
        <v>0.87143739143577215</v>
      </c>
      <c r="E277" s="25" t="str">
        <f t="shared" si="41"/>
        <v/>
      </c>
      <c r="F277" t="str">
        <f t="shared" si="42"/>
        <v>gew</v>
      </c>
      <c r="G277" t="str">
        <f t="shared" si="43"/>
        <v>gew</v>
      </c>
      <c r="I277" t="str">
        <f t="shared" si="47"/>
        <v>gew, gew</v>
      </c>
      <c r="J277" t="str">
        <f t="shared" si="48"/>
        <v>OK</v>
      </c>
      <c r="L277" s="24">
        <v>-3.0388960800000002</v>
      </c>
      <c r="M277" s="27">
        <f t="shared" si="44"/>
        <v>1.5129050393664172E-3</v>
      </c>
      <c r="N277" s="26" t="str">
        <f t="shared" si="45"/>
        <v/>
      </c>
      <c r="O277" t="str">
        <f t="shared" si="46"/>
        <v>gew</v>
      </c>
      <c r="P277" t="str">
        <f t="shared" si="49"/>
        <v>gew</v>
      </c>
    </row>
    <row r="278" spans="1:16" x14ac:dyDescent="0.3">
      <c r="A278" s="28">
        <v>-2</v>
      </c>
      <c r="C278" s="25">
        <v>-1.4241006780000001</v>
      </c>
      <c r="D278" s="25">
        <f t="shared" si="40"/>
        <v>0.33166002908005959</v>
      </c>
      <c r="E278" s="25" t="str">
        <f t="shared" si="41"/>
        <v/>
      </c>
      <c r="F278" t="str">
        <f t="shared" si="42"/>
        <v>gew</v>
      </c>
      <c r="G278" t="str">
        <f t="shared" si="43"/>
        <v>gew</v>
      </c>
      <c r="I278" t="str">
        <f t="shared" si="47"/>
        <v>gew, gew</v>
      </c>
      <c r="J278" t="str">
        <f t="shared" si="48"/>
        <v>OK</v>
      </c>
      <c r="L278" s="24">
        <v>-5.0453967999999998</v>
      </c>
      <c r="M278" s="27">
        <f t="shared" si="44"/>
        <v>9.2744416694502387</v>
      </c>
      <c r="N278" s="26" t="str">
        <f t="shared" si="45"/>
        <v/>
      </c>
      <c r="O278" t="str">
        <f t="shared" si="46"/>
        <v>gew</v>
      </c>
      <c r="P278" t="str">
        <f t="shared" si="49"/>
        <v>gew</v>
      </c>
    </row>
    <row r="279" spans="1:16" x14ac:dyDescent="0.3">
      <c r="A279" s="28">
        <v>-1</v>
      </c>
      <c r="C279" s="25">
        <v>-0.89762778200000004</v>
      </c>
      <c r="D279" s="25">
        <f t="shared" si="40"/>
        <v>1.0480071018239516E-2</v>
      </c>
      <c r="E279" s="25" t="str">
        <f t="shared" si="41"/>
        <v>nicht wetten</v>
      </c>
      <c r="F279" t="str">
        <f t="shared" si="42"/>
        <v>verl</v>
      </c>
      <c r="G279" t="str">
        <f t="shared" si="43"/>
        <v/>
      </c>
      <c r="I279" t="str">
        <f t="shared" si="47"/>
        <v/>
      </c>
      <c r="J279" t="str">
        <f t="shared" si="48"/>
        <v/>
      </c>
      <c r="L279" s="24">
        <v>-1.9323053400000001</v>
      </c>
      <c r="M279" s="27">
        <f t="shared" si="44"/>
        <v>0.86919324699251577</v>
      </c>
      <c r="N279" s="26" t="str">
        <f t="shared" si="45"/>
        <v/>
      </c>
      <c r="O279" t="str">
        <f t="shared" si="46"/>
        <v>gew</v>
      </c>
      <c r="P279" t="str">
        <f t="shared" si="49"/>
        <v>gew</v>
      </c>
    </row>
    <row r="280" spans="1:16" x14ac:dyDescent="0.3">
      <c r="A280" s="28">
        <v>-2</v>
      </c>
      <c r="C280" s="25">
        <v>-1.429534466</v>
      </c>
      <c r="D280" s="25">
        <f t="shared" si="40"/>
        <v>0.32543092548190516</v>
      </c>
      <c r="E280" s="25" t="str">
        <f t="shared" si="41"/>
        <v/>
      </c>
      <c r="F280" t="str">
        <f t="shared" si="42"/>
        <v>gew</v>
      </c>
      <c r="G280" t="str">
        <f t="shared" si="43"/>
        <v>gew</v>
      </c>
      <c r="I280" t="str">
        <f t="shared" si="47"/>
        <v>gew, gew</v>
      </c>
      <c r="J280" t="str">
        <f t="shared" si="48"/>
        <v>OK</v>
      </c>
      <c r="L280" s="24">
        <v>-1.0598813300000001</v>
      </c>
      <c r="M280" s="27">
        <f t="shared" si="44"/>
        <v>0.88382311368256883</v>
      </c>
      <c r="N280" s="26" t="str">
        <f t="shared" si="45"/>
        <v/>
      </c>
      <c r="O280" t="str">
        <f t="shared" si="46"/>
        <v>gew</v>
      </c>
      <c r="P280" t="str">
        <f t="shared" si="49"/>
        <v>gew</v>
      </c>
    </row>
    <row r="281" spans="1:16" x14ac:dyDescent="0.3">
      <c r="A281" s="28">
        <v>-1</v>
      </c>
      <c r="C281" s="25">
        <v>-0.53156073800000003</v>
      </c>
      <c r="D281" s="25">
        <f t="shared" si="40"/>
        <v>0.21943534218310462</v>
      </c>
      <c r="E281" s="25" t="str">
        <f t="shared" si="41"/>
        <v>nicht wetten</v>
      </c>
      <c r="F281" t="str">
        <f t="shared" si="42"/>
        <v>verl</v>
      </c>
      <c r="G281" t="str">
        <f t="shared" si="43"/>
        <v/>
      </c>
      <c r="I281" t="str">
        <f t="shared" si="47"/>
        <v/>
      </c>
      <c r="J281" t="str">
        <f t="shared" si="48"/>
        <v/>
      </c>
      <c r="L281" s="24">
        <v>-2.42440152</v>
      </c>
      <c r="M281" s="27">
        <f t="shared" si="44"/>
        <v>2.0289196901783102</v>
      </c>
      <c r="N281" s="26" t="str">
        <f t="shared" si="45"/>
        <v/>
      </c>
      <c r="O281" t="str">
        <f t="shared" si="46"/>
        <v>gew</v>
      </c>
      <c r="P281" t="str">
        <f t="shared" si="49"/>
        <v>gew</v>
      </c>
    </row>
    <row r="282" spans="1:16" x14ac:dyDescent="0.3">
      <c r="A282" s="28">
        <v>-2</v>
      </c>
      <c r="C282" s="25">
        <v>-0.77756959400000003</v>
      </c>
      <c r="D282" s="25">
        <f t="shared" si="40"/>
        <v>1.4943360975133249</v>
      </c>
      <c r="E282" s="25" t="str">
        <f t="shared" si="41"/>
        <v>nicht wetten</v>
      </c>
      <c r="F282" t="str">
        <f t="shared" si="42"/>
        <v>verl</v>
      </c>
      <c r="G282" t="str">
        <f t="shared" si="43"/>
        <v/>
      </c>
      <c r="I282" t="str">
        <f t="shared" si="47"/>
        <v/>
      </c>
      <c r="J282" t="str">
        <f t="shared" si="48"/>
        <v/>
      </c>
      <c r="L282" s="24">
        <v>-1.5959637200000001</v>
      </c>
      <c r="M282" s="27">
        <f t="shared" si="44"/>
        <v>0.16324531555623834</v>
      </c>
      <c r="N282" s="26" t="str">
        <f t="shared" si="45"/>
        <v/>
      </c>
      <c r="O282" t="str">
        <f t="shared" si="46"/>
        <v>gew</v>
      </c>
      <c r="P282" t="str">
        <f t="shared" si="49"/>
        <v>gew</v>
      </c>
    </row>
    <row r="283" spans="1:16" x14ac:dyDescent="0.3">
      <c r="A283" s="28">
        <v>0</v>
      </c>
      <c r="C283" s="25">
        <v>0.41094399100000001</v>
      </c>
      <c r="D283" s="25">
        <f t="shared" si="40"/>
        <v>0.16887496373900809</v>
      </c>
      <c r="E283" s="25" t="str">
        <f t="shared" si="41"/>
        <v>nicht wetten</v>
      </c>
      <c r="F283" t="str">
        <f t="shared" si="42"/>
        <v>verl</v>
      </c>
      <c r="G283" t="str">
        <f t="shared" si="43"/>
        <v/>
      </c>
      <c r="I283" t="str">
        <f t="shared" si="47"/>
        <v/>
      </c>
      <c r="J283" t="str">
        <f t="shared" si="48"/>
        <v/>
      </c>
      <c r="L283" s="24">
        <v>7.9511925600000005E-2</v>
      </c>
      <c r="M283" s="27">
        <f t="shared" si="44"/>
        <v>6.3221463126199359E-3</v>
      </c>
      <c r="N283" s="26" t="str">
        <f t="shared" si="45"/>
        <v>nicht wetten</v>
      </c>
      <c r="O283" t="str">
        <f t="shared" si="46"/>
        <v>verl</v>
      </c>
      <c r="P283" t="str">
        <f t="shared" si="49"/>
        <v/>
      </c>
    </row>
    <row r="284" spans="1:16" x14ac:dyDescent="0.3">
      <c r="A284" s="28">
        <v>1</v>
      </c>
      <c r="C284" s="25">
        <v>-0.43944819000000002</v>
      </c>
      <c r="D284" s="25">
        <f t="shared" si="40"/>
        <v>2.072011091694276</v>
      </c>
      <c r="E284" s="25" t="str">
        <f t="shared" si="41"/>
        <v>nicht wetten</v>
      </c>
      <c r="F284" t="str">
        <f t="shared" si="42"/>
        <v>verl</v>
      </c>
      <c r="G284" t="str">
        <f t="shared" si="43"/>
        <v/>
      </c>
      <c r="I284" t="str">
        <f t="shared" si="47"/>
        <v/>
      </c>
      <c r="J284" t="str">
        <f t="shared" si="48"/>
        <v/>
      </c>
      <c r="L284" s="24">
        <v>1.7930165499999999</v>
      </c>
      <c r="M284" s="27">
        <f t="shared" si="44"/>
        <v>0.62887524857390242</v>
      </c>
      <c r="N284" s="26" t="str">
        <f t="shared" si="45"/>
        <v/>
      </c>
      <c r="O284" t="str">
        <f t="shared" si="46"/>
        <v>gew</v>
      </c>
      <c r="P284" t="str">
        <f t="shared" si="49"/>
        <v>gew</v>
      </c>
    </row>
    <row r="285" spans="1:16" x14ac:dyDescent="0.3">
      <c r="A285" s="28">
        <v>0</v>
      </c>
      <c r="C285" s="25">
        <v>0.255212092</v>
      </c>
      <c r="D285" s="25">
        <f t="shared" si="40"/>
        <v>6.5133211903016464E-2</v>
      </c>
      <c r="E285" s="25" t="str">
        <f t="shared" si="41"/>
        <v>nicht wetten</v>
      </c>
      <c r="F285" t="str">
        <f t="shared" si="42"/>
        <v>verl</v>
      </c>
      <c r="G285" t="str">
        <f t="shared" si="43"/>
        <v/>
      </c>
      <c r="I285" t="str">
        <f t="shared" si="47"/>
        <v/>
      </c>
      <c r="J285" t="str">
        <f t="shared" si="48"/>
        <v/>
      </c>
      <c r="L285" s="24">
        <v>0.30894619200000001</v>
      </c>
      <c r="M285" s="27">
        <f t="shared" si="44"/>
        <v>9.5447749551300864E-2</v>
      </c>
      <c r="N285" s="26" t="str">
        <f t="shared" si="45"/>
        <v>nicht wetten</v>
      </c>
      <c r="O285" t="str">
        <f t="shared" si="46"/>
        <v>verl</v>
      </c>
      <c r="P285" t="str">
        <f t="shared" si="49"/>
        <v/>
      </c>
    </row>
    <row r="286" spans="1:16" x14ac:dyDescent="0.3">
      <c r="A286" s="28">
        <v>-1</v>
      </c>
      <c r="C286" s="25">
        <v>-0.23526799800000001</v>
      </c>
      <c r="D286" s="25">
        <f t="shared" si="40"/>
        <v>0.58481503488292808</v>
      </c>
      <c r="E286" s="25" t="str">
        <f t="shared" si="41"/>
        <v>nicht wetten</v>
      </c>
      <c r="F286" t="str">
        <f t="shared" si="42"/>
        <v>verl</v>
      </c>
      <c r="G286" t="str">
        <f t="shared" si="43"/>
        <v/>
      </c>
      <c r="I286" t="str">
        <f t="shared" si="47"/>
        <v/>
      </c>
      <c r="J286" t="str">
        <f t="shared" si="48"/>
        <v/>
      </c>
      <c r="L286" s="24">
        <v>-0.84016799900000005</v>
      </c>
      <c r="M286" s="27">
        <f t="shared" si="44"/>
        <v>2.5546268543663982E-2</v>
      </c>
      <c r="N286" s="26" t="str">
        <f t="shared" si="45"/>
        <v>nicht wetten</v>
      </c>
      <c r="O286" t="str">
        <f t="shared" si="46"/>
        <v>verl</v>
      </c>
      <c r="P286" t="str">
        <f t="shared" si="49"/>
        <v/>
      </c>
    </row>
    <row r="287" spans="1:16" x14ac:dyDescent="0.3">
      <c r="A287" s="28">
        <v>3</v>
      </c>
      <c r="C287" s="25">
        <v>2.2413567209999998</v>
      </c>
      <c r="D287" s="25">
        <f t="shared" si="40"/>
        <v>0.57553962477187215</v>
      </c>
      <c r="E287" s="25" t="str">
        <f t="shared" si="41"/>
        <v/>
      </c>
      <c r="F287" t="str">
        <f t="shared" si="42"/>
        <v>gew</v>
      </c>
      <c r="G287" t="str">
        <f t="shared" si="43"/>
        <v>gew</v>
      </c>
      <c r="I287" t="str">
        <f t="shared" si="47"/>
        <v>gew, gew</v>
      </c>
      <c r="J287" t="str">
        <f t="shared" si="48"/>
        <v>OK</v>
      </c>
      <c r="L287" s="24">
        <v>2.7913758799999999</v>
      </c>
      <c r="M287" s="27">
        <f t="shared" si="44"/>
        <v>4.3524023445774433E-2</v>
      </c>
      <c r="N287" s="26" t="str">
        <f t="shared" si="45"/>
        <v/>
      </c>
      <c r="O287" t="str">
        <f t="shared" si="46"/>
        <v>gew</v>
      </c>
      <c r="P287" t="str">
        <f t="shared" si="49"/>
        <v>gew</v>
      </c>
    </row>
    <row r="288" spans="1:16" x14ac:dyDescent="0.3">
      <c r="A288" s="28">
        <v>-2</v>
      </c>
      <c r="C288" s="25">
        <v>0.64914229999999995</v>
      </c>
      <c r="D288" s="25">
        <f t="shared" si="40"/>
        <v>7.0179549256492892</v>
      </c>
      <c r="E288" s="25" t="str">
        <f t="shared" si="41"/>
        <v>nicht wetten</v>
      </c>
      <c r="F288" t="str">
        <f t="shared" si="42"/>
        <v>verl</v>
      </c>
      <c r="G288" t="str">
        <f t="shared" si="43"/>
        <v/>
      </c>
      <c r="I288" t="str">
        <f t="shared" si="47"/>
        <v/>
      </c>
      <c r="J288" t="str">
        <f t="shared" si="48"/>
        <v/>
      </c>
      <c r="L288" s="24">
        <v>1.0102666600000001</v>
      </c>
      <c r="M288" s="27">
        <f t="shared" si="44"/>
        <v>9.0617053643075565</v>
      </c>
      <c r="N288" s="26" t="str">
        <f t="shared" si="45"/>
        <v/>
      </c>
      <c r="O288" t="str">
        <f t="shared" si="46"/>
        <v>verl</v>
      </c>
      <c r="P288" t="str">
        <f t="shared" si="49"/>
        <v>verl</v>
      </c>
    </row>
    <row r="289" spans="1:16" x14ac:dyDescent="0.3">
      <c r="A289" s="28">
        <v>1</v>
      </c>
      <c r="C289" s="25">
        <v>-1.4349987E-2</v>
      </c>
      <c r="D289" s="25">
        <f t="shared" si="40"/>
        <v>1.0289058961269</v>
      </c>
      <c r="E289" s="25" t="str">
        <f t="shared" si="41"/>
        <v>nicht wetten</v>
      </c>
      <c r="F289" t="str">
        <f t="shared" si="42"/>
        <v>verl</v>
      </c>
      <c r="G289" t="str">
        <f t="shared" si="43"/>
        <v/>
      </c>
      <c r="I289" t="str">
        <f t="shared" si="47"/>
        <v/>
      </c>
      <c r="J289" t="str">
        <f t="shared" si="48"/>
        <v/>
      </c>
      <c r="L289" s="24">
        <v>-1.28621674</v>
      </c>
      <c r="M289" s="27">
        <f t="shared" si="44"/>
        <v>5.2267869822562272</v>
      </c>
      <c r="N289" s="26" t="str">
        <f t="shared" si="45"/>
        <v/>
      </c>
      <c r="O289" t="str">
        <f t="shared" si="46"/>
        <v>verl</v>
      </c>
      <c r="P289" t="str">
        <f t="shared" si="49"/>
        <v>verl</v>
      </c>
    </row>
    <row r="290" spans="1:16" x14ac:dyDescent="0.3">
      <c r="A290" s="28">
        <v>1</v>
      </c>
      <c r="C290" s="25">
        <v>-1.1075189169999999</v>
      </c>
      <c r="D290" s="25">
        <f t="shared" si="40"/>
        <v>4.4416359855128533</v>
      </c>
      <c r="E290" s="25" t="str">
        <f t="shared" si="41"/>
        <v/>
      </c>
      <c r="F290" t="str">
        <f t="shared" si="42"/>
        <v>verl</v>
      </c>
      <c r="G290" t="str">
        <f t="shared" si="43"/>
        <v>verl</v>
      </c>
      <c r="I290" t="str">
        <f t="shared" si="47"/>
        <v/>
      </c>
      <c r="J290" t="str">
        <f t="shared" si="48"/>
        <v/>
      </c>
      <c r="L290" s="24">
        <v>0.70846205900000003</v>
      </c>
      <c r="M290" s="27">
        <f t="shared" si="44"/>
        <v>8.4994371042519459E-2</v>
      </c>
      <c r="N290" s="26" t="str">
        <f t="shared" si="45"/>
        <v>nicht wetten</v>
      </c>
      <c r="O290" t="str">
        <f t="shared" si="46"/>
        <v>verl</v>
      </c>
      <c r="P290" t="str">
        <f t="shared" si="49"/>
        <v/>
      </c>
    </row>
    <row r="291" spans="1:16" x14ac:dyDescent="0.3">
      <c r="A291" s="28">
        <v>2</v>
      </c>
      <c r="C291" s="25">
        <v>1.568578045</v>
      </c>
      <c r="D291" s="25">
        <f t="shared" si="40"/>
        <v>0.18612490325602205</v>
      </c>
      <c r="E291" s="25" t="str">
        <f t="shared" si="41"/>
        <v/>
      </c>
      <c r="F291" t="str">
        <f t="shared" si="42"/>
        <v>gew</v>
      </c>
      <c r="G291" t="str">
        <f t="shared" si="43"/>
        <v>gew</v>
      </c>
      <c r="I291" t="str">
        <f t="shared" si="47"/>
        <v>gew, gew</v>
      </c>
      <c r="J291" t="str">
        <f t="shared" si="48"/>
        <v>OK</v>
      </c>
      <c r="L291" s="24">
        <v>2.2857446700000001</v>
      </c>
      <c r="M291" s="27">
        <f t="shared" si="44"/>
        <v>8.1650016433408981E-2</v>
      </c>
      <c r="N291" s="26" t="str">
        <f t="shared" si="45"/>
        <v/>
      </c>
      <c r="O291" t="str">
        <f t="shared" si="46"/>
        <v>gew</v>
      </c>
      <c r="P291" t="str">
        <f t="shared" si="49"/>
        <v>gew</v>
      </c>
    </row>
    <row r="292" spans="1:16" x14ac:dyDescent="0.3">
      <c r="A292" s="28">
        <v>2</v>
      </c>
      <c r="C292" s="25">
        <v>0.51945540599999995</v>
      </c>
      <c r="D292" s="25">
        <f t="shared" si="40"/>
        <v>2.1920122948226246</v>
      </c>
      <c r="E292" s="25" t="str">
        <f t="shared" si="41"/>
        <v>nicht wetten</v>
      </c>
      <c r="F292" t="str">
        <f t="shared" si="42"/>
        <v>verl</v>
      </c>
      <c r="G292" t="str">
        <f t="shared" si="43"/>
        <v/>
      </c>
      <c r="I292" t="str">
        <f t="shared" si="47"/>
        <v/>
      </c>
      <c r="J292" t="str">
        <f t="shared" si="48"/>
        <v/>
      </c>
      <c r="L292" s="24">
        <v>1.1176104499999999</v>
      </c>
      <c r="M292" s="27">
        <f t="shared" si="44"/>
        <v>0.77861131794920269</v>
      </c>
      <c r="N292" s="26" t="str">
        <f t="shared" si="45"/>
        <v/>
      </c>
      <c r="O292" t="str">
        <f t="shared" si="46"/>
        <v>gew</v>
      </c>
      <c r="P292" t="str">
        <f t="shared" si="49"/>
        <v>gew</v>
      </c>
    </row>
    <row r="293" spans="1:16" x14ac:dyDescent="0.3">
      <c r="A293" s="28">
        <v>-1</v>
      </c>
      <c r="C293" s="25">
        <v>-0.11326683799999999</v>
      </c>
      <c r="D293" s="25">
        <f t="shared" si="40"/>
        <v>0.78629570059051823</v>
      </c>
      <c r="E293" s="25" t="str">
        <f t="shared" si="41"/>
        <v>nicht wetten</v>
      </c>
      <c r="F293" t="str">
        <f t="shared" si="42"/>
        <v>verl</v>
      </c>
      <c r="G293" t="str">
        <f t="shared" si="43"/>
        <v/>
      </c>
      <c r="I293" t="str">
        <f t="shared" si="47"/>
        <v/>
      </c>
      <c r="J293" t="str">
        <f t="shared" si="48"/>
        <v/>
      </c>
      <c r="L293" s="24">
        <v>-1.6340355900000001</v>
      </c>
      <c r="M293" s="27">
        <f t="shared" si="44"/>
        <v>0.40200112938664823</v>
      </c>
      <c r="N293" s="26" t="str">
        <f t="shared" si="45"/>
        <v/>
      </c>
      <c r="O293" t="str">
        <f t="shared" si="46"/>
        <v>gew</v>
      </c>
      <c r="P293" t="str">
        <f t="shared" si="49"/>
        <v>gew</v>
      </c>
    </row>
    <row r="294" spans="1:16" x14ac:dyDescent="0.3">
      <c r="A294" s="28">
        <v>2</v>
      </c>
      <c r="C294" s="25">
        <v>1.2947726719999999</v>
      </c>
      <c r="D294" s="25">
        <f t="shared" si="40"/>
        <v>0.49734558415801972</v>
      </c>
      <c r="E294" s="25" t="str">
        <f t="shared" si="41"/>
        <v/>
      </c>
      <c r="F294" t="str">
        <f t="shared" si="42"/>
        <v>gew</v>
      </c>
      <c r="G294" t="str">
        <f t="shared" si="43"/>
        <v>gew</v>
      </c>
      <c r="I294" t="str">
        <f t="shared" si="47"/>
        <v>gew, gew</v>
      </c>
      <c r="J294" t="str">
        <f t="shared" si="48"/>
        <v>OK</v>
      </c>
      <c r="L294" s="24">
        <v>2.24576807</v>
      </c>
      <c r="M294" s="27">
        <f t="shared" si="44"/>
        <v>6.0401944231524902E-2</v>
      </c>
      <c r="N294" s="26" t="str">
        <f t="shared" si="45"/>
        <v/>
      </c>
      <c r="O294" t="str">
        <f t="shared" si="46"/>
        <v>gew</v>
      </c>
      <c r="P294" t="str">
        <f t="shared" si="49"/>
        <v>gew</v>
      </c>
    </row>
    <row r="295" spans="1:16" x14ac:dyDescent="0.3">
      <c r="A295" s="28">
        <v>-1</v>
      </c>
      <c r="C295" s="25">
        <v>-0.76109651300000003</v>
      </c>
      <c r="D295" s="25">
        <f t="shared" si="40"/>
        <v>5.7074876100759155E-2</v>
      </c>
      <c r="E295" s="25" t="str">
        <f t="shared" si="41"/>
        <v>nicht wetten</v>
      </c>
      <c r="F295" t="str">
        <f t="shared" si="42"/>
        <v>verl</v>
      </c>
      <c r="G295" t="str">
        <f t="shared" si="43"/>
        <v/>
      </c>
      <c r="I295" t="str">
        <f t="shared" si="47"/>
        <v/>
      </c>
      <c r="J295" t="str">
        <f t="shared" si="48"/>
        <v/>
      </c>
      <c r="L295" s="24">
        <v>-0.80958980300000005</v>
      </c>
      <c r="M295" s="27">
        <f t="shared" si="44"/>
        <v>3.625604312157879E-2</v>
      </c>
      <c r="N295" s="26" t="str">
        <f t="shared" si="45"/>
        <v>nicht wetten</v>
      </c>
      <c r="O295" t="str">
        <f t="shared" si="46"/>
        <v>verl</v>
      </c>
      <c r="P295" t="str">
        <f t="shared" si="49"/>
        <v/>
      </c>
    </row>
    <row r="296" spans="1:16" x14ac:dyDescent="0.3">
      <c r="A296" s="28">
        <v>0</v>
      </c>
      <c r="C296" s="25">
        <v>0.55447988500000001</v>
      </c>
      <c r="D296" s="25">
        <f t="shared" si="40"/>
        <v>0.30744794286961324</v>
      </c>
      <c r="E296" s="25" t="str">
        <f t="shared" si="41"/>
        <v>nicht wetten</v>
      </c>
      <c r="F296" t="str">
        <f t="shared" si="42"/>
        <v>verl</v>
      </c>
      <c r="G296" t="str">
        <f t="shared" si="43"/>
        <v/>
      </c>
      <c r="I296" t="str">
        <f t="shared" si="47"/>
        <v/>
      </c>
      <c r="J296" t="str">
        <f t="shared" si="48"/>
        <v/>
      </c>
      <c r="L296" s="24">
        <v>2.0605747700000001</v>
      </c>
      <c r="M296" s="27">
        <f t="shared" si="44"/>
        <v>4.2459683827605534</v>
      </c>
      <c r="N296" s="26" t="str">
        <f t="shared" si="45"/>
        <v/>
      </c>
      <c r="O296" t="str">
        <f t="shared" si="46"/>
        <v>verl</v>
      </c>
      <c r="P296" t="str">
        <f t="shared" si="49"/>
        <v>verl</v>
      </c>
    </row>
    <row r="297" spans="1:16" x14ac:dyDescent="0.3">
      <c r="A297" s="28">
        <v>-1</v>
      </c>
      <c r="C297" s="25">
        <v>-1.693426002</v>
      </c>
      <c r="D297" s="25">
        <f t="shared" si="40"/>
        <v>0.48083962024970406</v>
      </c>
      <c r="E297" s="25" t="str">
        <f t="shared" si="41"/>
        <v/>
      </c>
      <c r="F297" t="str">
        <f t="shared" si="42"/>
        <v>gew</v>
      </c>
      <c r="G297" t="str">
        <f t="shared" si="43"/>
        <v>gew</v>
      </c>
      <c r="I297" t="str">
        <f t="shared" si="47"/>
        <v>gew, verl</v>
      </c>
      <c r="J297" t="str">
        <f t="shared" si="48"/>
        <v>verl</v>
      </c>
      <c r="L297" s="24">
        <v>1.02794528</v>
      </c>
      <c r="M297" s="27">
        <f t="shared" si="44"/>
        <v>4.1125620586742784</v>
      </c>
      <c r="N297" s="26" t="str">
        <f t="shared" si="45"/>
        <v/>
      </c>
      <c r="O297" t="str">
        <f t="shared" si="46"/>
        <v>verl</v>
      </c>
      <c r="P297" t="str">
        <f t="shared" si="49"/>
        <v>verl</v>
      </c>
    </row>
    <row r="298" spans="1:16" x14ac:dyDescent="0.3">
      <c r="A298" s="28">
        <v>5</v>
      </c>
      <c r="C298" s="25">
        <v>2.943627303</v>
      </c>
      <c r="D298" s="25">
        <f t="shared" si="40"/>
        <v>4.2286686689670541</v>
      </c>
      <c r="E298" s="25" t="str">
        <f t="shared" si="41"/>
        <v/>
      </c>
      <c r="F298" t="str">
        <f t="shared" si="42"/>
        <v>gew</v>
      </c>
      <c r="G298" t="str">
        <f t="shared" si="43"/>
        <v>gew</v>
      </c>
      <c r="I298" t="str">
        <f t="shared" si="47"/>
        <v>gew, gew</v>
      </c>
      <c r="J298" t="str">
        <f t="shared" si="48"/>
        <v>OK</v>
      </c>
      <c r="L298" s="24">
        <v>5.1761636700000002</v>
      </c>
      <c r="M298" s="27">
        <f t="shared" si="44"/>
        <v>3.1033638627868978E-2</v>
      </c>
      <c r="N298" s="26" t="str">
        <f t="shared" si="45"/>
        <v/>
      </c>
      <c r="O298" t="str">
        <f t="shared" si="46"/>
        <v>gew</v>
      </c>
      <c r="P298" t="str">
        <f t="shared" si="49"/>
        <v>gew</v>
      </c>
    </row>
    <row r="299" spans="1:16" x14ac:dyDescent="0.3">
      <c r="A299" s="28">
        <v>1</v>
      </c>
      <c r="C299" s="25">
        <v>0.67567460800000001</v>
      </c>
      <c r="D299" s="25">
        <f t="shared" si="40"/>
        <v>0.10518695989595366</v>
      </c>
      <c r="E299" s="25" t="str">
        <f t="shared" si="41"/>
        <v>nicht wetten</v>
      </c>
      <c r="F299" t="str">
        <f t="shared" si="42"/>
        <v>verl</v>
      </c>
      <c r="G299" t="str">
        <f t="shared" si="43"/>
        <v/>
      </c>
      <c r="I299" t="str">
        <f t="shared" si="47"/>
        <v/>
      </c>
      <c r="J299" t="str">
        <f t="shared" si="48"/>
        <v/>
      </c>
      <c r="L299" s="24">
        <v>2.39534593</v>
      </c>
      <c r="M299" s="27">
        <f t="shared" si="44"/>
        <v>1.9469902643675647</v>
      </c>
      <c r="N299" s="26" t="str">
        <f t="shared" si="45"/>
        <v/>
      </c>
      <c r="O299" t="str">
        <f t="shared" si="46"/>
        <v>gew</v>
      </c>
      <c r="P299" t="str">
        <f t="shared" si="49"/>
        <v>gew</v>
      </c>
    </row>
    <row r="300" spans="1:16" x14ac:dyDescent="0.3">
      <c r="A300" s="28">
        <v>4</v>
      </c>
      <c r="C300" s="25">
        <v>2.3008779029999999</v>
      </c>
      <c r="D300" s="25">
        <f t="shared" si="40"/>
        <v>2.8870159005136777</v>
      </c>
      <c r="E300" s="25" t="str">
        <f t="shared" si="41"/>
        <v/>
      </c>
      <c r="F300" t="str">
        <f t="shared" si="42"/>
        <v>gew</v>
      </c>
      <c r="G300" t="str">
        <f t="shared" si="43"/>
        <v>gew</v>
      </c>
      <c r="I300" t="str">
        <f t="shared" si="47"/>
        <v/>
      </c>
      <c r="J300" t="str">
        <f t="shared" si="48"/>
        <v/>
      </c>
      <c r="L300" s="24">
        <v>0.49190711999999998</v>
      </c>
      <c r="M300" s="27">
        <f t="shared" si="44"/>
        <v>12.306715654706695</v>
      </c>
      <c r="N300" s="26" t="str">
        <f t="shared" si="45"/>
        <v>nicht wetten</v>
      </c>
      <c r="O300" t="str">
        <f t="shared" si="46"/>
        <v>verl</v>
      </c>
      <c r="P300" t="str">
        <f t="shared" si="49"/>
        <v/>
      </c>
    </row>
    <row r="301" spans="1:16" x14ac:dyDescent="0.3">
      <c r="A301" s="28">
        <v>2</v>
      </c>
      <c r="C301" s="25">
        <v>1.7701182980000001</v>
      </c>
      <c r="D301" s="25">
        <f t="shared" si="40"/>
        <v>5.2845596914416759E-2</v>
      </c>
      <c r="E301" s="25" t="str">
        <f t="shared" si="41"/>
        <v/>
      </c>
      <c r="F301" t="str">
        <f t="shared" si="42"/>
        <v>gew</v>
      </c>
      <c r="G301" t="str">
        <f t="shared" si="43"/>
        <v>gew</v>
      </c>
      <c r="I301" t="str">
        <f t="shared" si="47"/>
        <v>gew, gew</v>
      </c>
      <c r="J301" t="str">
        <f t="shared" si="48"/>
        <v>OK</v>
      </c>
      <c r="L301" s="24">
        <v>1.82605386</v>
      </c>
      <c r="M301" s="27">
        <f t="shared" si="44"/>
        <v>3.025725962089959E-2</v>
      </c>
      <c r="N301" s="26" t="str">
        <f t="shared" si="45"/>
        <v/>
      </c>
      <c r="O301" t="str">
        <f t="shared" si="46"/>
        <v>gew</v>
      </c>
      <c r="P301" t="str">
        <f t="shared" si="49"/>
        <v>gew</v>
      </c>
    </row>
    <row r="302" spans="1:16" x14ac:dyDescent="0.3">
      <c r="A302" s="28">
        <v>-2</v>
      </c>
      <c r="C302" s="25">
        <v>-1.461113806</v>
      </c>
      <c r="D302" s="25">
        <f t="shared" si="40"/>
        <v>0.29039833008380567</v>
      </c>
      <c r="E302" s="25" t="str">
        <f t="shared" si="41"/>
        <v/>
      </c>
      <c r="F302" t="str">
        <f t="shared" si="42"/>
        <v>gew</v>
      </c>
      <c r="G302" t="str">
        <f t="shared" si="43"/>
        <v>gew</v>
      </c>
      <c r="I302" t="str">
        <f t="shared" si="47"/>
        <v>gew, gew</v>
      </c>
      <c r="J302" t="str">
        <f t="shared" si="48"/>
        <v>OK</v>
      </c>
      <c r="L302" s="24">
        <v>-2.2232863900000002</v>
      </c>
      <c r="M302" s="27">
        <f t="shared" si="44"/>
        <v>4.9856811959232174E-2</v>
      </c>
      <c r="N302" s="26" t="str">
        <f t="shared" si="45"/>
        <v/>
      </c>
      <c r="O302" t="str">
        <f t="shared" si="46"/>
        <v>gew</v>
      </c>
      <c r="P302" t="str">
        <f t="shared" si="49"/>
        <v>gew</v>
      </c>
    </row>
    <row r="303" spans="1:16" x14ac:dyDescent="0.3">
      <c r="A303" s="28">
        <v>-6</v>
      </c>
      <c r="C303" s="25">
        <v>-2.754203178</v>
      </c>
      <c r="D303" s="25">
        <f t="shared" si="40"/>
        <v>10.5351970097053</v>
      </c>
      <c r="E303" s="25" t="str">
        <f t="shared" si="41"/>
        <v/>
      </c>
      <c r="F303" t="str">
        <f t="shared" si="42"/>
        <v>gew</v>
      </c>
      <c r="G303" t="str">
        <f t="shared" si="43"/>
        <v>gew</v>
      </c>
      <c r="I303" t="str">
        <f t="shared" si="47"/>
        <v>gew, gew</v>
      </c>
      <c r="J303" t="str">
        <f t="shared" si="48"/>
        <v>OK</v>
      </c>
      <c r="L303" s="24">
        <v>-4.6079411500000003</v>
      </c>
      <c r="M303" s="27">
        <f t="shared" si="44"/>
        <v>1.9378278418633217</v>
      </c>
      <c r="N303" s="26" t="str">
        <f t="shared" si="45"/>
        <v/>
      </c>
      <c r="O303" t="str">
        <f t="shared" si="46"/>
        <v>gew</v>
      </c>
      <c r="P303" t="str">
        <f t="shared" si="49"/>
        <v>gew</v>
      </c>
    </row>
    <row r="304" spans="1:16" x14ac:dyDescent="0.3">
      <c r="A304" s="28">
        <v>4</v>
      </c>
      <c r="C304" s="25">
        <v>0.61651715900000004</v>
      </c>
      <c r="D304" s="25">
        <f t="shared" si="40"/>
        <v>11.447956135341432</v>
      </c>
      <c r="E304" s="25" t="str">
        <f t="shared" si="41"/>
        <v>nicht wetten</v>
      </c>
      <c r="F304" t="str">
        <f t="shared" si="42"/>
        <v>verl</v>
      </c>
      <c r="G304" t="str">
        <f t="shared" si="43"/>
        <v/>
      </c>
      <c r="I304" t="str">
        <f t="shared" si="47"/>
        <v/>
      </c>
      <c r="J304" t="str">
        <f t="shared" si="48"/>
        <v/>
      </c>
      <c r="L304" s="24">
        <v>2.5655748799999998</v>
      </c>
      <c r="M304" s="27">
        <f t="shared" si="44"/>
        <v>2.0575754248870148</v>
      </c>
      <c r="N304" s="26" t="str">
        <f t="shared" si="45"/>
        <v/>
      </c>
      <c r="O304" t="str">
        <f t="shared" si="46"/>
        <v>gew</v>
      </c>
      <c r="P304" t="str">
        <f t="shared" si="49"/>
        <v>gew</v>
      </c>
    </row>
    <row r="305" spans="1:16" x14ac:dyDescent="0.3">
      <c r="A305" s="28">
        <v>0</v>
      </c>
      <c r="C305" s="25">
        <v>-0.30015946900000001</v>
      </c>
      <c r="D305" s="25">
        <f t="shared" si="40"/>
        <v>9.0095706830361971E-2</v>
      </c>
      <c r="E305" s="25" t="str">
        <f t="shared" si="41"/>
        <v>nicht wetten</v>
      </c>
      <c r="F305" t="str">
        <f t="shared" si="42"/>
        <v>verl</v>
      </c>
      <c r="G305" t="str">
        <f t="shared" si="43"/>
        <v/>
      </c>
      <c r="I305" t="str">
        <f t="shared" si="47"/>
        <v/>
      </c>
      <c r="J305" t="str">
        <f t="shared" si="48"/>
        <v/>
      </c>
      <c r="L305" s="24">
        <v>-0.114041135</v>
      </c>
      <c r="M305" s="27">
        <f t="shared" si="44"/>
        <v>1.3005380472088225E-2</v>
      </c>
      <c r="N305" s="26" t="str">
        <f t="shared" si="45"/>
        <v>nicht wetten</v>
      </c>
      <c r="O305" t="str">
        <f t="shared" si="46"/>
        <v>verl</v>
      </c>
      <c r="P305" t="str">
        <f t="shared" si="49"/>
        <v/>
      </c>
    </row>
    <row r="306" spans="1:16" x14ac:dyDescent="0.3">
      <c r="A306" s="28">
        <v>1</v>
      </c>
      <c r="C306" s="25">
        <v>0.30930174500000002</v>
      </c>
      <c r="D306" s="25">
        <f t="shared" si="40"/>
        <v>0.47706407946004509</v>
      </c>
      <c r="E306" s="25" t="str">
        <f t="shared" si="41"/>
        <v>nicht wetten</v>
      </c>
      <c r="F306" t="str">
        <f t="shared" si="42"/>
        <v>verl</v>
      </c>
      <c r="G306" t="str">
        <f t="shared" si="43"/>
        <v/>
      </c>
      <c r="I306" t="str">
        <f t="shared" si="47"/>
        <v/>
      </c>
      <c r="J306" t="str">
        <f t="shared" si="48"/>
        <v/>
      </c>
      <c r="L306" s="24">
        <v>1.1138093499999999</v>
      </c>
      <c r="M306" s="27">
        <f t="shared" si="44"/>
        <v>1.2952568147422482E-2</v>
      </c>
      <c r="N306" s="26" t="str">
        <f t="shared" si="45"/>
        <v/>
      </c>
      <c r="O306" t="str">
        <f t="shared" si="46"/>
        <v>gew</v>
      </c>
      <c r="P306" t="str">
        <f t="shared" si="49"/>
        <v>gew</v>
      </c>
    </row>
    <row r="307" spans="1:16" x14ac:dyDescent="0.3">
      <c r="A307" s="28">
        <v>0</v>
      </c>
      <c r="C307" s="25">
        <v>-1.1863855210000001</v>
      </c>
      <c r="D307" s="25">
        <f t="shared" si="40"/>
        <v>1.4075106044384416</v>
      </c>
      <c r="E307" s="25" t="str">
        <f t="shared" si="41"/>
        <v/>
      </c>
      <c r="F307" t="str">
        <f t="shared" si="42"/>
        <v>verl</v>
      </c>
      <c r="G307" t="str">
        <f t="shared" si="43"/>
        <v>verl</v>
      </c>
      <c r="I307" t="str">
        <f t="shared" si="47"/>
        <v/>
      </c>
      <c r="J307" t="str">
        <f t="shared" si="48"/>
        <v/>
      </c>
      <c r="L307" s="24">
        <v>-8.1218615199999997E-2</v>
      </c>
      <c r="M307" s="27">
        <f t="shared" si="44"/>
        <v>6.5964634550056706E-3</v>
      </c>
      <c r="N307" s="26" t="str">
        <f t="shared" si="45"/>
        <v>nicht wetten</v>
      </c>
      <c r="O307" t="str">
        <f t="shared" si="46"/>
        <v>verl</v>
      </c>
      <c r="P307" t="str">
        <f t="shared" si="49"/>
        <v/>
      </c>
    </row>
    <row r="308" spans="1:16" x14ac:dyDescent="0.3">
      <c r="A308" s="28">
        <v>2</v>
      </c>
      <c r="C308" s="25">
        <v>1.6057487130000001</v>
      </c>
      <c r="D308" s="25">
        <f t="shared" si="40"/>
        <v>0.1554340773011563</v>
      </c>
      <c r="E308" s="25" t="str">
        <f t="shared" si="41"/>
        <v/>
      </c>
      <c r="F308" t="str">
        <f t="shared" si="42"/>
        <v>gew</v>
      </c>
      <c r="G308" t="str">
        <f t="shared" si="43"/>
        <v>gew</v>
      </c>
      <c r="I308" t="str">
        <f t="shared" si="47"/>
        <v>gew, gew</v>
      </c>
      <c r="J308" t="str">
        <f t="shared" si="48"/>
        <v>OK</v>
      </c>
      <c r="L308" s="24">
        <v>3.32033062</v>
      </c>
      <c r="M308" s="27">
        <f t="shared" si="44"/>
        <v>1.7432729461095844</v>
      </c>
      <c r="N308" s="26" t="str">
        <f t="shared" si="45"/>
        <v/>
      </c>
      <c r="O308" t="str">
        <f t="shared" si="46"/>
        <v>gew</v>
      </c>
      <c r="P308" t="str">
        <f t="shared" si="49"/>
        <v>gew</v>
      </c>
    </row>
    <row r="309" spans="1:16" x14ac:dyDescent="0.3">
      <c r="A309" s="28">
        <v>0</v>
      </c>
      <c r="C309" s="25">
        <v>0.28520178299999999</v>
      </c>
      <c r="D309" s="25">
        <f t="shared" si="40"/>
        <v>8.1340057026379087E-2</v>
      </c>
      <c r="E309" s="25" t="str">
        <f t="shared" si="41"/>
        <v>nicht wetten</v>
      </c>
      <c r="F309" t="str">
        <f t="shared" si="42"/>
        <v>verl</v>
      </c>
      <c r="G309" t="str">
        <f t="shared" si="43"/>
        <v/>
      </c>
      <c r="I309" t="str">
        <f t="shared" si="47"/>
        <v/>
      </c>
      <c r="J309" t="str">
        <f t="shared" si="48"/>
        <v/>
      </c>
      <c r="L309" s="24">
        <v>0.56782442300000002</v>
      </c>
      <c r="M309" s="27">
        <f t="shared" si="44"/>
        <v>0.32242457535528296</v>
      </c>
      <c r="N309" s="26" t="str">
        <f t="shared" si="45"/>
        <v>nicht wetten</v>
      </c>
      <c r="O309" t="str">
        <f t="shared" si="46"/>
        <v>verl</v>
      </c>
      <c r="P309" t="str">
        <f t="shared" si="49"/>
        <v/>
      </c>
    </row>
    <row r="310" spans="1:16" x14ac:dyDescent="0.3">
      <c r="A310" s="28">
        <v>0</v>
      </c>
      <c r="C310" s="25">
        <v>0.58624218800000005</v>
      </c>
      <c r="D310" s="25">
        <f t="shared" si="40"/>
        <v>0.34367990299102741</v>
      </c>
      <c r="E310" s="25" t="str">
        <f t="shared" si="41"/>
        <v>nicht wetten</v>
      </c>
      <c r="F310" t="str">
        <f t="shared" si="42"/>
        <v>verl</v>
      </c>
      <c r="G310" t="str">
        <f t="shared" si="43"/>
        <v/>
      </c>
      <c r="I310" t="str">
        <f t="shared" si="47"/>
        <v/>
      </c>
      <c r="J310" t="str">
        <f t="shared" si="48"/>
        <v/>
      </c>
      <c r="L310" s="24">
        <v>-0.57507687799999996</v>
      </c>
      <c r="M310" s="27">
        <f t="shared" si="44"/>
        <v>0.33071341561022682</v>
      </c>
      <c r="N310" s="26" t="str">
        <f t="shared" si="45"/>
        <v>nicht wetten</v>
      </c>
      <c r="O310" t="str">
        <f t="shared" si="46"/>
        <v>verl</v>
      </c>
      <c r="P310" t="str">
        <f t="shared" si="49"/>
        <v/>
      </c>
    </row>
    <row r="311" spans="1:16" x14ac:dyDescent="0.3">
      <c r="A311" s="28">
        <v>-1</v>
      </c>
      <c r="C311" s="25">
        <v>-0.94201986100000001</v>
      </c>
      <c r="D311" s="25">
        <f t="shared" si="40"/>
        <v>3.3616965184593193E-3</v>
      </c>
      <c r="E311" s="25" t="str">
        <f t="shared" si="41"/>
        <v>nicht wetten</v>
      </c>
      <c r="F311" t="str">
        <f t="shared" si="42"/>
        <v>verl</v>
      </c>
      <c r="G311" t="str">
        <f t="shared" si="43"/>
        <v/>
      </c>
      <c r="I311" t="str">
        <f t="shared" si="47"/>
        <v/>
      </c>
      <c r="J311" t="str">
        <f t="shared" si="48"/>
        <v/>
      </c>
      <c r="L311" s="24">
        <v>-2.1113679400000001</v>
      </c>
      <c r="M311" s="27">
        <f t="shared" si="44"/>
        <v>1.2351386980598438</v>
      </c>
      <c r="N311" s="26" t="str">
        <f t="shared" si="45"/>
        <v/>
      </c>
      <c r="O311" t="str">
        <f t="shared" si="46"/>
        <v>gew</v>
      </c>
      <c r="P311" t="str">
        <f t="shared" si="49"/>
        <v>gew</v>
      </c>
    </row>
    <row r="312" spans="1:16" x14ac:dyDescent="0.3">
      <c r="A312" s="28">
        <v>-1</v>
      </c>
      <c r="C312" s="25">
        <v>-0.737287943</v>
      </c>
      <c r="D312" s="25">
        <f t="shared" si="40"/>
        <v>6.9017624893171245E-2</v>
      </c>
      <c r="E312" s="25" t="str">
        <f t="shared" si="41"/>
        <v>nicht wetten</v>
      </c>
      <c r="F312" t="str">
        <f t="shared" si="42"/>
        <v>verl</v>
      </c>
      <c r="G312" t="str">
        <f t="shared" si="43"/>
        <v/>
      </c>
      <c r="I312" t="str">
        <f t="shared" si="47"/>
        <v/>
      </c>
      <c r="J312" t="str">
        <f t="shared" si="48"/>
        <v/>
      </c>
      <c r="L312" s="24">
        <v>-0.81707507400000001</v>
      </c>
      <c r="M312" s="27">
        <f t="shared" si="44"/>
        <v>3.346152855210547E-2</v>
      </c>
      <c r="N312" s="26" t="str">
        <f t="shared" si="45"/>
        <v>nicht wetten</v>
      </c>
      <c r="O312" t="str">
        <f t="shared" si="46"/>
        <v>verl</v>
      </c>
      <c r="P312" t="str">
        <f t="shared" si="49"/>
        <v/>
      </c>
    </row>
    <row r="313" spans="1:16" x14ac:dyDescent="0.3">
      <c r="A313" s="28">
        <v>1</v>
      </c>
      <c r="C313" s="25">
        <v>0.99862438200000003</v>
      </c>
      <c r="D313" s="25">
        <f t="shared" si="40"/>
        <v>1.8923248819239103E-6</v>
      </c>
      <c r="E313" s="25" t="str">
        <f t="shared" si="41"/>
        <v>nicht wetten</v>
      </c>
      <c r="F313" t="str">
        <f t="shared" si="42"/>
        <v>verl</v>
      </c>
      <c r="G313" t="str">
        <f t="shared" si="43"/>
        <v/>
      </c>
      <c r="I313" t="str">
        <f t="shared" si="47"/>
        <v/>
      </c>
      <c r="J313" t="str">
        <f t="shared" si="48"/>
        <v/>
      </c>
      <c r="L313" s="24">
        <v>1.35823607</v>
      </c>
      <c r="M313" s="27">
        <f t="shared" si="44"/>
        <v>0.12833308184904491</v>
      </c>
      <c r="N313" s="26" t="str">
        <f t="shared" si="45"/>
        <v/>
      </c>
      <c r="O313" t="str">
        <f t="shared" si="46"/>
        <v>gew</v>
      </c>
      <c r="P313" t="str">
        <f t="shared" si="49"/>
        <v>gew</v>
      </c>
    </row>
    <row r="314" spans="1:16" x14ac:dyDescent="0.3">
      <c r="A314" s="28">
        <v>0</v>
      </c>
      <c r="C314" s="25">
        <v>-0.287469894</v>
      </c>
      <c r="D314" s="25">
        <f t="shared" si="40"/>
        <v>8.2638939956371241E-2</v>
      </c>
      <c r="E314" s="25" t="str">
        <f t="shared" si="41"/>
        <v>nicht wetten</v>
      </c>
      <c r="F314" t="str">
        <f t="shared" si="42"/>
        <v>verl</v>
      </c>
      <c r="G314" t="str">
        <f t="shared" si="43"/>
        <v/>
      </c>
      <c r="I314" t="str">
        <f t="shared" si="47"/>
        <v/>
      </c>
      <c r="J314" t="str">
        <f t="shared" si="48"/>
        <v/>
      </c>
      <c r="L314" s="24">
        <v>0.17180468099999999</v>
      </c>
      <c r="M314" s="27">
        <f t="shared" si="44"/>
        <v>2.9516848413511758E-2</v>
      </c>
      <c r="N314" s="26" t="str">
        <f t="shared" si="45"/>
        <v>nicht wetten</v>
      </c>
      <c r="O314" t="str">
        <f t="shared" si="46"/>
        <v>verl</v>
      </c>
      <c r="P314" t="str">
        <f t="shared" si="49"/>
        <v/>
      </c>
    </row>
    <row r="315" spans="1:16" x14ac:dyDescent="0.3">
      <c r="A315" s="28">
        <v>0</v>
      </c>
      <c r="C315" s="25">
        <v>1.96926131</v>
      </c>
      <c r="D315" s="25">
        <f t="shared" si="40"/>
        <v>3.8779901070629164</v>
      </c>
      <c r="E315" s="25" t="str">
        <f t="shared" si="41"/>
        <v/>
      </c>
      <c r="F315" t="str">
        <f t="shared" si="42"/>
        <v>verl</v>
      </c>
      <c r="G315" t="str">
        <f t="shared" si="43"/>
        <v>verl</v>
      </c>
      <c r="I315" t="str">
        <f t="shared" si="47"/>
        <v/>
      </c>
      <c r="J315" t="str">
        <f t="shared" si="48"/>
        <v/>
      </c>
      <c r="L315" s="24">
        <v>0.82329213599999995</v>
      </c>
      <c r="M315" s="27">
        <f t="shared" si="44"/>
        <v>0.67780994119944238</v>
      </c>
      <c r="N315" s="26" t="str">
        <f t="shared" si="45"/>
        <v>nicht wetten</v>
      </c>
      <c r="O315" t="str">
        <f t="shared" si="46"/>
        <v>verl</v>
      </c>
      <c r="P315" t="str">
        <f t="shared" si="49"/>
        <v/>
      </c>
    </row>
    <row r="316" spans="1:16" x14ac:dyDescent="0.3">
      <c r="A316" s="28">
        <v>1</v>
      </c>
      <c r="C316" s="25">
        <v>0.16266766299999999</v>
      </c>
      <c r="D316" s="25">
        <f t="shared" si="40"/>
        <v>0.7011254425858815</v>
      </c>
      <c r="E316" s="25" t="str">
        <f t="shared" si="41"/>
        <v>nicht wetten</v>
      </c>
      <c r="F316" t="str">
        <f t="shared" si="42"/>
        <v>verl</v>
      </c>
      <c r="G316" t="str">
        <f t="shared" si="43"/>
        <v/>
      </c>
      <c r="I316" t="str">
        <f t="shared" si="47"/>
        <v/>
      </c>
      <c r="J316" t="str">
        <f t="shared" si="48"/>
        <v/>
      </c>
      <c r="L316" s="24">
        <v>2.80284405</v>
      </c>
      <c r="M316" s="27">
        <f t="shared" si="44"/>
        <v>3.2502466686204028</v>
      </c>
      <c r="N316" s="26" t="str">
        <f t="shared" si="45"/>
        <v/>
      </c>
      <c r="O316" t="str">
        <f t="shared" si="46"/>
        <v>gew</v>
      </c>
      <c r="P316" t="str">
        <f t="shared" si="49"/>
        <v>gew</v>
      </c>
    </row>
    <row r="317" spans="1:16" x14ac:dyDescent="0.3">
      <c r="A317" s="28">
        <v>1</v>
      </c>
      <c r="C317" s="25">
        <v>0.58942483499999998</v>
      </c>
      <c r="D317" s="25">
        <f t="shared" si="40"/>
        <v>0.16857196611477723</v>
      </c>
      <c r="E317" s="25" t="str">
        <f t="shared" si="41"/>
        <v>nicht wetten</v>
      </c>
      <c r="F317" t="str">
        <f t="shared" si="42"/>
        <v>verl</v>
      </c>
      <c r="G317" t="str">
        <f t="shared" si="43"/>
        <v/>
      </c>
      <c r="I317" t="str">
        <f t="shared" si="47"/>
        <v/>
      </c>
      <c r="J317" t="str">
        <f t="shared" si="48"/>
        <v/>
      </c>
      <c r="L317" s="24">
        <v>0.81839752200000004</v>
      </c>
      <c r="M317" s="27">
        <f t="shared" si="44"/>
        <v>3.2979460015740467E-2</v>
      </c>
      <c r="N317" s="26" t="str">
        <f t="shared" si="45"/>
        <v>nicht wetten</v>
      </c>
      <c r="O317" t="str">
        <f t="shared" si="46"/>
        <v>verl</v>
      </c>
      <c r="P317" t="str">
        <f t="shared" si="49"/>
        <v/>
      </c>
    </row>
    <row r="318" spans="1:16" x14ac:dyDescent="0.3">
      <c r="A318" s="28">
        <v>-1</v>
      </c>
      <c r="C318" s="25">
        <v>-0.80601782300000002</v>
      </c>
      <c r="D318" s="25">
        <f t="shared" si="40"/>
        <v>3.7629084993659322E-2</v>
      </c>
      <c r="E318" s="25" t="str">
        <f t="shared" si="41"/>
        <v>nicht wetten</v>
      </c>
      <c r="F318" t="str">
        <f t="shared" si="42"/>
        <v>verl</v>
      </c>
      <c r="G318" t="str">
        <f t="shared" si="43"/>
        <v/>
      </c>
      <c r="I318" t="str">
        <f t="shared" si="47"/>
        <v/>
      </c>
      <c r="J318" t="str">
        <f t="shared" si="48"/>
        <v/>
      </c>
      <c r="L318" s="24">
        <v>-1.35156572</v>
      </c>
      <c r="M318" s="27">
        <f t="shared" si="44"/>
        <v>0.12359845547911838</v>
      </c>
      <c r="N318" s="26" t="str">
        <f t="shared" si="45"/>
        <v/>
      </c>
      <c r="O318" t="str">
        <f t="shared" si="46"/>
        <v>gew</v>
      </c>
      <c r="P318" t="str">
        <f t="shared" si="49"/>
        <v>gew</v>
      </c>
    </row>
    <row r="319" spans="1:16" x14ac:dyDescent="0.3">
      <c r="A319" s="28">
        <v>1</v>
      </c>
      <c r="C319" s="25">
        <v>9.3673253999999997E-2</v>
      </c>
      <c r="D319" s="25">
        <f t="shared" si="40"/>
        <v>0.82142817051494843</v>
      </c>
      <c r="E319" s="25" t="str">
        <f t="shared" si="41"/>
        <v>nicht wetten</v>
      </c>
      <c r="F319" t="str">
        <f t="shared" si="42"/>
        <v>verl</v>
      </c>
      <c r="G319" t="str">
        <f t="shared" si="43"/>
        <v/>
      </c>
      <c r="I319" t="str">
        <f t="shared" si="47"/>
        <v/>
      </c>
      <c r="J319" t="str">
        <f t="shared" si="48"/>
        <v/>
      </c>
      <c r="L319" s="24">
        <v>0.81005334900000003</v>
      </c>
      <c r="M319" s="27">
        <f t="shared" si="44"/>
        <v>3.607973022611579E-2</v>
      </c>
      <c r="N319" s="26" t="str">
        <f t="shared" si="45"/>
        <v>nicht wetten</v>
      </c>
      <c r="O319" t="str">
        <f t="shared" si="46"/>
        <v>verl</v>
      </c>
      <c r="P319" t="str">
        <f t="shared" si="49"/>
        <v/>
      </c>
    </row>
    <row r="320" spans="1:16" x14ac:dyDescent="0.3">
      <c r="A320" s="28">
        <v>0</v>
      </c>
      <c r="C320" s="25">
        <v>-9.4698218000000001E-2</v>
      </c>
      <c r="D320" s="25">
        <f t="shared" si="40"/>
        <v>8.9677524923755247E-3</v>
      </c>
      <c r="E320" s="25" t="str">
        <f t="shared" si="41"/>
        <v>nicht wetten</v>
      </c>
      <c r="F320" t="str">
        <f t="shared" si="42"/>
        <v>verl</v>
      </c>
      <c r="G320" t="str">
        <f t="shared" si="43"/>
        <v/>
      </c>
      <c r="I320" t="str">
        <f t="shared" si="47"/>
        <v/>
      </c>
      <c r="J320" t="str">
        <f t="shared" si="48"/>
        <v/>
      </c>
      <c r="L320" s="24">
        <v>7.8232400100000004E-4</v>
      </c>
      <c r="M320" s="27">
        <f t="shared" si="44"/>
        <v>6.120308425406481E-7</v>
      </c>
      <c r="N320" s="26" t="str">
        <f t="shared" si="45"/>
        <v>nicht wetten</v>
      </c>
      <c r="O320" t="str">
        <f t="shared" si="46"/>
        <v>verl</v>
      </c>
      <c r="P320" t="str">
        <f t="shared" si="49"/>
        <v/>
      </c>
    </row>
    <row r="321" spans="1:16" x14ac:dyDescent="0.3">
      <c r="A321" s="28">
        <v>2</v>
      </c>
      <c r="C321" s="25">
        <v>1.8370431899999999</v>
      </c>
      <c r="D321" s="25">
        <f t="shared" ref="D321:D384" si="50">(C321-A321)^2</f>
        <v>2.6554921925376122E-2</v>
      </c>
      <c r="E321" s="25" t="str">
        <f t="shared" ref="E321:E384" si="51">IF(AND(C321&gt;-($T$6),C321&lt;($T$6)),"nicht wetten","")</f>
        <v/>
      </c>
      <c r="F321" t="str">
        <f t="shared" ref="F321:F384" si="52">IF(AND(E321="",(C321*A321)&gt;0),"gew","verl")</f>
        <v>gew</v>
      </c>
      <c r="G321" t="str">
        <f t="shared" ref="G321:G384" si="53">IF(E321="",F321,"")</f>
        <v>gew</v>
      </c>
      <c r="I321" t="str">
        <f t="shared" si="47"/>
        <v>gew, gew</v>
      </c>
      <c r="J321" t="str">
        <f t="shared" si="48"/>
        <v>OK</v>
      </c>
      <c r="L321" s="24">
        <v>2.2469005599999998</v>
      </c>
      <c r="M321" s="27">
        <f t="shared" ref="M321:M384" si="54">(L321-A321)^2</f>
        <v>6.0959886528313516E-2</v>
      </c>
      <c r="N321" s="26" t="str">
        <f t="shared" ref="N321:N384" si="55">IF(AND(L321&gt;-($T$6),L321&lt;($T$6)),"nicht wetten","")</f>
        <v/>
      </c>
      <c r="O321" t="str">
        <f t="shared" ref="O321:O384" si="56">IF(AND(N321="",(L321*A321)&gt;0),"gew","verl")</f>
        <v>gew</v>
      </c>
      <c r="P321" t="str">
        <f t="shared" si="49"/>
        <v>gew</v>
      </c>
    </row>
    <row r="322" spans="1:16" x14ac:dyDescent="0.3">
      <c r="A322" s="28">
        <v>2</v>
      </c>
      <c r="C322" s="25">
        <v>1.08880559</v>
      </c>
      <c r="D322" s="25">
        <f t="shared" si="50"/>
        <v>0.83027525281524817</v>
      </c>
      <c r="E322" s="25" t="str">
        <f t="shared" si="51"/>
        <v/>
      </c>
      <c r="F322" t="str">
        <f t="shared" si="52"/>
        <v>gew</v>
      </c>
      <c r="G322" t="str">
        <f t="shared" si="53"/>
        <v>gew</v>
      </c>
      <c r="I322" t="str">
        <f t="shared" ref="I322:I385" si="57">IF(AND(E322="",N322=""),G322&amp;", "&amp;P322,"")</f>
        <v>gew, gew</v>
      </c>
      <c r="J322" t="str">
        <f t="shared" ref="J322:J385" si="58">IF(I322="","",IF(LEFT(I322,3)=RIGHT(I322,3),"OK","verl"))</f>
        <v>OK</v>
      </c>
      <c r="L322" s="24">
        <v>2.4970831900000001</v>
      </c>
      <c r="M322" s="27">
        <f t="shared" si="54"/>
        <v>0.24709169778057621</v>
      </c>
      <c r="N322" s="26" t="str">
        <f t="shared" si="55"/>
        <v/>
      </c>
      <c r="O322" t="str">
        <f t="shared" si="56"/>
        <v>gew</v>
      </c>
      <c r="P322" t="str">
        <f t="shared" ref="P322:P385" si="59">IF(N322="",O322,"")</f>
        <v>gew</v>
      </c>
    </row>
    <row r="323" spans="1:16" x14ac:dyDescent="0.3">
      <c r="A323" s="28">
        <v>-1</v>
      </c>
      <c r="C323" s="25">
        <v>-0.28970154300000001</v>
      </c>
      <c r="D323" s="25">
        <f t="shared" si="50"/>
        <v>0.50452389801658071</v>
      </c>
      <c r="E323" s="25" t="str">
        <f t="shared" si="51"/>
        <v>nicht wetten</v>
      </c>
      <c r="F323" t="str">
        <f t="shared" si="52"/>
        <v>verl</v>
      </c>
      <c r="G323" t="str">
        <f t="shared" si="53"/>
        <v/>
      </c>
      <c r="I323" t="str">
        <f t="shared" si="57"/>
        <v/>
      </c>
      <c r="J323" t="str">
        <f t="shared" si="58"/>
        <v/>
      </c>
      <c r="L323" s="24">
        <v>-1.28489268</v>
      </c>
      <c r="M323" s="27">
        <f t="shared" si="54"/>
        <v>8.1163839117582404E-2</v>
      </c>
      <c r="N323" s="26" t="str">
        <f t="shared" si="55"/>
        <v/>
      </c>
      <c r="O323" t="str">
        <f t="shared" si="56"/>
        <v>gew</v>
      </c>
      <c r="P323" t="str">
        <f t="shared" si="59"/>
        <v>gew</v>
      </c>
    </row>
    <row r="324" spans="1:16" x14ac:dyDescent="0.3">
      <c r="A324" s="28">
        <v>-2</v>
      </c>
      <c r="C324" s="25">
        <v>-1.1523029709999999</v>
      </c>
      <c r="D324" s="25">
        <f t="shared" si="50"/>
        <v>0.718590252975427</v>
      </c>
      <c r="E324" s="25" t="str">
        <f t="shared" si="51"/>
        <v/>
      </c>
      <c r="F324" t="str">
        <f t="shared" si="52"/>
        <v>gew</v>
      </c>
      <c r="G324" t="str">
        <f t="shared" si="53"/>
        <v>gew</v>
      </c>
      <c r="I324" t="str">
        <f t="shared" si="57"/>
        <v>gew, gew</v>
      </c>
      <c r="J324" t="str">
        <f t="shared" si="58"/>
        <v>OK</v>
      </c>
      <c r="L324" s="24">
        <v>-1.6336633</v>
      </c>
      <c r="M324" s="27">
        <f t="shared" si="54"/>
        <v>0.13420257776688996</v>
      </c>
      <c r="N324" s="26" t="str">
        <f t="shared" si="55"/>
        <v/>
      </c>
      <c r="O324" t="str">
        <f t="shared" si="56"/>
        <v>gew</v>
      </c>
      <c r="P324" t="str">
        <f t="shared" si="59"/>
        <v>gew</v>
      </c>
    </row>
    <row r="325" spans="1:16" x14ac:dyDescent="0.3">
      <c r="A325" s="28">
        <v>1</v>
      </c>
      <c r="C325" s="25">
        <v>0.27739102500000001</v>
      </c>
      <c r="D325" s="25">
        <f t="shared" si="50"/>
        <v>0.52216373075055056</v>
      </c>
      <c r="E325" s="25" t="str">
        <f t="shared" si="51"/>
        <v>nicht wetten</v>
      </c>
      <c r="F325" t="str">
        <f t="shared" si="52"/>
        <v>verl</v>
      </c>
      <c r="G325" t="str">
        <f t="shared" si="53"/>
        <v/>
      </c>
      <c r="I325" t="str">
        <f t="shared" si="57"/>
        <v/>
      </c>
      <c r="J325" t="str">
        <f t="shared" si="58"/>
        <v/>
      </c>
      <c r="L325" s="24">
        <v>0.52652966999999995</v>
      </c>
      <c r="M325" s="27">
        <f t="shared" si="54"/>
        <v>0.22417415339030894</v>
      </c>
      <c r="N325" s="26" t="str">
        <f t="shared" si="55"/>
        <v>nicht wetten</v>
      </c>
      <c r="O325" t="str">
        <f t="shared" si="56"/>
        <v>verl</v>
      </c>
      <c r="P325" t="str">
        <f t="shared" si="59"/>
        <v/>
      </c>
    </row>
    <row r="326" spans="1:16" x14ac:dyDescent="0.3">
      <c r="A326" s="28">
        <v>-1</v>
      </c>
      <c r="C326" s="25">
        <v>-0.34637115600000001</v>
      </c>
      <c r="D326" s="25">
        <f t="shared" si="50"/>
        <v>0.42723066570877632</v>
      </c>
      <c r="E326" s="25" t="str">
        <f t="shared" si="51"/>
        <v>nicht wetten</v>
      </c>
      <c r="F326" t="str">
        <f t="shared" si="52"/>
        <v>verl</v>
      </c>
      <c r="G326" t="str">
        <f t="shared" si="53"/>
        <v/>
      </c>
      <c r="I326" t="str">
        <f t="shared" si="57"/>
        <v/>
      </c>
      <c r="J326" t="str">
        <f t="shared" si="58"/>
        <v/>
      </c>
      <c r="L326" s="24">
        <v>-0.54638695699999995</v>
      </c>
      <c r="M326" s="27">
        <f t="shared" si="54"/>
        <v>0.2057647927797199</v>
      </c>
      <c r="N326" s="26" t="str">
        <f t="shared" si="55"/>
        <v>nicht wetten</v>
      </c>
      <c r="O326" t="str">
        <f t="shared" si="56"/>
        <v>verl</v>
      </c>
      <c r="P326" t="str">
        <f t="shared" si="59"/>
        <v/>
      </c>
    </row>
    <row r="327" spans="1:16" x14ac:dyDescent="0.3">
      <c r="A327" s="28">
        <v>-2</v>
      </c>
      <c r="C327" s="25">
        <v>-0.88466163900000006</v>
      </c>
      <c r="D327" s="25">
        <f t="shared" si="50"/>
        <v>1.2439796595181665</v>
      </c>
      <c r="E327" s="25" t="str">
        <f t="shared" si="51"/>
        <v>nicht wetten</v>
      </c>
      <c r="F327" t="str">
        <f t="shared" si="52"/>
        <v>verl</v>
      </c>
      <c r="G327" t="str">
        <f t="shared" si="53"/>
        <v/>
      </c>
      <c r="I327" t="str">
        <f t="shared" si="57"/>
        <v/>
      </c>
      <c r="J327" t="str">
        <f t="shared" si="58"/>
        <v/>
      </c>
      <c r="L327" s="24">
        <v>-1.55690777</v>
      </c>
      <c r="M327" s="27">
        <f t="shared" si="54"/>
        <v>0.19633072428637288</v>
      </c>
      <c r="N327" s="26" t="str">
        <f t="shared" si="55"/>
        <v/>
      </c>
      <c r="O327" t="str">
        <f t="shared" si="56"/>
        <v>gew</v>
      </c>
      <c r="P327" t="str">
        <f t="shared" si="59"/>
        <v>gew</v>
      </c>
    </row>
    <row r="328" spans="1:16" x14ac:dyDescent="0.3">
      <c r="A328" s="28">
        <v>2</v>
      </c>
      <c r="C328" s="25">
        <v>1.2396578490000001</v>
      </c>
      <c r="D328" s="25">
        <f t="shared" si="50"/>
        <v>0.57812018658730668</v>
      </c>
      <c r="E328" s="25" t="str">
        <f t="shared" si="51"/>
        <v/>
      </c>
      <c r="F328" t="str">
        <f t="shared" si="52"/>
        <v>gew</v>
      </c>
      <c r="G328" t="str">
        <f t="shared" si="53"/>
        <v>gew</v>
      </c>
      <c r="I328" t="str">
        <f t="shared" si="57"/>
        <v>gew, gew</v>
      </c>
      <c r="J328" t="str">
        <f t="shared" si="58"/>
        <v>OK</v>
      </c>
      <c r="L328" s="24">
        <v>2.1916150999999999</v>
      </c>
      <c r="M328" s="27">
        <f t="shared" si="54"/>
        <v>3.6716346548009975E-2</v>
      </c>
      <c r="N328" s="26" t="str">
        <f t="shared" si="55"/>
        <v/>
      </c>
      <c r="O328" t="str">
        <f t="shared" si="56"/>
        <v>gew</v>
      </c>
      <c r="P328" t="str">
        <f t="shared" si="59"/>
        <v>gew</v>
      </c>
    </row>
    <row r="329" spans="1:16" x14ac:dyDescent="0.3">
      <c r="A329" s="28">
        <v>-1</v>
      </c>
      <c r="C329" s="25">
        <v>-0.87908744599999999</v>
      </c>
      <c r="D329" s="25">
        <f t="shared" si="50"/>
        <v>1.4619845714802918E-2</v>
      </c>
      <c r="E329" s="25" t="str">
        <f t="shared" si="51"/>
        <v>nicht wetten</v>
      </c>
      <c r="F329" t="str">
        <f t="shared" si="52"/>
        <v>verl</v>
      </c>
      <c r="G329" t="str">
        <f t="shared" si="53"/>
        <v/>
      </c>
      <c r="I329" t="str">
        <f t="shared" si="57"/>
        <v/>
      </c>
      <c r="J329" t="str">
        <f t="shared" si="58"/>
        <v/>
      </c>
      <c r="L329" s="24">
        <v>-2.8995230200000002</v>
      </c>
      <c r="M329" s="27">
        <f t="shared" si="54"/>
        <v>3.608187703509921</v>
      </c>
      <c r="N329" s="26" t="str">
        <f t="shared" si="55"/>
        <v/>
      </c>
      <c r="O329" t="str">
        <f t="shared" si="56"/>
        <v>gew</v>
      </c>
      <c r="P329" t="str">
        <f t="shared" si="59"/>
        <v>gew</v>
      </c>
    </row>
    <row r="330" spans="1:16" x14ac:dyDescent="0.3">
      <c r="A330" s="28">
        <v>2</v>
      </c>
      <c r="C330" s="25">
        <v>1.2660536840000001</v>
      </c>
      <c r="D330" s="25">
        <f t="shared" si="50"/>
        <v>0.53867719476997178</v>
      </c>
      <c r="E330" s="25" t="str">
        <f t="shared" si="51"/>
        <v/>
      </c>
      <c r="F330" t="str">
        <f t="shared" si="52"/>
        <v>gew</v>
      </c>
      <c r="G330" t="str">
        <f t="shared" si="53"/>
        <v>gew</v>
      </c>
      <c r="I330" t="str">
        <f t="shared" si="57"/>
        <v/>
      </c>
      <c r="J330" t="str">
        <f t="shared" si="58"/>
        <v/>
      </c>
      <c r="L330" s="24">
        <v>0.54406338899999995</v>
      </c>
      <c r="M330" s="27">
        <f t="shared" si="54"/>
        <v>2.1197514152501653</v>
      </c>
      <c r="N330" s="26" t="str">
        <f t="shared" si="55"/>
        <v>nicht wetten</v>
      </c>
      <c r="O330" t="str">
        <f t="shared" si="56"/>
        <v>verl</v>
      </c>
      <c r="P330" t="str">
        <f t="shared" si="59"/>
        <v/>
      </c>
    </row>
    <row r="331" spans="1:16" x14ac:dyDescent="0.3">
      <c r="A331" s="28">
        <v>-1</v>
      </c>
      <c r="C331" s="25">
        <v>-0.272798235</v>
      </c>
      <c r="D331" s="25">
        <f t="shared" si="50"/>
        <v>0.5288224070191152</v>
      </c>
      <c r="E331" s="25" t="str">
        <f t="shared" si="51"/>
        <v>nicht wetten</v>
      </c>
      <c r="F331" t="str">
        <f t="shared" si="52"/>
        <v>verl</v>
      </c>
      <c r="G331" t="str">
        <f t="shared" si="53"/>
        <v/>
      </c>
      <c r="I331" t="str">
        <f t="shared" si="57"/>
        <v/>
      </c>
      <c r="J331" t="str">
        <f t="shared" si="58"/>
        <v/>
      </c>
      <c r="L331" s="24">
        <v>-1.24271989</v>
      </c>
      <c r="M331" s="27">
        <f t="shared" si="54"/>
        <v>5.8912945001612121E-2</v>
      </c>
      <c r="N331" s="26" t="str">
        <f t="shared" si="55"/>
        <v/>
      </c>
      <c r="O331" t="str">
        <f t="shared" si="56"/>
        <v>gew</v>
      </c>
      <c r="P331" t="str">
        <f t="shared" si="59"/>
        <v>gew</v>
      </c>
    </row>
    <row r="332" spans="1:16" x14ac:dyDescent="0.3">
      <c r="A332" s="28">
        <v>3</v>
      </c>
      <c r="C332" s="25">
        <v>1.5537817380000001</v>
      </c>
      <c r="D332" s="25">
        <f t="shared" si="50"/>
        <v>2.0915472613423005</v>
      </c>
      <c r="E332" s="25" t="str">
        <f t="shared" si="51"/>
        <v/>
      </c>
      <c r="F332" t="str">
        <f t="shared" si="52"/>
        <v>gew</v>
      </c>
      <c r="G332" t="str">
        <f t="shared" si="53"/>
        <v>gew</v>
      </c>
      <c r="I332" t="str">
        <f t="shared" si="57"/>
        <v>gew, gew</v>
      </c>
      <c r="J332" t="str">
        <f t="shared" si="58"/>
        <v>OK</v>
      </c>
      <c r="L332" s="24">
        <v>2.9336934100000001</v>
      </c>
      <c r="M332" s="27">
        <f t="shared" si="54"/>
        <v>4.396563877428092E-3</v>
      </c>
      <c r="N332" s="26" t="str">
        <f t="shared" si="55"/>
        <v/>
      </c>
      <c r="O332" t="str">
        <f t="shared" si="56"/>
        <v>gew</v>
      </c>
      <c r="P332" t="str">
        <f t="shared" si="59"/>
        <v>gew</v>
      </c>
    </row>
    <row r="333" spans="1:16" x14ac:dyDescent="0.3">
      <c r="A333" s="28">
        <v>-1</v>
      </c>
      <c r="C333" s="25">
        <v>-0.68762573800000004</v>
      </c>
      <c r="D333" s="25">
        <f t="shared" si="50"/>
        <v>9.7577679560044622E-2</v>
      </c>
      <c r="E333" s="25" t="str">
        <f t="shared" si="51"/>
        <v>nicht wetten</v>
      </c>
      <c r="F333" t="str">
        <f t="shared" si="52"/>
        <v>verl</v>
      </c>
      <c r="G333" t="str">
        <f t="shared" si="53"/>
        <v/>
      </c>
      <c r="I333" t="str">
        <f t="shared" si="57"/>
        <v/>
      </c>
      <c r="J333" t="str">
        <f t="shared" si="58"/>
        <v/>
      </c>
      <c r="L333" s="24">
        <v>-0.61586558800000002</v>
      </c>
      <c r="M333" s="27">
        <f t="shared" si="54"/>
        <v>0.14755924648258573</v>
      </c>
      <c r="N333" s="26" t="str">
        <f t="shared" si="55"/>
        <v>nicht wetten</v>
      </c>
      <c r="O333" t="str">
        <f t="shared" si="56"/>
        <v>verl</v>
      </c>
      <c r="P333" t="str">
        <f t="shared" si="59"/>
        <v/>
      </c>
    </row>
    <row r="334" spans="1:16" x14ac:dyDescent="0.3">
      <c r="A334" s="28">
        <v>-3</v>
      </c>
      <c r="C334" s="25">
        <v>-1.1733356399999999</v>
      </c>
      <c r="D334" s="25">
        <f t="shared" si="50"/>
        <v>3.33670268409421</v>
      </c>
      <c r="E334" s="25" t="str">
        <f t="shared" si="51"/>
        <v/>
      </c>
      <c r="F334" t="str">
        <f t="shared" si="52"/>
        <v>gew</v>
      </c>
      <c r="G334" t="str">
        <f t="shared" si="53"/>
        <v>gew</v>
      </c>
      <c r="I334" t="str">
        <f t="shared" si="57"/>
        <v>gew, gew</v>
      </c>
      <c r="J334" t="str">
        <f t="shared" si="58"/>
        <v>OK</v>
      </c>
      <c r="L334" s="24">
        <v>-2.82060456</v>
      </c>
      <c r="M334" s="27">
        <f t="shared" si="54"/>
        <v>3.2182723892793585E-2</v>
      </c>
      <c r="N334" s="26" t="str">
        <f t="shared" si="55"/>
        <v/>
      </c>
      <c r="O334" t="str">
        <f t="shared" si="56"/>
        <v>gew</v>
      </c>
      <c r="P334" t="str">
        <f t="shared" si="59"/>
        <v>gew</v>
      </c>
    </row>
    <row r="335" spans="1:16" x14ac:dyDescent="0.3">
      <c r="A335" s="28">
        <v>1</v>
      </c>
      <c r="C335" s="25">
        <v>1.345518005</v>
      </c>
      <c r="D335" s="25">
        <f t="shared" si="50"/>
        <v>0.11938269177918</v>
      </c>
      <c r="E335" s="25" t="str">
        <f t="shared" si="51"/>
        <v/>
      </c>
      <c r="F335" t="str">
        <f t="shared" si="52"/>
        <v>gew</v>
      </c>
      <c r="G335" t="str">
        <f t="shared" si="53"/>
        <v>gew</v>
      </c>
      <c r="I335" t="str">
        <f t="shared" si="57"/>
        <v>gew, gew</v>
      </c>
      <c r="J335" t="str">
        <f t="shared" si="58"/>
        <v>OK</v>
      </c>
      <c r="L335" s="24">
        <v>1.5559495699999999</v>
      </c>
      <c r="M335" s="27">
        <f t="shared" si="54"/>
        <v>0.30907992438318477</v>
      </c>
      <c r="N335" s="26" t="str">
        <f t="shared" si="55"/>
        <v/>
      </c>
      <c r="O335" t="str">
        <f t="shared" si="56"/>
        <v>gew</v>
      </c>
      <c r="P335" t="str">
        <f t="shared" si="59"/>
        <v>gew</v>
      </c>
    </row>
    <row r="336" spans="1:16" x14ac:dyDescent="0.3">
      <c r="A336" s="28">
        <v>-2</v>
      </c>
      <c r="C336" s="25">
        <v>5.8383432999999998E-2</v>
      </c>
      <c r="D336" s="25">
        <f t="shared" si="50"/>
        <v>4.2369423572488651</v>
      </c>
      <c r="E336" s="25" t="str">
        <f t="shared" si="51"/>
        <v>nicht wetten</v>
      </c>
      <c r="F336" t="str">
        <f t="shared" si="52"/>
        <v>verl</v>
      </c>
      <c r="G336" t="str">
        <f t="shared" si="53"/>
        <v/>
      </c>
      <c r="I336" t="str">
        <f t="shared" si="57"/>
        <v/>
      </c>
      <c r="J336" t="str">
        <f t="shared" si="58"/>
        <v/>
      </c>
      <c r="L336" s="24">
        <v>-0.75712794100000003</v>
      </c>
      <c r="M336" s="27">
        <f t="shared" si="54"/>
        <v>1.5447309550428994</v>
      </c>
      <c r="N336" s="26" t="str">
        <f t="shared" si="55"/>
        <v>nicht wetten</v>
      </c>
      <c r="O336" t="str">
        <f t="shared" si="56"/>
        <v>verl</v>
      </c>
      <c r="P336" t="str">
        <f t="shared" si="59"/>
        <v/>
      </c>
    </row>
    <row r="337" spans="1:16" x14ac:dyDescent="0.3">
      <c r="A337" s="28">
        <v>4</v>
      </c>
      <c r="C337" s="25">
        <v>1.795419407</v>
      </c>
      <c r="D337" s="25">
        <f t="shared" si="50"/>
        <v>4.8601755910322328</v>
      </c>
      <c r="E337" s="25" t="str">
        <f t="shared" si="51"/>
        <v/>
      </c>
      <c r="F337" t="str">
        <f t="shared" si="52"/>
        <v>gew</v>
      </c>
      <c r="G337" t="str">
        <f t="shared" si="53"/>
        <v>gew</v>
      </c>
      <c r="I337" t="str">
        <f t="shared" si="57"/>
        <v>gew, gew</v>
      </c>
      <c r="J337" t="str">
        <f t="shared" si="58"/>
        <v>OK</v>
      </c>
      <c r="L337" s="24">
        <v>1.40012443</v>
      </c>
      <c r="M337" s="27">
        <f t="shared" si="54"/>
        <v>6.7593529794828253</v>
      </c>
      <c r="N337" s="26" t="str">
        <f t="shared" si="55"/>
        <v/>
      </c>
      <c r="O337" t="str">
        <f t="shared" si="56"/>
        <v>gew</v>
      </c>
      <c r="P337" t="str">
        <f t="shared" si="59"/>
        <v>gew</v>
      </c>
    </row>
    <row r="338" spans="1:16" x14ac:dyDescent="0.3">
      <c r="A338" s="28">
        <v>-1</v>
      </c>
      <c r="C338" s="25">
        <v>-0.969587109</v>
      </c>
      <c r="D338" s="25">
        <f t="shared" si="50"/>
        <v>9.2494393897788081E-4</v>
      </c>
      <c r="E338" s="25" t="str">
        <f t="shared" si="51"/>
        <v>nicht wetten</v>
      </c>
      <c r="F338" t="str">
        <f t="shared" si="52"/>
        <v>verl</v>
      </c>
      <c r="G338" t="str">
        <f t="shared" si="53"/>
        <v/>
      </c>
      <c r="I338" t="str">
        <f t="shared" si="57"/>
        <v/>
      </c>
      <c r="J338" t="str">
        <f t="shared" si="58"/>
        <v/>
      </c>
      <c r="L338" s="24">
        <v>-4.3379297299999999</v>
      </c>
      <c r="M338" s="27">
        <f t="shared" si="54"/>
        <v>11.141774882417872</v>
      </c>
      <c r="N338" s="26" t="str">
        <f t="shared" si="55"/>
        <v/>
      </c>
      <c r="O338" t="str">
        <f t="shared" si="56"/>
        <v>gew</v>
      </c>
      <c r="P338" t="str">
        <f t="shared" si="59"/>
        <v>gew</v>
      </c>
    </row>
    <row r="339" spans="1:16" x14ac:dyDescent="0.3">
      <c r="A339" s="28">
        <v>3</v>
      </c>
      <c r="C339" s="25">
        <v>-0.60235206100000005</v>
      </c>
      <c r="D339" s="25">
        <f t="shared" si="50"/>
        <v>12.976940371390947</v>
      </c>
      <c r="E339" s="25" t="str">
        <f t="shared" si="51"/>
        <v>nicht wetten</v>
      </c>
      <c r="F339" t="str">
        <f t="shared" si="52"/>
        <v>verl</v>
      </c>
      <c r="G339" t="str">
        <f t="shared" si="53"/>
        <v/>
      </c>
      <c r="I339" t="str">
        <f t="shared" si="57"/>
        <v/>
      </c>
      <c r="J339" t="str">
        <f t="shared" si="58"/>
        <v/>
      </c>
      <c r="L339" s="24">
        <v>1.8544791899999999</v>
      </c>
      <c r="M339" s="27">
        <f t="shared" si="54"/>
        <v>1.3122179261430562</v>
      </c>
      <c r="N339" s="26" t="str">
        <f t="shared" si="55"/>
        <v/>
      </c>
      <c r="O339" t="str">
        <f t="shared" si="56"/>
        <v>gew</v>
      </c>
      <c r="P339" t="str">
        <f t="shared" si="59"/>
        <v>gew</v>
      </c>
    </row>
    <row r="340" spans="1:16" x14ac:dyDescent="0.3">
      <c r="A340" s="28">
        <v>2</v>
      </c>
      <c r="C340" s="25">
        <v>1.0118375040000001</v>
      </c>
      <c r="D340" s="25">
        <f t="shared" si="50"/>
        <v>0.97646511850094986</v>
      </c>
      <c r="E340" s="25" t="str">
        <f t="shared" si="51"/>
        <v/>
      </c>
      <c r="F340" t="str">
        <f t="shared" si="52"/>
        <v>gew</v>
      </c>
      <c r="G340" t="str">
        <f t="shared" si="53"/>
        <v>gew</v>
      </c>
      <c r="I340" t="str">
        <f t="shared" si="57"/>
        <v>gew, gew</v>
      </c>
      <c r="J340" t="str">
        <f t="shared" si="58"/>
        <v>OK</v>
      </c>
      <c r="L340" s="24">
        <v>1.8656985800000001</v>
      </c>
      <c r="M340" s="27">
        <f t="shared" si="54"/>
        <v>1.8036871414016373E-2</v>
      </c>
      <c r="N340" s="26" t="str">
        <f t="shared" si="55"/>
        <v/>
      </c>
      <c r="O340" t="str">
        <f t="shared" si="56"/>
        <v>gew</v>
      </c>
      <c r="P340" t="str">
        <f t="shared" si="59"/>
        <v>gew</v>
      </c>
    </row>
    <row r="341" spans="1:16" x14ac:dyDescent="0.3">
      <c r="A341" s="28">
        <v>-6</v>
      </c>
      <c r="C341" s="25">
        <v>-3.830006848</v>
      </c>
      <c r="D341" s="25">
        <f t="shared" si="50"/>
        <v>4.7088702797268951</v>
      </c>
      <c r="E341" s="25" t="str">
        <f t="shared" si="51"/>
        <v/>
      </c>
      <c r="F341" t="str">
        <f t="shared" si="52"/>
        <v>gew</v>
      </c>
      <c r="G341" t="str">
        <f t="shared" si="53"/>
        <v>gew</v>
      </c>
      <c r="I341" t="str">
        <f t="shared" si="57"/>
        <v>gew, gew</v>
      </c>
      <c r="J341" t="str">
        <f t="shared" si="58"/>
        <v>OK</v>
      </c>
      <c r="L341" s="24">
        <v>-6.5903429999999998</v>
      </c>
      <c r="M341" s="27">
        <f t="shared" si="54"/>
        <v>0.3485048576489998</v>
      </c>
      <c r="N341" s="26" t="str">
        <f t="shared" si="55"/>
        <v/>
      </c>
      <c r="O341" t="str">
        <f t="shared" si="56"/>
        <v>gew</v>
      </c>
      <c r="P341" t="str">
        <f t="shared" si="59"/>
        <v>gew</v>
      </c>
    </row>
    <row r="342" spans="1:16" x14ac:dyDescent="0.3">
      <c r="A342" s="28">
        <v>-8</v>
      </c>
      <c r="C342" s="25">
        <v>-4.7290925789999996</v>
      </c>
      <c r="D342" s="25">
        <f t="shared" si="50"/>
        <v>10.698835356752873</v>
      </c>
      <c r="E342" s="25" t="str">
        <f t="shared" si="51"/>
        <v/>
      </c>
      <c r="F342" t="str">
        <f t="shared" si="52"/>
        <v>gew</v>
      </c>
      <c r="G342" t="str">
        <f t="shared" si="53"/>
        <v>gew</v>
      </c>
      <c r="I342" t="str">
        <f t="shared" si="57"/>
        <v>gew, gew</v>
      </c>
      <c r="J342" t="str">
        <f t="shared" si="58"/>
        <v>OK</v>
      </c>
      <c r="L342" s="24">
        <v>-3.20031095</v>
      </c>
      <c r="M342" s="27">
        <f t="shared" si="54"/>
        <v>23.0370149766899</v>
      </c>
      <c r="N342" s="26" t="str">
        <f t="shared" si="55"/>
        <v/>
      </c>
      <c r="O342" t="str">
        <f t="shared" si="56"/>
        <v>gew</v>
      </c>
      <c r="P342" t="str">
        <f t="shared" si="59"/>
        <v>gew</v>
      </c>
    </row>
    <row r="343" spans="1:16" x14ac:dyDescent="0.3">
      <c r="A343" s="28">
        <v>-5</v>
      </c>
      <c r="C343" s="25">
        <v>-3.3672529029999998</v>
      </c>
      <c r="D343" s="25">
        <f t="shared" si="50"/>
        <v>2.6658630827619278</v>
      </c>
      <c r="E343" s="25" t="str">
        <f t="shared" si="51"/>
        <v/>
      </c>
      <c r="F343" t="str">
        <f t="shared" si="52"/>
        <v>gew</v>
      </c>
      <c r="G343" t="str">
        <f t="shared" si="53"/>
        <v>gew</v>
      </c>
      <c r="I343" t="str">
        <f t="shared" si="57"/>
        <v>gew, gew</v>
      </c>
      <c r="J343" t="str">
        <f t="shared" si="58"/>
        <v>OK</v>
      </c>
      <c r="L343" s="24">
        <v>-5.2114591600000004</v>
      </c>
      <c r="M343" s="27">
        <f t="shared" si="54"/>
        <v>4.4714976347905777E-2</v>
      </c>
      <c r="N343" s="26" t="str">
        <f t="shared" si="55"/>
        <v/>
      </c>
      <c r="O343" t="str">
        <f t="shared" si="56"/>
        <v>gew</v>
      </c>
      <c r="P343" t="str">
        <f t="shared" si="59"/>
        <v>gew</v>
      </c>
    </row>
    <row r="344" spans="1:16" x14ac:dyDescent="0.3">
      <c r="A344" s="28">
        <v>0</v>
      </c>
      <c r="C344" s="25">
        <v>-1.0942311629999999</v>
      </c>
      <c r="D344" s="25">
        <f t="shared" si="50"/>
        <v>1.1973418380803322</v>
      </c>
      <c r="E344" s="25" t="str">
        <f t="shared" si="51"/>
        <v/>
      </c>
      <c r="F344" t="str">
        <f t="shared" si="52"/>
        <v>verl</v>
      </c>
      <c r="G344" t="str">
        <f t="shared" si="53"/>
        <v>verl</v>
      </c>
      <c r="I344" t="str">
        <f t="shared" si="57"/>
        <v/>
      </c>
      <c r="J344" t="str">
        <f t="shared" si="58"/>
        <v/>
      </c>
      <c r="L344" s="24">
        <v>-0.17627827800000001</v>
      </c>
      <c r="M344" s="27">
        <f t="shared" si="54"/>
        <v>3.1074031294645289E-2</v>
      </c>
      <c r="N344" s="26" t="str">
        <f t="shared" si="55"/>
        <v>nicht wetten</v>
      </c>
      <c r="O344" t="str">
        <f t="shared" si="56"/>
        <v>verl</v>
      </c>
      <c r="P344" t="str">
        <f t="shared" si="59"/>
        <v/>
      </c>
    </row>
    <row r="345" spans="1:16" x14ac:dyDescent="0.3">
      <c r="A345" s="28">
        <v>-2</v>
      </c>
      <c r="C345" s="25">
        <v>-0.67984291699999999</v>
      </c>
      <c r="D345" s="25">
        <f t="shared" si="50"/>
        <v>1.7428147237950689</v>
      </c>
      <c r="E345" s="25" t="str">
        <f t="shared" si="51"/>
        <v>nicht wetten</v>
      </c>
      <c r="F345" t="str">
        <f t="shared" si="52"/>
        <v>verl</v>
      </c>
      <c r="G345" t="str">
        <f t="shared" si="53"/>
        <v/>
      </c>
      <c r="I345" t="str">
        <f t="shared" si="57"/>
        <v/>
      </c>
      <c r="J345" t="str">
        <f t="shared" si="58"/>
        <v/>
      </c>
      <c r="L345" s="24">
        <v>-4.2133264500000003</v>
      </c>
      <c r="M345" s="27">
        <f t="shared" si="54"/>
        <v>4.8988139742696033</v>
      </c>
      <c r="N345" s="26" t="str">
        <f t="shared" si="55"/>
        <v/>
      </c>
      <c r="O345" t="str">
        <f t="shared" si="56"/>
        <v>gew</v>
      </c>
      <c r="P345" t="str">
        <f t="shared" si="59"/>
        <v>gew</v>
      </c>
    </row>
    <row r="346" spans="1:16" x14ac:dyDescent="0.3">
      <c r="A346" s="28">
        <v>-3</v>
      </c>
      <c r="C346" s="25">
        <v>-0.866564797</v>
      </c>
      <c r="D346" s="25">
        <f t="shared" si="50"/>
        <v>4.5515457653996512</v>
      </c>
      <c r="E346" s="25" t="str">
        <f t="shared" si="51"/>
        <v>nicht wetten</v>
      </c>
      <c r="F346" t="str">
        <f t="shared" si="52"/>
        <v>verl</v>
      </c>
      <c r="G346" t="str">
        <f t="shared" si="53"/>
        <v/>
      </c>
      <c r="I346" t="str">
        <f t="shared" si="57"/>
        <v/>
      </c>
      <c r="J346" t="str">
        <f t="shared" si="58"/>
        <v/>
      </c>
      <c r="L346" s="24">
        <v>-2.8958580500000002</v>
      </c>
      <c r="M346" s="27">
        <f t="shared" si="54"/>
        <v>1.0845545749802461E-2</v>
      </c>
      <c r="N346" s="26" t="str">
        <f t="shared" si="55"/>
        <v/>
      </c>
      <c r="O346" t="str">
        <f t="shared" si="56"/>
        <v>gew</v>
      </c>
      <c r="P346" t="str">
        <f t="shared" si="59"/>
        <v>gew</v>
      </c>
    </row>
    <row r="347" spans="1:16" x14ac:dyDescent="0.3">
      <c r="A347" s="28">
        <v>-2</v>
      </c>
      <c r="C347" s="25">
        <v>-1.3255769399999999</v>
      </c>
      <c r="D347" s="25">
        <f t="shared" si="50"/>
        <v>0.45484646385976368</v>
      </c>
      <c r="E347" s="25" t="str">
        <f t="shared" si="51"/>
        <v/>
      </c>
      <c r="F347" t="str">
        <f t="shared" si="52"/>
        <v>gew</v>
      </c>
      <c r="G347" t="str">
        <f t="shared" si="53"/>
        <v>gew</v>
      </c>
      <c r="I347" t="str">
        <f t="shared" si="57"/>
        <v/>
      </c>
      <c r="J347" t="str">
        <f t="shared" si="58"/>
        <v/>
      </c>
      <c r="L347" s="24">
        <v>-0.84850430499999996</v>
      </c>
      <c r="M347" s="27">
        <f t="shared" si="54"/>
        <v>1.3259423356035329</v>
      </c>
      <c r="N347" s="26" t="str">
        <f t="shared" si="55"/>
        <v>nicht wetten</v>
      </c>
      <c r="O347" t="str">
        <f t="shared" si="56"/>
        <v>verl</v>
      </c>
      <c r="P347" t="str">
        <f t="shared" si="59"/>
        <v/>
      </c>
    </row>
    <row r="348" spans="1:16" x14ac:dyDescent="0.3">
      <c r="A348" s="28">
        <v>-2</v>
      </c>
      <c r="C348" s="25">
        <v>-0.81461428800000002</v>
      </c>
      <c r="D348" s="25">
        <f t="shared" si="50"/>
        <v>1.4051392862137468</v>
      </c>
      <c r="E348" s="25" t="str">
        <f t="shared" si="51"/>
        <v>nicht wetten</v>
      </c>
      <c r="F348" t="str">
        <f t="shared" si="52"/>
        <v>verl</v>
      </c>
      <c r="G348" t="str">
        <f t="shared" si="53"/>
        <v/>
      </c>
      <c r="I348" t="str">
        <f t="shared" si="57"/>
        <v/>
      </c>
      <c r="J348" t="str">
        <f t="shared" si="58"/>
        <v/>
      </c>
      <c r="L348" s="24">
        <v>-0.132593974</v>
      </c>
      <c r="M348" s="27">
        <f t="shared" si="54"/>
        <v>3.487205265941113</v>
      </c>
      <c r="N348" s="26" t="str">
        <f t="shared" si="55"/>
        <v>nicht wetten</v>
      </c>
      <c r="O348" t="str">
        <f t="shared" si="56"/>
        <v>verl</v>
      </c>
      <c r="P348" t="str">
        <f t="shared" si="59"/>
        <v/>
      </c>
    </row>
    <row r="349" spans="1:16" x14ac:dyDescent="0.3">
      <c r="A349" s="28">
        <v>-1</v>
      </c>
      <c r="C349" s="25">
        <v>-0.25895075499999998</v>
      </c>
      <c r="D349" s="25">
        <f t="shared" si="50"/>
        <v>0.54915398351507005</v>
      </c>
      <c r="E349" s="25" t="str">
        <f t="shared" si="51"/>
        <v>nicht wetten</v>
      </c>
      <c r="F349" t="str">
        <f t="shared" si="52"/>
        <v>verl</v>
      </c>
      <c r="G349" t="str">
        <f t="shared" si="53"/>
        <v/>
      </c>
      <c r="I349" t="str">
        <f t="shared" si="57"/>
        <v/>
      </c>
      <c r="J349" t="str">
        <f t="shared" si="58"/>
        <v/>
      </c>
      <c r="L349" s="24">
        <v>-0.61955636700000005</v>
      </c>
      <c r="M349" s="27">
        <f t="shared" si="54"/>
        <v>0.14473735789023864</v>
      </c>
      <c r="N349" s="26" t="str">
        <f t="shared" si="55"/>
        <v>nicht wetten</v>
      </c>
      <c r="O349" t="str">
        <f t="shared" si="56"/>
        <v>verl</v>
      </c>
      <c r="P349" t="str">
        <f t="shared" si="59"/>
        <v/>
      </c>
    </row>
    <row r="350" spans="1:16" x14ac:dyDescent="0.3">
      <c r="A350" s="28">
        <v>0</v>
      </c>
      <c r="C350" s="25">
        <v>0.75567397400000003</v>
      </c>
      <c r="D350" s="25">
        <f t="shared" si="50"/>
        <v>0.57104315498095271</v>
      </c>
      <c r="E350" s="25" t="str">
        <f t="shared" si="51"/>
        <v>nicht wetten</v>
      </c>
      <c r="F350" t="str">
        <f t="shared" si="52"/>
        <v>verl</v>
      </c>
      <c r="G350" t="str">
        <f t="shared" si="53"/>
        <v/>
      </c>
      <c r="I350" t="str">
        <f t="shared" si="57"/>
        <v/>
      </c>
      <c r="J350" t="str">
        <f t="shared" si="58"/>
        <v/>
      </c>
      <c r="L350" s="24">
        <v>0.69630980499999995</v>
      </c>
      <c r="M350" s="27">
        <f t="shared" si="54"/>
        <v>0.48484734453913797</v>
      </c>
      <c r="N350" s="26" t="str">
        <f t="shared" si="55"/>
        <v>nicht wetten</v>
      </c>
      <c r="O350" t="str">
        <f t="shared" si="56"/>
        <v>verl</v>
      </c>
      <c r="P350" t="str">
        <f t="shared" si="59"/>
        <v/>
      </c>
    </row>
    <row r="351" spans="1:16" x14ac:dyDescent="0.3">
      <c r="A351" s="28">
        <v>1</v>
      </c>
      <c r="C351" s="25">
        <v>0.40320853899999998</v>
      </c>
      <c r="D351" s="25">
        <f t="shared" si="50"/>
        <v>0.35616004792251454</v>
      </c>
      <c r="E351" s="25" t="str">
        <f t="shared" si="51"/>
        <v>nicht wetten</v>
      </c>
      <c r="F351" t="str">
        <f t="shared" si="52"/>
        <v>verl</v>
      </c>
      <c r="G351" t="str">
        <f t="shared" si="53"/>
        <v/>
      </c>
      <c r="I351" t="str">
        <f t="shared" si="57"/>
        <v/>
      </c>
      <c r="J351" t="str">
        <f t="shared" si="58"/>
        <v/>
      </c>
      <c r="L351" s="24">
        <v>1.3923683200000001</v>
      </c>
      <c r="M351" s="27">
        <f t="shared" si="54"/>
        <v>0.15395289853962249</v>
      </c>
      <c r="N351" s="26" t="str">
        <f t="shared" si="55"/>
        <v/>
      </c>
      <c r="O351" t="str">
        <f t="shared" si="56"/>
        <v>gew</v>
      </c>
      <c r="P351" t="str">
        <f t="shared" si="59"/>
        <v>gew</v>
      </c>
    </row>
    <row r="352" spans="1:16" x14ac:dyDescent="0.3">
      <c r="A352" s="28">
        <v>2</v>
      </c>
      <c r="C352" s="25">
        <v>2.2171744690000001</v>
      </c>
      <c r="D352" s="25">
        <f t="shared" si="50"/>
        <v>4.7164749985432027E-2</v>
      </c>
      <c r="E352" s="25" t="str">
        <f t="shared" si="51"/>
        <v/>
      </c>
      <c r="F352" t="str">
        <f t="shared" si="52"/>
        <v>gew</v>
      </c>
      <c r="G352" t="str">
        <f t="shared" si="53"/>
        <v>gew</v>
      </c>
      <c r="I352" t="str">
        <f t="shared" si="57"/>
        <v>gew, gew</v>
      </c>
      <c r="J352" t="str">
        <f t="shared" si="58"/>
        <v>OK</v>
      </c>
      <c r="L352" s="24">
        <v>3.2719209199999999</v>
      </c>
      <c r="M352" s="27">
        <f t="shared" si="54"/>
        <v>1.617782826733646</v>
      </c>
      <c r="N352" s="26" t="str">
        <f t="shared" si="55"/>
        <v/>
      </c>
      <c r="O352" t="str">
        <f t="shared" si="56"/>
        <v>gew</v>
      </c>
      <c r="P352" t="str">
        <f t="shared" si="59"/>
        <v>gew</v>
      </c>
    </row>
    <row r="353" spans="1:16" x14ac:dyDescent="0.3">
      <c r="A353" s="28">
        <v>2</v>
      </c>
      <c r="C353" s="25">
        <v>1.525049141</v>
      </c>
      <c r="D353" s="25">
        <f t="shared" si="50"/>
        <v>0.22557831846483789</v>
      </c>
      <c r="E353" s="25" t="str">
        <f t="shared" si="51"/>
        <v/>
      </c>
      <c r="F353" t="str">
        <f t="shared" si="52"/>
        <v>gew</v>
      </c>
      <c r="G353" t="str">
        <f t="shared" si="53"/>
        <v>gew</v>
      </c>
      <c r="I353" t="str">
        <f t="shared" si="57"/>
        <v>gew, gew</v>
      </c>
      <c r="J353" t="str">
        <f t="shared" si="58"/>
        <v>OK</v>
      </c>
      <c r="L353" s="24">
        <v>2.5487306099999998</v>
      </c>
      <c r="M353" s="27">
        <f t="shared" si="54"/>
        <v>0.30110528235097189</v>
      </c>
      <c r="N353" s="26" t="str">
        <f t="shared" si="55"/>
        <v/>
      </c>
      <c r="O353" t="str">
        <f t="shared" si="56"/>
        <v>gew</v>
      </c>
      <c r="P353" t="str">
        <f t="shared" si="59"/>
        <v>gew</v>
      </c>
    </row>
    <row r="354" spans="1:16" x14ac:dyDescent="0.3">
      <c r="A354" s="28">
        <v>2</v>
      </c>
      <c r="C354" s="25">
        <v>0.58807647399999996</v>
      </c>
      <c r="D354" s="25">
        <f t="shared" si="50"/>
        <v>1.9935280432722728</v>
      </c>
      <c r="E354" s="25" t="str">
        <f t="shared" si="51"/>
        <v>nicht wetten</v>
      </c>
      <c r="F354" t="str">
        <f t="shared" si="52"/>
        <v>verl</v>
      </c>
      <c r="G354" t="str">
        <f t="shared" si="53"/>
        <v/>
      </c>
      <c r="I354" t="str">
        <f t="shared" si="57"/>
        <v/>
      </c>
      <c r="J354" t="str">
        <f t="shared" si="58"/>
        <v/>
      </c>
      <c r="L354" s="24">
        <v>1.86087501</v>
      </c>
      <c r="M354" s="27">
        <f t="shared" si="54"/>
        <v>1.93557628425001E-2</v>
      </c>
      <c r="N354" s="26" t="str">
        <f t="shared" si="55"/>
        <v/>
      </c>
      <c r="O354" t="str">
        <f t="shared" si="56"/>
        <v>gew</v>
      </c>
      <c r="P354" t="str">
        <f t="shared" si="59"/>
        <v>gew</v>
      </c>
    </row>
    <row r="355" spans="1:16" x14ac:dyDescent="0.3">
      <c r="A355" s="28">
        <v>0</v>
      </c>
      <c r="C355" s="25">
        <v>1.6768039480000001</v>
      </c>
      <c r="D355" s="25">
        <f t="shared" si="50"/>
        <v>2.8116714800283868</v>
      </c>
      <c r="E355" s="25" t="str">
        <f t="shared" si="51"/>
        <v/>
      </c>
      <c r="F355" t="str">
        <f t="shared" si="52"/>
        <v>verl</v>
      </c>
      <c r="G355" t="str">
        <f t="shared" si="53"/>
        <v>verl</v>
      </c>
      <c r="I355" t="str">
        <f t="shared" si="57"/>
        <v/>
      </c>
      <c r="J355" t="str">
        <f t="shared" si="58"/>
        <v/>
      </c>
      <c r="L355" s="24">
        <v>5.1487371300000001E-2</v>
      </c>
      <c r="M355" s="27">
        <f t="shared" si="54"/>
        <v>2.6509494033840637E-3</v>
      </c>
      <c r="N355" s="26" t="str">
        <f t="shared" si="55"/>
        <v>nicht wetten</v>
      </c>
      <c r="O355" t="str">
        <f t="shared" si="56"/>
        <v>verl</v>
      </c>
      <c r="P355" t="str">
        <f t="shared" si="59"/>
        <v/>
      </c>
    </row>
    <row r="356" spans="1:16" x14ac:dyDescent="0.3">
      <c r="A356" s="28">
        <v>-1</v>
      </c>
      <c r="C356" s="25">
        <v>0.17099489800000001</v>
      </c>
      <c r="D356" s="25">
        <f t="shared" si="50"/>
        <v>1.3712290511420304</v>
      </c>
      <c r="E356" s="25" t="str">
        <f t="shared" si="51"/>
        <v>nicht wetten</v>
      </c>
      <c r="F356" t="str">
        <f t="shared" si="52"/>
        <v>verl</v>
      </c>
      <c r="G356" t="str">
        <f t="shared" si="53"/>
        <v/>
      </c>
      <c r="I356" t="str">
        <f t="shared" si="57"/>
        <v/>
      </c>
      <c r="J356" t="str">
        <f t="shared" si="58"/>
        <v/>
      </c>
      <c r="L356" s="24">
        <v>-1.3098957499999999</v>
      </c>
      <c r="M356" s="27">
        <f t="shared" si="54"/>
        <v>9.6035375868062448E-2</v>
      </c>
      <c r="N356" s="26" t="str">
        <f t="shared" si="55"/>
        <v/>
      </c>
      <c r="O356" t="str">
        <f t="shared" si="56"/>
        <v>gew</v>
      </c>
      <c r="P356" t="str">
        <f t="shared" si="59"/>
        <v>gew</v>
      </c>
    </row>
    <row r="357" spans="1:16" x14ac:dyDescent="0.3">
      <c r="A357" s="28">
        <v>-1</v>
      </c>
      <c r="C357" s="25">
        <v>-0.96736599400000001</v>
      </c>
      <c r="D357" s="25">
        <f t="shared" si="50"/>
        <v>1.0649783476080355E-3</v>
      </c>
      <c r="E357" s="25" t="str">
        <f t="shared" si="51"/>
        <v>nicht wetten</v>
      </c>
      <c r="F357" t="str">
        <f t="shared" si="52"/>
        <v>verl</v>
      </c>
      <c r="G357" t="str">
        <f t="shared" si="53"/>
        <v/>
      </c>
      <c r="I357" t="str">
        <f t="shared" si="57"/>
        <v/>
      </c>
      <c r="J357" t="str">
        <f t="shared" si="58"/>
        <v/>
      </c>
      <c r="L357" s="24">
        <v>-1.2752666500000001</v>
      </c>
      <c r="M357" s="27">
        <f t="shared" si="54"/>
        <v>7.5771728602222532E-2</v>
      </c>
      <c r="N357" s="26" t="str">
        <f t="shared" si="55"/>
        <v/>
      </c>
      <c r="O357" t="str">
        <f t="shared" si="56"/>
        <v>gew</v>
      </c>
      <c r="P357" t="str">
        <f t="shared" si="59"/>
        <v>gew</v>
      </c>
    </row>
    <row r="358" spans="1:16" x14ac:dyDescent="0.3">
      <c r="A358" s="28">
        <v>1</v>
      </c>
      <c r="C358" s="25">
        <v>6.1542015999999998E-2</v>
      </c>
      <c r="D358" s="25">
        <f t="shared" si="50"/>
        <v>0.88070338773334433</v>
      </c>
      <c r="E358" s="25" t="str">
        <f t="shared" si="51"/>
        <v>nicht wetten</v>
      </c>
      <c r="F358" t="str">
        <f t="shared" si="52"/>
        <v>verl</v>
      </c>
      <c r="G358" t="str">
        <f t="shared" si="53"/>
        <v/>
      </c>
      <c r="I358" t="str">
        <f t="shared" si="57"/>
        <v/>
      </c>
      <c r="J358" t="str">
        <f t="shared" si="58"/>
        <v/>
      </c>
      <c r="L358" s="24">
        <v>1.3822724799999999</v>
      </c>
      <c r="M358" s="27">
        <f t="shared" si="54"/>
        <v>0.14613224896535035</v>
      </c>
      <c r="N358" s="26" t="str">
        <f t="shared" si="55"/>
        <v/>
      </c>
      <c r="O358" t="str">
        <f t="shared" si="56"/>
        <v>gew</v>
      </c>
      <c r="P358" t="str">
        <f t="shared" si="59"/>
        <v>gew</v>
      </c>
    </row>
    <row r="359" spans="1:16" x14ac:dyDescent="0.3">
      <c r="A359" s="28">
        <v>1</v>
      </c>
      <c r="C359" s="25">
        <v>0.52428457799999995</v>
      </c>
      <c r="D359" s="25">
        <f t="shared" si="50"/>
        <v>0.22630516272863813</v>
      </c>
      <c r="E359" s="25" t="str">
        <f t="shared" si="51"/>
        <v>nicht wetten</v>
      </c>
      <c r="F359" t="str">
        <f t="shared" si="52"/>
        <v>verl</v>
      </c>
      <c r="G359" t="str">
        <f t="shared" si="53"/>
        <v/>
      </c>
      <c r="I359" t="str">
        <f t="shared" si="57"/>
        <v/>
      </c>
      <c r="J359" t="str">
        <f t="shared" si="58"/>
        <v/>
      </c>
      <c r="L359" s="24">
        <v>1.18859363</v>
      </c>
      <c r="M359" s="27">
        <f t="shared" si="54"/>
        <v>3.5567557276576886E-2</v>
      </c>
      <c r="N359" s="26" t="str">
        <f t="shared" si="55"/>
        <v/>
      </c>
      <c r="O359" t="str">
        <f t="shared" si="56"/>
        <v>gew</v>
      </c>
      <c r="P359" t="str">
        <f t="shared" si="59"/>
        <v>gew</v>
      </c>
    </row>
    <row r="360" spans="1:16" x14ac:dyDescent="0.3">
      <c r="A360" s="28">
        <v>0</v>
      </c>
      <c r="C360" s="25">
        <v>1.5482167019999999</v>
      </c>
      <c r="D360" s="25">
        <f t="shared" si="50"/>
        <v>2.3969749563517566</v>
      </c>
      <c r="E360" s="25" t="str">
        <f t="shared" si="51"/>
        <v/>
      </c>
      <c r="F360" t="str">
        <f t="shared" si="52"/>
        <v>verl</v>
      </c>
      <c r="G360" t="str">
        <f t="shared" si="53"/>
        <v>verl</v>
      </c>
      <c r="I360" t="str">
        <f t="shared" si="57"/>
        <v/>
      </c>
      <c r="J360" t="str">
        <f t="shared" si="58"/>
        <v/>
      </c>
      <c r="L360" s="24">
        <v>-0.1160409</v>
      </c>
      <c r="M360" s="27">
        <f t="shared" si="54"/>
        <v>1.3465490472810001E-2</v>
      </c>
      <c r="N360" s="26" t="str">
        <f t="shared" si="55"/>
        <v>nicht wetten</v>
      </c>
      <c r="O360" t="str">
        <f t="shared" si="56"/>
        <v>verl</v>
      </c>
      <c r="P360" t="str">
        <f t="shared" si="59"/>
        <v/>
      </c>
    </row>
    <row r="361" spans="1:16" x14ac:dyDescent="0.3">
      <c r="A361" s="28">
        <v>0</v>
      </c>
      <c r="C361" s="25">
        <v>0.50808834599999997</v>
      </c>
      <c r="D361" s="25">
        <f t="shared" si="50"/>
        <v>0.25815376734101569</v>
      </c>
      <c r="E361" s="25" t="str">
        <f t="shared" si="51"/>
        <v>nicht wetten</v>
      </c>
      <c r="F361" t="str">
        <f t="shared" si="52"/>
        <v>verl</v>
      </c>
      <c r="G361" t="str">
        <f t="shared" si="53"/>
        <v/>
      </c>
      <c r="I361" t="str">
        <f t="shared" si="57"/>
        <v/>
      </c>
      <c r="J361" t="str">
        <f t="shared" si="58"/>
        <v/>
      </c>
      <c r="L361" s="24">
        <v>-0.17061053200000001</v>
      </c>
      <c r="M361" s="27">
        <f t="shared" si="54"/>
        <v>2.9107953629323027E-2</v>
      </c>
      <c r="N361" s="26" t="str">
        <f t="shared" si="55"/>
        <v>nicht wetten</v>
      </c>
      <c r="O361" t="str">
        <f t="shared" si="56"/>
        <v>verl</v>
      </c>
      <c r="P361" t="str">
        <f t="shared" si="59"/>
        <v/>
      </c>
    </row>
    <row r="362" spans="1:16" x14ac:dyDescent="0.3">
      <c r="A362" s="28">
        <v>3</v>
      </c>
      <c r="C362" s="25">
        <v>1.249980114</v>
      </c>
      <c r="D362" s="25">
        <f t="shared" si="50"/>
        <v>3.0625696013954529</v>
      </c>
      <c r="E362" s="25" t="str">
        <f t="shared" si="51"/>
        <v/>
      </c>
      <c r="F362" t="str">
        <f t="shared" si="52"/>
        <v>gew</v>
      </c>
      <c r="G362" t="str">
        <f t="shared" si="53"/>
        <v>gew</v>
      </c>
      <c r="I362" t="str">
        <f t="shared" si="57"/>
        <v>gew, gew</v>
      </c>
      <c r="J362" t="str">
        <f t="shared" si="58"/>
        <v>OK</v>
      </c>
      <c r="L362" s="24">
        <v>2.2783782499999998</v>
      </c>
      <c r="M362" s="27">
        <f t="shared" si="54"/>
        <v>0.52073795007306278</v>
      </c>
      <c r="N362" s="26" t="str">
        <f t="shared" si="55"/>
        <v/>
      </c>
      <c r="O362" t="str">
        <f t="shared" si="56"/>
        <v>gew</v>
      </c>
      <c r="P362" t="str">
        <f t="shared" si="59"/>
        <v>gew</v>
      </c>
    </row>
    <row r="363" spans="1:16" x14ac:dyDescent="0.3">
      <c r="A363" s="28">
        <v>0</v>
      </c>
      <c r="C363" s="25">
        <v>0.59136434800000004</v>
      </c>
      <c r="D363" s="25">
        <f t="shared" si="50"/>
        <v>0.34971179208546516</v>
      </c>
      <c r="E363" s="25" t="str">
        <f t="shared" si="51"/>
        <v>nicht wetten</v>
      </c>
      <c r="F363" t="str">
        <f t="shared" si="52"/>
        <v>verl</v>
      </c>
      <c r="G363" t="str">
        <f t="shared" si="53"/>
        <v/>
      </c>
      <c r="I363" t="str">
        <f t="shared" si="57"/>
        <v/>
      </c>
      <c r="J363" t="str">
        <f t="shared" si="58"/>
        <v/>
      </c>
      <c r="L363" s="24">
        <v>0.424458116</v>
      </c>
      <c r="M363" s="27">
        <f t="shared" si="54"/>
        <v>0.18016469223826945</v>
      </c>
      <c r="N363" s="26" t="str">
        <f t="shared" si="55"/>
        <v>nicht wetten</v>
      </c>
      <c r="O363" t="str">
        <f t="shared" si="56"/>
        <v>verl</v>
      </c>
      <c r="P363" t="str">
        <f t="shared" si="59"/>
        <v/>
      </c>
    </row>
    <row r="364" spans="1:16" x14ac:dyDescent="0.3">
      <c r="A364" s="28">
        <v>2</v>
      </c>
      <c r="C364" s="25">
        <v>0.48472280099999998</v>
      </c>
      <c r="D364" s="25">
        <f t="shared" si="50"/>
        <v>2.2960649898092855</v>
      </c>
      <c r="E364" s="25" t="str">
        <f t="shared" si="51"/>
        <v>nicht wetten</v>
      </c>
      <c r="F364" t="str">
        <f t="shared" si="52"/>
        <v>verl</v>
      </c>
      <c r="G364" t="str">
        <f t="shared" si="53"/>
        <v/>
      </c>
      <c r="I364" t="str">
        <f t="shared" si="57"/>
        <v/>
      </c>
      <c r="J364" t="str">
        <f t="shared" si="58"/>
        <v/>
      </c>
      <c r="L364" s="24">
        <v>2.03792214</v>
      </c>
      <c r="M364" s="27">
        <f t="shared" si="54"/>
        <v>1.4380887021796037E-3</v>
      </c>
      <c r="N364" s="26" t="str">
        <f t="shared" si="55"/>
        <v/>
      </c>
      <c r="O364" t="str">
        <f t="shared" si="56"/>
        <v>gew</v>
      </c>
      <c r="P364" t="str">
        <f t="shared" si="59"/>
        <v>gew</v>
      </c>
    </row>
    <row r="365" spans="1:16" x14ac:dyDescent="0.3">
      <c r="A365" s="28">
        <v>0</v>
      </c>
      <c r="C365" s="25">
        <v>-3.1913024999999998E-2</v>
      </c>
      <c r="D365" s="25">
        <f t="shared" si="50"/>
        <v>1.0184411646506249E-3</v>
      </c>
      <c r="E365" s="25" t="str">
        <f t="shared" si="51"/>
        <v>nicht wetten</v>
      </c>
      <c r="F365" t="str">
        <f t="shared" si="52"/>
        <v>verl</v>
      </c>
      <c r="G365" t="str">
        <f t="shared" si="53"/>
        <v/>
      </c>
      <c r="I365" t="str">
        <f t="shared" si="57"/>
        <v/>
      </c>
      <c r="J365" t="str">
        <f t="shared" si="58"/>
        <v/>
      </c>
      <c r="L365" s="24">
        <v>0.81855863299999998</v>
      </c>
      <c r="M365" s="27">
        <f t="shared" si="54"/>
        <v>0.6700382356588287</v>
      </c>
      <c r="N365" s="26" t="str">
        <f t="shared" si="55"/>
        <v>nicht wetten</v>
      </c>
      <c r="O365" t="str">
        <f t="shared" si="56"/>
        <v>verl</v>
      </c>
      <c r="P365" t="str">
        <f t="shared" si="59"/>
        <v/>
      </c>
    </row>
    <row r="366" spans="1:16" x14ac:dyDescent="0.3">
      <c r="A366" s="28">
        <v>3</v>
      </c>
      <c r="C366" s="25">
        <v>2.402067959</v>
      </c>
      <c r="D366" s="25">
        <f t="shared" si="50"/>
        <v>0.35752272565442567</v>
      </c>
      <c r="E366" s="25" t="str">
        <f t="shared" si="51"/>
        <v/>
      </c>
      <c r="F366" t="str">
        <f t="shared" si="52"/>
        <v>gew</v>
      </c>
      <c r="G366" t="str">
        <f t="shared" si="53"/>
        <v>gew</v>
      </c>
      <c r="I366" t="str">
        <f t="shared" si="57"/>
        <v>gew, gew</v>
      </c>
      <c r="J366" t="str">
        <f t="shared" si="58"/>
        <v>OK</v>
      </c>
      <c r="L366" s="24">
        <v>2.8683688599999999</v>
      </c>
      <c r="M366" s="27">
        <f t="shared" si="54"/>
        <v>1.7326757017699625E-2</v>
      </c>
      <c r="N366" s="26" t="str">
        <f t="shared" si="55"/>
        <v/>
      </c>
      <c r="O366" t="str">
        <f t="shared" si="56"/>
        <v>gew</v>
      </c>
      <c r="P366" t="str">
        <f t="shared" si="59"/>
        <v>gew</v>
      </c>
    </row>
    <row r="367" spans="1:16" x14ac:dyDescent="0.3">
      <c r="A367" s="28">
        <v>5</v>
      </c>
      <c r="C367" s="25">
        <v>2.5026118890000002</v>
      </c>
      <c r="D367" s="25">
        <f t="shared" si="50"/>
        <v>6.2369473769641477</v>
      </c>
      <c r="E367" s="25" t="str">
        <f t="shared" si="51"/>
        <v/>
      </c>
      <c r="F367" t="str">
        <f t="shared" si="52"/>
        <v>gew</v>
      </c>
      <c r="G367" t="str">
        <f t="shared" si="53"/>
        <v>gew</v>
      </c>
      <c r="I367" t="str">
        <f t="shared" si="57"/>
        <v>gew, gew</v>
      </c>
      <c r="J367" t="str">
        <f t="shared" si="58"/>
        <v>OK</v>
      </c>
      <c r="L367" s="24">
        <v>4.5804472000000001</v>
      </c>
      <c r="M367" s="27">
        <f t="shared" si="54"/>
        <v>0.17602455198783995</v>
      </c>
      <c r="N367" s="26" t="str">
        <f t="shared" si="55"/>
        <v/>
      </c>
      <c r="O367" t="str">
        <f t="shared" si="56"/>
        <v>gew</v>
      </c>
      <c r="P367" t="str">
        <f t="shared" si="59"/>
        <v>gew</v>
      </c>
    </row>
    <row r="368" spans="1:16" x14ac:dyDescent="0.3">
      <c r="A368" s="28">
        <v>0</v>
      </c>
      <c r="C368" s="25">
        <v>1.7896395999999998E-2</v>
      </c>
      <c r="D368" s="25">
        <f t="shared" si="50"/>
        <v>3.2028098978881595E-4</v>
      </c>
      <c r="E368" s="25" t="str">
        <f t="shared" si="51"/>
        <v>nicht wetten</v>
      </c>
      <c r="F368" t="str">
        <f t="shared" si="52"/>
        <v>verl</v>
      </c>
      <c r="G368" t="str">
        <f t="shared" si="53"/>
        <v/>
      </c>
      <c r="I368" t="str">
        <f t="shared" si="57"/>
        <v/>
      </c>
      <c r="J368" t="str">
        <f t="shared" si="58"/>
        <v/>
      </c>
      <c r="L368" s="24">
        <v>7.6625868700000002E-2</v>
      </c>
      <c r="M368" s="27">
        <f t="shared" si="54"/>
        <v>5.87152375402964E-3</v>
      </c>
      <c r="N368" s="26" t="str">
        <f t="shared" si="55"/>
        <v>nicht wetten</v>
      </c>
      <c r="O368" t="str">
        <f t="shared" si="56"/>
        <v>verl</v>
      </c>
      <c r="P368" t="str">
        <f t="shared" si="59"/>
        <v/>
      </c>
    </row>
    <row r="369" spans="1:16" x14ac:dyDescent="0.3">
      <c r="A369" s="28">
        <v>2</v>
      </c>
      <c r="C369" s="25">
        <v>1.020977606</v>
      </c>
      <c r="D369" s="25">
        <f t="shared" si="50"/>
        <v>0.95848484795349131</v>
      </c>
      <c r="E369" s="25" t="str">
        <f t="shared" si="51"/>
        <v/>
      </c>
      <c r="F369" t="str">
        <f t="shared" si="52"/>
        <v>gew</v>
      </c>
      <c r="G369" t="str">
        <f t="shared" si="53"/>
        <v>gew</v>
      </c>
      <c r="I369" t="str">
        <f t="shared" si="57"/>
        <v>gew, gew</v>
      </c>
      <c r="J369" t="str">
        <f t="shared" si="58"/>
        <v>OK</v>
      </c>
      <c r="L369" s="24">
        <v>1.61857009</v>
      </c>
      <c r="M369" s="27">
        <f t="shared" si="54"/>
        <v>0.14548877624260814</v>
      </c>
      <c r="N369" s="26" t="str">
        <f t="shared" si="55"/>
        <v/>
      </c>
      <c r="O369" t="str">
        <f t="shared" si="56"/>
        <v>gew</v>
      </c>
      <c r="P369" t="str">
        <f t="shared" si="59"/>
        <v>gew</v>
      </c>
    </row>
    <row r="370" spans="1:16" x14ac:dyDescent="0.3">
      <c r="A370" s="28">
        <v>0</v>
      </c>
      <c r="C370" s="25">
        <v>-5.5568956000000003E-2</v>
      </c>
      <c r="D370" s="25">
        <f t="shared" si="50"/>
        <v>3.0879088709299361E-3</v>
      </c>
      <c r="E370" s="25" t="str">
        <f t="shared" si="51"/>
        <v>nicht wetten</v>
      </c>
      <c r="F370" t="str">
        <f t="shared" si="52"/>
        <v>verl</v>
      </c>
      <c r="G370" t="str">
        <f t="shared" si="53"/>
        <v/>
      </c>
      <c r="I370" t="str">
        <f t="shared" si="57"/>
        <v/>
      </c>
      <c r="J370" t="str">
        <f t="shared" si="58"/>
        <v/>
      </c>
      <c r="L370" s="24">
        <v>-1.1841472399999999</v>
      </c>
      <c r="M370" s="27">
        <f t="shared" si="54"/>
        <v>1.4022046859996173</v>
      </c>
      <c r="N370" s="26" t="str">
        <f t="shared" si="55"/>
        <v/>
      </c>
      <c r="O370" t="str">
        <f t="shared" si="56"/>
        <v>verl</v>
      </c>
      <c r="P370" t="str">
        <f t="shared" si="59"/>
        <v>verl</v>
      </c>
    </row>
    <row r="371" spans="1:16" x14ac:dyDescent="0.3">
      <c r="A371" s="28">
        <v>0</v>
      </c>
      <c r="C371" s="25">
        <v>-0.45130716500000001</v>
      </c>
      <c r="D371" s="25">
        <f t="shared" si="50"/>
        <v>0.20367815718033724</v>
      </c>
      <c r="E371" s="25" t="str">
        <f t="shared" si="51"/>
        <v>nicht wetten</v>
      </c>
      <c r="F371" t="str">
        <f t="shared" si="52"/>
        <v>verl</v>
      </c>
      <c r="G371" t="str">
        <f t="shared" si="53"/>
        <v/>
      </c>
      <c r="I371" t="str">
        <f t="shared" si="57"/>
        <v/>
      </c>
      <c r="J371" t="str">
        <f t="shared" si="58"/>
        <v/>
      </c>
      <c r="L371" s="24">
        <v>0.41632992000000002</v>
      </c>
      <c r="M371" s="27">
        <f t="shared" si="54"/>
        <v>0.17333060228720643</v>
      </c>
      <c r="N371" s="26" t="str">
        <f t="shared" si="55"/>
        <v>nicht wetten</v>
      </c>
      <c r="O371" t="str">
        <f t="shared" si="56"/>
        <v>verl</v>
      </c>
      <c r="P371" t="str">
        <f t="shared" si="59"/>
        <v/>
      </c>
    </row>
    <row r="372" spans="1:16" x14ac:dyDescent="0.3">
      <c r="A372" s="28">
        <v>1</v>
      </c>
      <c r="C372" s="25">
        <v>0.62858686600000002</v>
      </c>
      <c r="D372" s="25">
        <f t="shared" si="50"/>
        <v>0.13794771610770193</v>
      </c>
      <c r="E372" s="25" t="str">
        <f t="shared" si="51"/>
        <v>nicht wetten</v>
      </c>
      <c r="F372" t="str">
        <f t="shared" si="52"/>
        <v>verl</v>
      </c>
      <c r="G372" t="str">
        <f t="shared" si="53"/>
        <v/>
      </c>
      <c r="I372" t="str">
        <f t="shared" si="57"/>
        <v/>
      </c>
      <c r="J372" t="str">
        <f t="shared" si="58"/>
        <v/>
      </c>
      <c r="L372" s="24">
        <v>1.29915428</v>
      </c>
      <c r="M372" s="27">
        <f t="shared" si="54"/>
        <v>8.9493283242318394E-2</v>
      </c>
      <c r="N372" s="26" t="str">
        <f t="shared" si="55"/>
        <v/>
      </c>
      <c r="O372" t="str">
        <f t="shared" si="56"/>
        <v>gew</v>
      </c>
      <c r="P372" t="str">
        <f t="shared" si="59"/>
        <v>gew</v>
      </c>
    </row>
    <row r="373" spans="1:16" x14ac:dyDescent="0.3">
      <c r="A373" s="28">
        <v>2</v>
      </c>
      <c r="C373" s="25">
        <v>1.259067546</v>
      </c>
      <c r="D373" s="25">
        <f t="shared" si="50"/>
        <v>0.54898090139046207</v>
      </c>
      <c r="E373" s="25" t="str">
        <f t="shared" si="51"/>
        <v/>
      </c>
      <c r="F373" t="str">
        <f t="shared" si="52"/>
        <v>gew</v>
      </c>
      <c r="G373" t="str">
        <f t="shared" si="53"/>
        <v>gew</v>
      </c>
      <c r="I373" t="str">
        <f t="shared" si="57"/>
        <v>gew, gew</v>
      </c>
      <c r="J373" t="str">
        <f t="shared" si="58"/>
        <v>OK</v>
      </c>
      <c r="L373" s="24">
        <v>2.0995469099999999</v>
      </c>
      <c r="M373" s="27">
        <f t="shared" si="54"/>
        <v>9.9095872905480865E-3</v>
      </c>
      <c r="N373" s="26" t="str">
        <f t="shared" si="55"/>
        <v/>
      </c>
      <c r="O373" t="str">
        <f t="shared" si="56"/>
        <v>gew</v>
      </c>
      <c r="P373" t="str">
        <f t="shared" si="59"/>
        <v>gew</v>
      </c>
    </row>
    <row r="374" spans="1:16" x14ac:dyDescent="0.3">
      <c r="A374" s="28">
        <v>2</v>
      </c>
      <c r="C374" s="25">
        <v>1.237007859</v>
      </c>
      <c r="D374" s="25">
        <f t="shared" si="50"/>
        <v>0.58215700722776387</v>
      </c>
      <c r="E374" s="25" t="str">
        <f t="shared" si="51"/>
        <v/>
      </c>
      <c r="F374" t="str">
        <f t="shared" si="52"/>
        <v>gew</v>
      </c>
      <c r="G374" t="str">
        <f t="shared" si="53"/>
        <v>gew</v>
      </c>
      <c r="I374" t="str">
        <f t="shared" si="57"/>
        <v/>
      </c>
      <c r="J374" t="str">
        <f t="shared" si="58"/>
        <v/>
      </c>
      <c r="L374" s="24">
        <v>-5.1801308999999997E-2</v>
      </c>
      <c r="M374" s="27">
        <f t="shared" si="54"/>
        <v>4.2098886116141134</v>
      </c>
      <c r="N374" s="26" t="str">
        <f t="shared" si="55"/>
        <v>nicht wetten</v>
      </c>
      <c r="O374" t="str">
        <f t="shared" si="56"/>
        <v>verl</v>
      </c>
      <c r="P374" t="str">
        <f t="shared" si="59"/>
        <v/>
      </c>
    </row>
    <row r="375" spans="1:16" x14ac:dyDescent="0.3">
      <c r="A375" s="28">
        <v>1</v>
      </c>
      <c r="C375" s="25">
        <v>0.41100948799999998</v>
      </c>
      <c r="D375" s="25">
        <f t="shared" si="50"/>
        <v>0.34690982322602226</v>
      </c>
      <c r="E375" s="25" t="str">
        <f t="shared" si="51"/>
        <v>nicht wetten</v>
      </c>
      <c r="F375" t="str">
        <f t="shared" si="52"/>
        <v>verl</v>
      </c>
      <c r="G375" t="str">
        <f t="shared" si="53"/>
        <v/>
      </c>
      <c r="I375" t="str">
        <f t="shared" si="57"/>
        <v/>
      </c>
      <c r="J375" t="str">
        <f t="shared" si="58"/>
        <v/>
      </c>
      <c r="L375" s="24">
        <v>1.0515458600000001</v>
      </c>
      <c r="M375" s="27">
        <f t="shared" si="54"/>
        <v>2.6569756831396054E-3</v>
      </c>
      <c r="N375" s="26" t="str">
        <f t="shared" si="55"/>
        <v/>
      </c>
      <c r="O375" t="str">
        <f t="shared" si="56"/>
        <v>gew</v>
      </c>
      <c r="P375" t="str">
        <f t="shared" si="59"/>
        <v>gew</v>
      </c>
    </row>
    <row r="376" spans="1:16" x14ac:dyDescent="0.3">
      <c r="A376" s="28">
        <v>-1</v>
      </c>
      <c r="C376" s="25">
        <v>-2.711165619</v>
      </c>
      <c r="D376" s="25">
        <f t="shared" si="50"/>
        <v>2.9280877756476529</v>
      </c>
      <c r="E376" s="25" t="str">
        <f t="shared" si="51"/>
        <v/>
      </c>
      <c r="F376" t="str">
        <f t="shared" si="52"/>
        <v>gew</v>
      </c>
      <c r="G376" t="str">
        <f t="shared" si="53"/>
        <v>gew</v>
      </c>
      <c r="I376" t="str">
        <f t="shared" si="57"/>
        <v>gew, gew</v>
      </c>
      <c r="J376" t="str">
        <f t="shared" si="58"/>
        <v>OK</v>
      </c>
      <c r="L376" s="24">
        <v>-3.2812473799999999</v>
      </c>
      <c r="M376" s="27">
        <f t="shared" si="54"/>
        <v>5.2040896087568642</v>
      </c>
      <c r="N376" s="26" t="str">
        <f t="shared" si="55"/>
        <v/>
      </c>
      <c r="O376" t="str">
        <f t="shared" si="56"/>
        <v>gew</v>
      </c>
      <c r="P376" t="str">
        <f t="shared" si="59"/>
        <v>gew</v>
      </c>
    </row>
    <row r="377" spans="1:16" x14ac:dyDescent="0.3">
      <c r="A377" s="28">
        <v>-3</v>
      </c>
      <c r="C377" s="25">
        <v>-1.6318543139999999</v>
      </c>
      <c r="D377" s="25">
        <f t="shared" si="50"/>
        <v>1.8718226181204107</v>
      </c>
      <c r="E377" s="25" t="str">
        <f t="shared" si="51"/>
        <v/>
      </c>
      <c r="F377" t="str">
        <f t="shared" si="52"/>
        <v>gew</v>
      </c>
      <c r="G377" t="str">
        <f t="shared" si="53"/>
        <v>gew</v>
      </c>
      <c r="I377" t="str">
        <f t="shared" si="57"/>
        <v>gew, gew</v>
      </c>
      <c r="J377" t="str">
        <f t="shared" si="58"/>
        <v>OK</v>
      </c>
      <c r="L377" s="24">
        <v>-3.2041270700000002</v>
      </c>
      <c r="M377" s="27">
        <f t="shared" si="54"/>
        <v>4.1667860706784979E-2</v>
      </c>
      <c r="N377" s="26" t="str">
        <f t="shared" si="55"/>
        <v/>
      </c>
      <c r="O377" t="str">
        <f t="shared" si="56"/>
        <v>gew</v>
      </c>
      <c r="P377" t="str">
        <f t="shared" si="59"/>
        <v>gew</v>
      </c>
    </row>
    <row r="378" spans="1:16" x14ac:dyDescent="0.3">
      <c r="A378" s="28">
        <v>-1</v>
      </c>
      <c r="C378" s="25">
        <v>-1.720540899</v>
      </c>
      <c r="D378" s="25">
        <f t="shared" si="50"/>
        <v>0.51917918713172817</v>
      </c>
      <c r="E378" s="25" t="str">
        <f t="shared" si="51"/>
        <v/>
      </c>
      <c r="F378" t="str">
        <f t="shared" si="52"/>
        <v>gew</v>
      </c>
      <c r="G378" t="str">
        <f t="shared" si="53"/>
        <v>gew</v>
      </c>
      <c r="I378" t="str">
        <f t="shared" si="57"/>
        <v/>
      </c>
      <c r="J378" t="str">
        <f t="shared" si="58"/>
        <v/>
      </c>
      <c r="L378" s="24">
        <v>-0.78447800899999998</v>
      </c>
      <c r="M378" s="27">
        <f t="shared" si="54"/>
        <v>4.6449728604604092E-2</v>
      </c>
      <c r="N378" s="26" t="str">
        <f t="shared" si="55"/>
        <v>nicht wetten</v>
      </c>
      <c r="O378" t="str">
        <f t="shared" si="56"/>
        <v>verl</v>
      </c>
      <c r="P378" t="str">
        <f t="shared" si="59"/>
        <v/>
      </c>
    </row>
    <row r="379" spans="1:16" x14ac:dyDescent="0.3">
      <c r="A379" s="28">
        <v>-3</v>
      </c>
      <c r="C379" s="25">
        <v>-1.1871384890000001</v>
      </c>
      <c r="D379" s="25">
        <f t="shared" si="50"/>
        <v>3.2864668580652028</v>
      </c>
      <c r="E379" s="25" t="str">
        <f t="shared" si="51"/>
        <v/>
      </c>
      <c r="F379" t="str">
        <f t="shared" si="52"/>
        <v>gew</v>
      </c>
      <c r="G379" t="str">
        <f t="shared" si="53"/>
        <v>gew</v>
      </c>
      <c r="I379" t="str">
        <f t="shared" si="57"/>
        <v>gew, gew</v>
      </c>
      <c r="J379" t="str">
        <f t="shared" si="58"/>
        <v>OK</v>
      </c>
      <c r="L379" s="24">
        <v>-3.3640320300000002</v>
      </c>
      <c r="M379" s="27">
        <f t="shared" si="54"/>
        <v>0.13251931886592103</v>
      </c>
      <c r="N379" s="26" t="str">
        <f t="shared" si="55"/>
        <v/>
      </c>
      <c r="O379" t="str">
        <f t="shared" si="56"/>
        <v>gew</v>
      </c>
      <c r="P379" t="str">
        <f t="shared" si="59"/>
        <v>gew</v>
      </c>
    </row>
    <row r="380" spans="1:16" x14ac:dyDescent="0.3">
      <c r="A380" s="28">
        <v>0</v>
      </c>
      <c r="C380" s="25">
        <v>0.28090267000000002</v>
      </c>
      <c r="D380" s="25">
        <f t="shared" si="50"/>
        <v>7.8906310013128908E-2</v>
      </c>
      <c r="E380" s="25" t="str">
        <f t="shared" si="51"/>
        <v>nicht wetten</v>
      </c>
      <c r="F380" t="str">
        <f t="shared" si="52"/>
        <v>verl</v>
      </c>
      <c r="G380" t="str">
        <f t="shared" si="53"/>
        <v/>
      </c>
      <c r="I380" t="str">
        <f t="shared" si="57"/>
        <v/>
      </c>
      <c r="J380" t="str">
        <f t="shared" si="58"/>
        <v/>
      </c>
      <c r="L380" s="24">
        <v>0.198768377</v>
      </c>
      <c r="M380" s="27">
        <f t="shared" si="54"/>
        <v>3.9508867695214125E-2</v>
      </c>
      <c r="N380" s="26" t="str">
        <f t="shared" si="55"/>
        <v>nicht wetten</v>
      </c>
      <c r="O380" t="str">
        <f t="shared" si="56"/>
        <v>verl</v>
      </c>
      <c r="P380" t="str">
        <f t="shared" si="59"/>
        <v/>
      </c>
    </row>
    <row r="381" spans="1:16" x14ac:dyDescent="0.3">
      <c r="A381" s="28">
        <v>0</v>
      </c>
      <c r="C381" s="25">
        <v>6.5385132999999998E-2</v>
      </c>
      <c r="D381" s="25">
        <f t="shared" si="50"/>
        <v>4.2752156174276886E-3</v>
      </c>
      <c r="E381" s="25" t="str">
        <f t="shared" si="51"/>
        <v>nicht wetten</v>
      </c>
      <c r="F381" t="str">
        <f t="shared" si="52"/>
        <v>verl</v>
      </c>
      <c r="G381" t="str">
        <f t="shared" si="53"/>
        <v/>
      </c>
      <c r="I381" t="str">
        <f t="shared" si="57"/>
        <v/>
      </c>
      <c r="J381" t="str">
        <f t="shared" si="58"/>
        <v/>
      </c>
      <c r="L381" s="24">
        <v>0.26396304399999998</v>
      </c>
      <c r="M381" s="27">
        <f t="shared" si="54"/>
        <v>6.9676488597745931E-2</v>
      </c>
      <c r="N381" s="26" t="str">
        <f t="shared" si="55"/>
        <v>nicht wetten</v>
      </c>
      <c r="O381" t="str">
        <f t="shared" si="56"/>
        <v>verl</v>
      </c>
      <c r="P381" t="str">
        <f t="shared" si="59"/>
        <v/>
      </c>
    </row>
    <row r="382" spans="1:16" x14ac:dyDescent="0.3">
      <c r="A382" s="28">
        <v>-1</v>
      </c>
      <c r="C382" s="25">
        <v>-0.42999403400000002</v>
      </c>
      <c r="D382" s="25">
        <f t="shared" si="50"/>
        <v>0.32490680127559313</v>
      </c>
      <c r="E382" s="25" t="str">
        <f t="shared" si="51"/>
        <v>nicht wetten</v>
      </c>
      <c r="F382" t="str">
        <f t="shared" si="52"/>
        <v>verl</v>
      </c>
      <c r="G382" t="str">
        <f t="shared" si="53"/>
        <v/>
      </c>
      <c r="I382" t="str">
        <f t="shared" si="57"/>
        <v/>
      </c>
      <c r="J382" t="str">
        <f t="shared" si="58"/>
        <v/>
      </c>
      <c r="L382" s="24">
        <v>2.2479777300000001</v>
      </c>
      <c r="M382" s="27">
        <f t="shared" si="54"/>
        <v>10.549359334575954</v>
      </c>
      <c r="N382" s="26" t="str">
        <f t="shared" si="55"/>
        <v/>
      </c>
      <c r="O382" t="str">
        <f t="shared" si="56"/>
        <v>verl</v>
      </c>
      <c r="P382" t="str">
        <f t="shared" si="59"/>
        <v>verl</v>
      </c>
    </row>
    <row r="383" spans="1:16" x14ac:dyDescent="0.3">
      <c r="A383" s="28">
        <v>-1</v>
      </c>
      <c r="C383" s="25">
        <v>4.6026279000000003E-2</v>
      </c>
      <c r="D383" s="25">
        <f t="shared" si="50"/>
        <v>1.0941709763585856</v>
      </c>
      <c r="E383" s="25" t="str">
        <f t="shared" si="51"/>
        <v>nicht wetten</v>
      </c>
      <c r="F383" t="str">
        <f t="shared" si="52"/>
        <v>verl</v>
      </c>
      <c r="G383" t="str">
        <f t="shared" si="53"/>
        <v/>
      </c>
      <c r="I383" t="str">
        <f t="shared" si="57"/>
        <v/>
      </c>
      <c r="J383" t="str">
        <f t="shared" si="58"/>
        <v/>
      </c>
      <c r="L383" s="24">
        <v>-0.64869445599999997</v>
      </c>
      <c r="M383" s="27">
        <f t="shared" si="54"/>
        <v>0.12341558524513595</v>
      </c>
      <c r="N383" s="26" t="str">
        <f t="shared" si="55"/>
        <v>nicht wetten</v>
      </c>
      <c r="O383" t="str">
        <f t="shared" si="56"/>
        <v>verl</v>
      </c>
      <c r="P383" t="str">
        <f t="shared" si="59"/>
        <v/>
      </c>
    </row>
    <row r="384" spans="1:16" x14ac:dyDescent="0.3">
      <c r="A384" s="28">
        <v>1</v>
      </c>
      <c r="C384" s="25">
        <v>1.7145633229999999</v>
      </c>
      <c r="D384" s="25">
        <f t="shared" si="50"/>
        <v>0.51060074257680221</v>
      </c>
      <c r="E384" s="25" t="str">
        <f t="shared" si="51"/>
        <v/>
      </c>
      <c r="F384" t="str">
        <f t="shared" si="52"/>
        <v>gew</v>
      </c>
      <c r="G384" t="str">
        <f t="shared" si="53"/>
        <v>gew</v>
      </c>
      <c r="I384" t="str">
        <f t="shared" si="57"/>
        <v>gew, gew</v>
      </c>
      <c r="J384" t="str">
        <f t="shared" si="58"/>
        <v>OK</v>
      </c>
      <c r="L384" s="24">
        <v>2.9782073499999999</v>
      </c>
      <c r="M384" s="27">
        <f t="shared" si="54"/>
        <v>3.913304319594022</v>
      </c>
      <c r="N384" s="26" t="str">
        <f t="shared" si="55"/>
        <v/>
      </c>
      <c r="O384" t="str">
        <f t="shared" si="56"/>
        <v>gew</v>
      </c>
      <c r="P384" t="str">
        <f t="shared" si="59"/>
        <v>gew</v>
      </c>
    </row>
    <row r="385" spans="1:16" x14ac:dyDescent="0.3">
      <c r="A385" s="28">
        <v>0</v>
      </c>
      <c r="C385" s="25">
        <v>9.5783571999999997E-2</v>
      </c>
      <c r="D385" s="25">
        <f t="shared" ref="D385:D448" si="60">(C385-A385)^2</f>
        <v>9.1744926650791838E-3</v>
      </c>
      <c r="E385" s="25" t="str">
        <f t="shared" ref="E385:E448" si="61">IF(AND(C385&gt;-($T$6),C385&lt;($T$6)),"nicht wetten","")</f>
        <v>nicht wetten</v>
      </c>
      <c r="F385" t="str">
        <f t="shared" ref="F385:F448" si="62">IF(AND(E385="",(C385*A385)&gt;0),"gew","verl")</f>
        <v>verl</v>
      </c>
      <c r="G385" t="str">
        <f t="shared" ref="G385:G448" si="63">IF(E385="",F385,"")</f>
        <v/>
      </c>
      <c r="I385" t="str">
        <f t="shared" si="57"/>
        <v/>
      </c>
      <c r="J385" t="str">
        <f t="shared" si="58"/>
        <v/>
      </c>
      <c r="L385" s="24">
        <v>0.117368206</v>
      </c>
      <c r="M385" s="27">
        <f t="shared" ref="M385:M448" si="64">(L385-A385)^2</f>
        <v>1.3775295779658437E-2</v>
      </c>
      <c r="N385" s="26" t="str">
        <f t="shared" ref="N385:N448" si="65">IF(AND(L385&gt;-($T$6),L385&lt;($T$6)),"nicht wetten","")</f>
        <v>nicht wetten</v>
      </c>
      <c r="O385" t="str">
        <f t="shared" ref="O385:O448" si="66">IF(AND(N385="",(L385*A385)&gt;0),"gew","verl")</f>
        <v>verl</v>
      </c>
      <c r="P385" t="str">
        <f t="shared" si="59"/>
        <v/>
      </c>
    </row>
    <row r="386" spans="1:16" x14ac:dyDescent="0.3">
      <c r="A386" s="28">
        <v>-3</v>
      </c>
      <c r="C386" s="25">
        <v>-1.521461357</v>
      </c>
      <c r="D386" s="25">
        <f t="shared" si="60"/>
        <v>2.1860765188442817</v>
      </c>
      <c r="E386" s="25" t="str">
        <f t="shared" si="61"/>
        <v/>
      </c>
      <c r="F386" t="str">
        <f t="shared" si="62"/>
        <v>gew</v>
      </c>
      <c r="G386" t="str">
        <f t="shared" si="63"/>
        <v>gew</v>
      </c>
      <c r="I386" t="str">
        <f t="shared" ref="I386:I449" si="67">IF(AND(E386="",N386=""),G386&amp;", "&amp;P386,"")</f>
        <v>gew, gew</v>
      </c>
      <c r="J386" t="str">
        <f t="shared" ref="J386:J449" si="68">IF(I386="","",IF(LEFT(I386,3)=RIGHT(I386,3),"OK","verl"))</f>
        <v>OK</v>
      </c>
      <c r="L386" s="24">
        <v>-3.2507867799999999</v>
      </c>
      <c r="M386" s="27">
        <f t="shared" si="64"/>
        <v>6.2894009022768343E-2</v>
      </c>
      <c r="N386" s="26" t="str">
        <f t="shared" si="65"/>
        <v/>
      </c>
      <c r="O386" t="str">
        <f t="shared" si="66"/>
        <v>gew</v>
      </c>
      <c r="P386" t="str">
        <f t="shared" ref="P386:P449" si="69">IF(N386="",O386,"")</f>
        <v>gew</v>
      </c>
    </row>
    <row r="387" spans="1:16" x14ac:dyDescent="0.3">
      <c r="A387" s="28">
        <v>0</v>
      </c>
      <c r="C387" s="25">
        <v>-0.193339962</v>
      </c>
      <c r="D387" s="25">
        <f t="shared" si="60"/>
        <v>3.7380340906161443E-2</v>
      </c>
      <c r="E387" s="25" t="str">
        <f t="shared" si="61"/>
        <v>nicht wetten</v>
      </c>
      <c r="F387" t="str">
        <f t="shared" si="62"/>
        <v>verl</v>
      </c>
      <c r="G387" t="str">
        <f t="shared" si="63"/>
        <v/>
      </c>
      <c r="I387" t="str">
        <f t="shared" si="67"/>
        <v/>
      </c>
      <c r="J387" t="str">
        <f t="shared" si="68"/>
        <v/>
      </c>
      <c r="L387" s="24">
        <v>1.66217291</v>
      </c>
      <c r="M387" s="27">
        <f t="shared" si="64"/>
        <v>2.7628187827378681</v>
      </c>
      <c r="N387" s="26" t="str">
        <f t="shared" si="65"/>
        <v/>
      </c>
      <c r="O387" t="str">
        <f t="shared" si="66"/>
        <v>verl</v>
      </c>
      <c r="P387" t="str">
        <f t="shared" si="69"/>
        <v>verl</v>
      </c>
    </row>
    <row r="388" spans="1:16" x14ac:dyDescent="0.3">
      <c r="A388" s="28">
        <v>0</v>
      </c>
      <c r="C388" s="25">
        <v>7.3870653999999994E-2</v>
      </c>
      <c r="D388" s="25">
        <f t="shared" si="60"/>
        <v>5.4568735223877148E-3</v>
      </c>
      <c r="E388" s="25" t="str">
        <f t="shared" si="61"/>
        <v>nicht wetten</v>
      </c>
      <c r="F388" t="str">
        <f t="shared" si="62"/>
        <v>verl</v>
      </c>
      <c r="G388" t="str">
        <f t="shared" si="63"/>
        <v/>
      </c>
      <c r="I388" t="str">
        <f t="shared" si="67"/>
        <v/>
      </c>
      <c r="J388" t="str">
        <f t="shared" si="68"/>
        <v/>
      </c>
      <c r="L388" s="24">
        <v>-0.82442587599999995</v>
      </c>
      <c r="M388" s="27">
        <f t="shared" si="64"/>
        <v>0.67967802501836727</v>
      </c>
      <c r="N388" s="26" t="str">
        <f t="shared" si="65"/>
        <v>nicht wetten</v>
      </c>
      <c r="O388" t="str">
        <f t="shared" si="66"/>
        <v>verl</v>
      </c>
      <c r="P388" t="str">
        <f t="shared" si="69"/>
        <v/>
      </c>
    </row>
    <row r="389" spans="1:16" x14ac:dyDescent="0.3">
      <c r="A389" s="28">
        <v>4</v>
      </c>
      <c r="C389" s="25">
        <v>2.2838233560000001</v>
      </c>
      <c r="D389" s="25">
        <f t="shared" si="60"/>
        <v>2.9452622734111022</v>
      </c>
      <c r="E389" s="25" t="str">
        <f t="shared" si="61"/>
        <v/>
      </c>
      <c r="F389" t="str">
        <f t="shared" si="62"/>
        <v>gew</v>
      </c>
      <c r="G389" t="str">
        <f t="shared" si="63"/>
        <v>gew</v>
      </c>
      <c r="I389" t="str">
        <f t="shared" si="67"/>
        <v>gew, gew</v>
      </c>
      <c r="J389" t="str">
        <f t="shared" si="68"/>
        <v>OK</v>
      </c>
      <c r="L389" s="24">
        <v>3.3298256400000001</v>
      </c>
      <c r="M389" s="27">
        <f t="shared" si="64"/>
        <v>0.44913367280140942</v>
      </c>
      <c r="N389" s="26" t="str">
        <f t="shared" si="65"/>
        <v/>
      </c>
      <c r="O389" t="str">
        <f t="shared" si="66"/>
        <v>gew</v>
      </c>
      <c r="P389" t="str">
        <f t="shared" si="69"/>
        <v>gew</v>
      </c>
    </row>
    <row r="390" spans="1:16" x14ac:dyDescent="0.3">
      <c r="A390" s="28">
        <v>1</v>
      </c>
      <c r="C390" s="25">
        <v>0.33844058900000001</v>
      </c>
      <c r="D390" s="25">
        <f t="shared" si="60"/>
        <v>0.43766085428266699</v>
      </c>
      <c r="E390" s="25" t="str">
        <f t="shared" si="61"/>
        <v>nicht wetten</v>
      </c>
      <c r="F390" t="str">
        <f t="shared" si="62"/>
        <v>verl</v>
      </c>
      <c r="G390" t="str">
        <f t="shared" si="63"/>
        <v/>
      </c>
      <c r="I390" t="str">
        <f t="shared" si="67"/>
        <v/>
      </c>
      <c r="J390" t="str">
        <f t="shared" si="68"/>
        <v/>
      </c>
      <c r="L390" s="24">
        <v>-1.91991556</v>
      </c>
      <c r="M390" s="27">
        <f t="shared" si="64"/>
        <v>8.5259068775301117</v>
      </c>
      <c r="N390" s="26" t="str">
        <f t="shared" si="65"/>
        <v/>
      </c>
      <c r="O390" t="str">
        <f t="shared" si="66"/>
        <v>verl</v>
      </c>
      <c r="P390" t="str">
        <f t="shared" si="69"/>
        <v>verl</v>
      </c>
    </row>
    <row r="391" spans="1:16" x14ac:dyDescent="0.3">
      <c r="A391" s="28">
        <v>-2</v>
      </c>
      <c r="C391" s="25">
        <v>-1.3544004780000001</v>
      </c>
      <c r="D391" s="25">
        <f t="shared" si="60"/>
        <v>0.41679874280662838</v>
      </c>
      <c r="E391" s="25" t="str">
        <f t="shared" si="61"/>
        <v/>
      </c>
      <c r="F391" t="str">
        <f t="shared" si="62"/>
        <v>gew</v>
      </c>
      <c r="G391" t="str">
        <f t="shared" si="63"/>
        <v>gew</v>
      </c>
      <c r="I391" t="str">
        <f t="shared" si="67"/>
        <v>gew, gew</v>
      </c>
      <c r="J391" t="str">
        <f t="shared" si="68"/>
        <v>OK</v>
      </c>
      <c r="L391" s="24">
        <v>-2.1014325600000001</v>
      </c>
      <c r="M391" s="27">
        <f t="shared" si="64"/>
        <v>1.0288564228153623E-2</v>
      </c>
      <c r="N391" s="26" t="str">
        <f t="shared" si="65"/>
        <v/>
      </c>
      <c r="O391" t="str">
        <f t="shared" si="66"/>
        <v>gew</v>
      </c>
      <c r="P391" t="str">
        <f t="shared" si="69"/>
        <v>gew</v>
      </c>
    </row>
    <row r="392" spans="1:16" x14ac:dyDescent="0.3">
      <c r="A392" s="28">
        <v>2</v>
      </c>
      <c r="C392" s="25">
        <v>1.1177698119999999</v>
      </c>
      <c r="D392" s="25">
        <f t="shared" si="60"/>
        <v>0.77833010461851548</v>
      </c>
      <c r="E392" s="25" t="str">
        <f t="shared" si="61"/>
        <v/>
      </c>
      <c r="F392" t="str">
        <f t="shared" si="62"/>
        <v>gew</v>
      </c>
      <c r="G392" t="str">
        <f t="shared" si="63"/>
        <v>gew</v>
      </c>
      <c r="I392" t="str">
        <f t="shared" si="67"/>
        <v/>
      </c>
      <c r="J392" t="str">
        <f t="shared" si="68"/>
        <v/>
      </c>
      <c r="L392" s="24">
        <v>-0.56108164800000004</v>
      </c>
      <c r="M392" s="27">
        <f t="shared" si="64"/>
        <v>6.5591392077223958</v>
      </c>
      <c r="N392" s="26" t="str">
        <f t="shared" si="65"/>
        <v>nicht wetten</v>
      </c>
      <c r="O392" t="str">
        <f t="shared" si="66"/>
        <v>verl</v>
      </c>
      <c r="P392" t="str">
        <f t="shared" si="69"/>
        <v/>
      </c>
    </row>
    <row r="393" spans="1:16" x14ac:dyDescent="0.3">
      <c r="A393" s="28">
        <v>-1</v>
      </c>
      <c r="C393" s="25">
        <v>7.2396279999999997E-3</v>
      </c>
      <c r="D393" s="25">
        <f t="shared" si="60"/>
        <v>1.0145316682135783</v>
      </c>
      <c r="E393" s="25" t="str">
        <f t="shared" si="61"/>
        <v>nicht wetten</v>
      </c>
      <c r="F393" t="str">
        <f t="shared" si="62"/>
        <v>verl</v>
      </c>
      <c r="G393" t="str">
        <f t="shared" si="63"/>
        <v/>
      </c>
      <c r="I393" t="str">
        <f t="shared" si="67"/>
        <v/>
      </c>
      <c r="J393" t="str">
        <f t="shared" si="68"/>
        <v/>
      </c>
      <c r="L393" s="24">
        <v>3.7864673099999999</v>
      </c>
      <c r="M393" s="27">
        <f t="shared" si="64"/>
        <v>22.910269309698634</v>
      </c>
      <c r="N393" s="26" t="str">
        <f t="shared" si="65"/>
        <v/>
      </c>
      <c r="O393" t="str">
        <f t="shared" si="66"/>
        <v>verl</v>
      </c>
      <c r="P393" t="str">
        <f t="shared" si="69"/>
        <v>verl</v>
      </c>
    </row>
    <row r="394" spans="1:16" x14ac:dyDescent="0.3">
      <c r="A394" s="28">
        <v>-1</v>
      </c>
      <c r="C394" s="25">
        <v>-0.56992080700000003</v>
      </c>
      <c r="D394" s="25">
        <f t="shared" si="60"/>
        <v>0.18496811225153123</v>
      </c>
      <c r="E394" s="25" t="str">
        <f t="shared" si="61"/>
        <v>nicht wetten</v>
      </c>
      <c r="F394" t="str">
        <f t="shared" si="62"/>
        <v>verl</v>
      </c>
      <c r="G394" t="str">
        <f t="shared" si="63"/>
        <v/>
      </c>
      <c r="I394" t="str">
        <f t="shared" si="67"/>
        <v/>
      </c>
      <c r="J394" t="str">
        <f t="shared" si="68"/>
        <v/>
      </c>
      <c r="L394" s="24">
        <v>-0.83566570299999998</v>
      </c>
      <c r="M394" s="27">
        <f t="shared" si="64"/>
        <v>2.7005761170484213E-2</v>
      </c>
      <c r="N394" s="26" t="str">
        <f t="shared" si="65"/>
        <v>nicht wetten</v>
      </c>
      <c r="O394" t="str">
        <f t="shared" si="66"/>
        <v>verl</v>
      </c>
      <c r="P394" t="str">
        <f t="shared" si="69"/>
        <v/>
      </c>
    </row>
    <row r="395" spans="1:16" x14ac:dyDescent="0.3">
      <c r="A395" s="28">
        <v>-4</v>
      </c>
      <c r="C395" s="25">
        <v>-2.3544979869999998</v>
      </c>
      <c r="D395" s="25">
        <f t="shared" si="60"/>
        <v>2.7076768747870528</v>
      </c>
      <c r="E395" s="25" t="str">
        <f t="shared" si="61"/>
        <v/>
      </c>
      <c r="F395" t="str">
        <f t="shared" si="62"/>
        <v>gew</v>
      </c>
      <c r="G395" t="str">
        <f t="shared" si="63"/>
        <v>gew</v>
      </c>
      <c r="I395" t="str">
        <f t="shared" si="67"/>
        <v>gew, gew</v>
      </c>
      <c r="J395" t="str">
        <f t="shared" si="68"/>
        <v>OK</v>
      </c>
      <c r="L395" s="24">
        <v>-3.9204859700000001</v>
      </c>
      <c r="M395" s="27">
        <f t="shared" si="64"/>
        <v>6.3224809668408844E-3</v>
      </c>
      <c r="N395" s="26" t="str">
        <f t="shared" si="65"/>
        <v/>
      </c>
      <c r="O395" t="str">
        <f t="shared" si="66"/>
        <v>gew</v>
      </c>
      <c r="P395" t="str">
        <f t="shared" si="69"/>
        <v>gew</v>
      </c>
    </row>
    <row r="396" spans="1:16" x14ac:dyDescent="0.3">
      <c r="A396" s="28">
        <v>0</v>
      </c>
      <c r="C396" s="25">
        <v>0.43150033799999998</v>
      </c>
      <c r="D396" s="25">
        <f t="shared" si="60"/>
        <v>0.18619254169411423</v>
      </c>
      <c r="E396" s="25" t="str">
        <f t="shared" si="61"/>
        <v>nicht wetten</v>
      </c>
      <c r="F396" t="str">
        <f t="shared" si="62"/>
        <v>verl</v>
      </c>
      <c r="G396" t="str">
        <f t="shared" si="63"/>
        <v/>
      </c>
      <c r="I396" t="str">
        <f t="shared" si="67"/>
        <v/>
      </c>
      <c r="J396" t="str">
        <f t="shared" si="68"/>
        <v/>
      </c>
      <c r="L396" s="24">
        <v>2.13525426E-2</v>
      </c>
      <c r="M396" s="27">
        <f t="shared" si="64"/>
        <v>4.5593107548481477E-4</v>
      </c>
      <c r="N396" s="26" t="str">
        <f t="shared" si="65"/>
        <v>nicht wetten</v>
      </c>
      <c r="O396" t="str">
        <f t="shared" si="66"/>
        <v>verl</v>
      </c>
      <c r="P396" t="str">
        <f t="shared" si="69"/>
        <v/>
      </c>
    </row>
    <row r="397" spans="1:16" x14ac:dyDescent="0.3">
      <c r="A397" s="28">
        <v>-2</v>
      </c>
      <c r="C397" s="25">
        <v>-0.67162849000000002</v>
      </c>
      <c r="D397" s="25">
        <f t="shared" si="60"/>
        <v>1.7645708685796799</v>
      </c>
      <c r="E397" s="25" t="str">
        <f t="shared" si="61"/>
        <v>nicht wetten</v>
      </c>
      <c r="F397" t="str">
        <f t="shared" si="62"/>
        <v>verl</v>
      </c>
      <c r="G397" t="str">
        <f t="shared" si="63"/>
        <v/>
      </c>
      <c r="I397" t="str">
        <f t="shared" si="67"/>
        <v/>
      </c>
      <c r="J397" t="str">
        <f t="shared" si="68"/>
        <v/>
      </c>
      <c r="L397" s="24">
        <v>-1.6211891199999999</v>
      </c>
      <c r="M397" s="27">
        <f t="shared" si="64"/>
        <v>0.14349768280637445</v>
      </c>
      <c r="N397" s="26" t="str">
        <f t="shared" si="65"/>
        <v/>
      </c>
      <c r="O397" t="str">
        <f t="shared" si="66"/>
        <v>gew</v>
      </c>
      <c r="P397" t="str">
        <f t="shared" si="69"/>
        <v>gew</v>
      </c>
    </row>
    <row r="398" spans="1:16" x14ac:dyDescent="0.3">
      <c r="A398" s="28">
        <v>-1</v>
      </c>
      <c r="C398" s="25">
        <v>-0.53022199800000003</v>
      </c>
      <c r="D398" s="25">
        <f t="shared" si="60"/>
        <v>0.22069137116311197</v>
      </c>
      <c r="E398" s="25" t="str">
        <f t="shared" si="61"/>
        <v>nicht wetten</v>
      </c>
      <c r="F398" t="str">
        <f t="shared" si="62"/>
        <v>verl</v>
      </c>
      <c r="G398" t="str">
        <f t="shared" si="63"/>
        <v/>
      </c>
      <c r="I398" t="str">
        <f t="shared" si="67"/>
        <v/>
      </c>
      <c r="J398" t="str">
        <f t="shared" si="68"/>
        <v/>
      </c>
      <c r="L398" s="24">
        <v>0.202994376</v>
      </c>
      <c r="M398" s="27">
        <f t="shared" si="64"/>
        <v>1.4471954686876292</v>
      </c>
      <c r="N398" s="26" t="str">
        <f t="shared" si="65"/>
        <v>nicht wetten</v>
      </c>
      <c r="O398" t="str">
        <f t="shared" si="66"/>
        <v>verl</v>
      </c>
      <c r="P398" t="str">
        <f t="shared" si="69"/>
        <v/>
      </c>
    </row>
    <row r="399" spans="1:16" x14ac:dyDescent="0.3">
      <c r="A399" s="28">
        <v>2</v>
      </c>
      <c r="C399" s="25">
        <v>1.3496585729999999</v>
      </c>
      <c r="D399" s="25">
        <f t="shared" si="60"/>
        <v>0.42294397167239645</v>
      </c>
      <c r="E399" s="25" t="str">
        <f t="shared" si="61"/>
        <v/>
      </c>
      <c r="F399" t="str">
        <f t="shared" si="62"/>
        <v>gew</v>
      </c>
      <c r="G399" t="str">
        <f t="shared" si="63"/>
        <v>gew</v>
      </c>
      <c r="I399" t="str">
        <f t="shared" si="67"/>
        <v>gew, gew</v>
      </c>
      <c r="J399" t="str">
        <f t="shared" si="68"/>
        <v>OK</v>
      </c>
      <c r="L399" s="24">
        <v>2.3794407799999999</v>
      </c>
      <c r="M399" s="27">
        <f t="shared" si="64"/>
        <v>0.14397530552700835</v>
      </c>
      <c r="N399" s="26" t="str">
        <f t="shared" si="65"/>
        <v/>
      </c>
      <c r="O399" t="str">
        <f t="shared" si="66"/>
        <v>gew</v>
      </c>
      <c r="P399" t="str">
        <f t="shared" si="69"/>
        <v>gew</v>
      </c>
    </row>
    <row r="400" spans="1:16" x14ac:dyDescent="0.3">
      <c r="A400" s="28">
        <v>1</v>
      </c>
      <c r="C400" s="25">
        <v>1.752476417</v>
      </c>
      <c r="D400" s="25">
        <f t="shared" si="60"/>
        <v>0.56622075814115791</v>
      </c>
      <c r="E400" s="25" t="str">
        <f t="shared" si="61"/>
        <v/>
      </c>
      <c r="F400" t="str">
        <f t="shared" si="62"/>
        <v>gew</v>
      </c>
      <c r="G400" t="str">
        <f t="shared" si="63"/>
        <v>gew</v>
      </c>
      <c r="I400" t="str">
        <f t="shared" si="67"/>
        <v>gew, gew</v>
      </c>
      <c r="J400" t="str">
        <f t="shared" si="68"/>
        <v>OK</v>
      </c>
      <c r="L400" s="24">
        <v>1.18542898</v>
      </c>
      <c r="M400" s="27">
        <f t="shared" si="64"/>
        <v>3.4383906623840388E-2</v>
      </c>
      <c r="N400" s="26" t="str">
        <f t="shared" si="65"/>
        <v/>
      </c>
      <c r="O400" t="str">
        <f t="shared" si="66"/>
        <v>gew</v>
      </c>
      <c r="P400" t="str">
        <f t="shared" si="69"/>
        <v>gew</v>
      </c>
    </row>
    <row r="401" spans="1:16" x14ac:dyDescent="0.3">
      <c r="A401" s="28">
        <v>-1</v>
      </c>
      <c r="C401" s="25">
        <v>-0.244655861</v>
      </c>
      <c r="D401" s="25">
        <f t="shared" si="60"/>
        <v>0.57054476832165124</v>
      </c>
      <c r="E401" s="25" t="str">
        <f t="shared" si="61"/>
        <v>nicht wetten</v>
      </c>
      <c r="F401" t="str">
        <f t="shared" si="62"/>
        <v>verl</v>
      </c>
      <c r="G401" t="str">
        <f t="shared" si="63"/>
        <v/>
      </c>
      <c r="I401" t="str">
        <f t="shared" si="67"/>
        <v/>
      </c>
      <c r="J401" t="str">
        <f t="shared" si="68"/>
        <v/>
      </c>
      <c r="L401" s="24">
        <v>-0.19588077100000001</v>
      </c>
      <c r="M401" s="27">
        <f t="shared" si="64"/>
        <v>0.64660773444755437</v>
      </c>
      <c r="N401" s="26" t="str">
        <f t="shared" si="65"/>
        <v>nicht wetten</v>
      </c>
      <c r="O401" t="str">
        <f t="shared" si="66"/>
        <v>verl</v>
      </c>
      <c r="P401" t="str">
        <f t="shared" si="69"/>
        <v/>
      </c>
    </row>
    <row r="402" spans="1:16" x14ac:dyDescent="0.3">
      <c r="A402" s="28">
        <v>2</v>
      </c>
      <c r="C402" s="25">
        <v>0.95897130500000005</v>
      </c>
      <c r="D402" s="25">
        <f t="shared" si="60"/>
        <v>1.0837407438134032</v>
      </c>
      <c r="E402" s="25" t="str">
        <f t="shared" si="61"/>
        <v>nicht wetten</v>
      </c>
      <c r="F402" t="str">
        <f t="shared" si="62"/>
        <v>verl</v>
      </c>
      <c r="G402" t="str">
        <f t="shared" si="63"/>
        <v/>
      </c>
      <c r="I402" t="str">
        <f t="shared" si="67"/>
        <v/>
      </c>
      <c r="J402" t="str">
        <f t="shared" si="68"/>
        <v/>
      </c>
      <c r="L402" s="24">
        <v>1.77364838</v>
      </c>
      <c r="M402" s="27">
        <f t="shared" si="64"/>
        <v>5.1235055876624386E-2</v>
      </c>
      <c r="N402" s="26" t="str">
        <f t="shared" si="65"/>
        <v/>
      </c>
      <c r="O402" t="str">
        <f t="shared" si="66"/>
        <v>gew</v>
      </c>
      <c r="P402" t="str">
        <f t="shared" si="69"/>
        <v>gew</v>
      </c>
    </row>
    <row r="403" spans="1:16" x14ac:dyDescent="0.3">
      <c r="A403" s="28">
        <v>0</v>
      </c>
      <c r="C403" s="25">
        <v>0.86002983700000002</v>
      </c>
      <c r="D403" s="25">
        <f t="shared" si="60"/>
        <v>0.73965132053024663</v>
      </c>
      <c r="E403" s="25" t="str">
        <f t="shared" si="61"/>
        <v>nicht wetten</v>
      </c>
      <c r="F403" t="str">
        <f t="shared" si="62"/>
        <v>verl</v>
      </c>
      <c r="G403" t="str">
        <f t="shared" si="63"/>
        <v/>
      </c>
      <c r="I403" t="str">
        <f t="shared" si="67"/>
        <v/>
      </c>
      <c r="J403" t="str">
        <f t="shared" si="68"/>
        <v/>
      </c>
      <c r="L403" s="24">
        <v>-7.3367916000000005E-2</v>
      </c>
      <c r="M403" s="27">
        <f t="shared" si="64"/>
        <v>5.3828510981830564E-3</v>
      </c>
      <c r="N403" s="26" t="str">
        <f t="shared" si="65"/>
        <v>nicht wetten</v>
      </c>
      <c r="O403" t="str">
        <f t="shared" si="66"/>
        <v>verl</v>
      </c>
      <c r="P403" t="str">
        <f t="shared" si="69"/>
        <v/>
      </c>
    </row>
    <row r="404" spans="1:16" x14ac:dyDescent="0.3">
      <c r="A404" s="28">
        <v>0</v>
      </c>
      <c r="C404" s="25">
        <v>0.54552189200000001</v>
      </c>
      <c r="D404" s="25">
        <f t="shared" si="60"/>
        <v>0.29759413465125967</v>
      </c>
      <c r="E404" s="25" t="str">
        <f t="shared" si="61"/>
        <v>nicht wetten</v>
      </c>
      <c r="F404" t="str">
        <f t="shared" si="62"/>
        <v>verl</v>
      </c>
      <c r="G404" t="str">
        <f t="shared" si="63"/>
        <v/>
      </c>
      <c r="I404" t="str">
        <f t="shared" si="67"/>
        <v/>
      </c>
      <c r="J404" t="str">
        <f t="shared" si="68"/>
        <v/>
      </c>
      <c r="L404" s="24">
        <v>-0.32356184700000001</v>
      </c>
      <c r="M404" s="27">
        <f t="shared" si="64"/>
        <v>0.10469226883405142</v>
      </c>
      <c r="N404" s="26" t="str">
        <f t="shared" si="65"/>
        <v>nicht wetten</v>
      </c>
      <c r="O404" t="str">
        <f t="shared" si="66"/>
        <v>verl</v>
      </c>
      <c r="P404" t="str">
        <f t="shared" si="69"/>
        <v/>
      </c>
    </row>
    <row r="405" spans="1:16" x14ac:dyDescent="0.3">
      <c r="A405" s="28">
        <v>3</v>
      </c>
      <c r="C405" s="25">
        <v>1.2974587360000001</v>
      </c>
      <c r="D405" s="25">
        <f t="shared" si="60"/>
        <v>2.8986467556227176</v>
      </c>
      <c r="E405" s="25" t="str">
        <f t="shared" si="61"/>
        <v/>
      </c>
      <c r="F405" t="str">
        <f t="shared" si="62"/>
        <v>gew</v>
      </c>
      <c r="G405" t="str">
        <f t="shared" si="63"/>
        <v>gew</v>
      </c>
      <c r="I405" t="str">
        <f t="shared" si="67"/>
        <v/>
      </c>
      <c r="J405" t="str">
        <f t="shared" si="68"/>
        <v/>
      </c>
      <c r="L405" s="24">
        <v>0.560251057</v>
      </c>
      <c r="M405" s="27">
        <f t="shared" si="64"/>
        <v>5.9523749048696182</v>
      </c>
      <c r="N405" s="26" t="str">
        <f t="shared" si="65"/>
        <v>nicht wetten</v>
      </c>
      <c r="O405" t="str">
        <f t="shared" si="66"/>
        <v>verl</v>
      </c>
      <c r="P405" t="str">
        <f t="shared" si="69"/>
        <v/>
      </c>
    </row>
    <row r="406" spans="1:16" x14ac:dyDescent="0.3">
      <c r="A406" s="28">
        <v>1</v>
      </c>
      <c r="C406" s="25">
        <v>2.0370650889999999</v>
      </c>
      <c r="D406" s="25">
        <f t="shared" si="60"/>
        <v>1.0755039988225779</v>
      </c>
      <c r="E406" s="25" t="str">
        <f t="shared" si="61"/>
        <v/>
      </c>
      <c r="F406" t="str">
        <f t="shared" si="62"/>
        <v>gew</v>
      </c>
      <c r="G406" t="str">
        <f t="shared" si="63"/>
        <v>gew</v>
      </c>
      <c r="I406" t="str">
        <f t="shared" si="67"/>
        <v>gew, gew</v>
      </c>
      <c r="J406" t="str">
        <f t="shared" si="68"/>
        <v>OK</v>
      </c>
      <c r="L406" s="24">
        <v>1.57914782</v>
      </c>
      <c r="M406" s="27">
        <f t="shared" si="64"/>
        <v>0.3354121974107524</v>
      </c>
      <c r="N406" s="26" t="str">
        <f t="shared" si="65"/>
        <v/>
      </c>
      <c r="O406" t="str">
        <f t="shared" si="66"/>
        <v>gew</v>
      </c>
      <c r="P406" t="str">
        <f t="shared" si="69"/>
        <v>gew</v>
      </c>
    </row>
    <row r="407" spans="1:16" x14ac:dyDescent="0.3">
      <c r="A407" s="28">
        <v>-1</v>
      </c>
      <c r="C407" s="25">
        <v>0.52613736099999997</v>
      </c>
      <c r="D407" s="25">
        <f t="shared" si="60"/>
        <v>2.3290952446400444</v>
      </c>
      <c r="E407" s="25" t="str">
        <f t="shared" si="61"/>
        <v>nicht wetten</v>
      </c>
      <c r="F407" t="str">
        <f t="shared" si="62"/>
        <v>verl</v>
      </c>
      <c r="G407" t="str">
        <f t="shared" si="63"/>
        <v/>
      </c>
      <c r="I407" t="str">
        <f t="shared" si="67"/>
        <v/>
      </c>
      <c r="J407" t="str">
        <f t="shared" si="68"/>
        <v/>
      </c>
      <c r="L407" s="24">
        <v>-0.35171774</v>
      </c>
      <c r="M407" s="27">
        <f t="shared" si="64"/>
        <v>0.42026988863070758</v>
      </c>
      <c r="N407" s="26" t="str">
        <f t="shared" si="65"/>
        <v>nicht wetten</v>
      </c>
      <c r="O407" t="str">
        <f t="shared" si="66"/>
        <v>verl</v>
      </c>
      <c r="P407" t="str">
        <f t="shared" si="69"/>
        <v/>
      </c>
    </row>
    <row r="408" spans="1:16" x14ac:dyDescent="0.3">
      <c r="A408" s="28">
        <v>0</v>
      </c>
      <c r="C408" s="25">
        <v>-0.67943372400000002</v>
      </c>
      <c r="D408" s="25">
        <f t="shared" si="60"/>
        <v>0.46163018530850819</v>
      </c>
      <c r="E408" s="25" t="str">
        <f t="shared" si="61"/>
        <v>nicht wetten</v>
      </c>
      <c r="F408" t="str">
        <f t="shared" si="62"/>
        <v>verl</v>
      </c>
      <c r="G408" t="str">
        <f t="shared" si="63"/>
        <v/>
      </c>
      <c r="I408" t="str">
        <f t="shared" si="67"/>
        <v/>
      </c>
      <c r="J408" t="str">
        <f t="shared" si="68"/>
        <v/>
      </c>
      <c r="L408" s="24">
        <v>-0.30349808900000003</v>
      </c>
      <c r="M408" s="27">
        <f t="shared" si="64"/>
        <v>9.2111090026651937E-2</v>
      </c>
      <c r="N408" s="26" t="str">
        <f t="shared" si="65"/>
        <v>nicht wetten</v>
      </c>
      <c r="O408" t="str">
        <f t="shared" si="66"/>
        <v>verl</v>
      </c>
      <c r="P408" t="str">
        <f t="shared" si="69"/>
        <v/>
      </c>
    </row>
    <row r="409" spans="1:16" x14ac:dyDescent="0.3">
      <c r="A409" s="28">
        <v>0</v>
      </c>
      <c r="C409" s="25">
        <v>9.0411380000000006E-3</v>
      </c>
      <c r="D409" s="25">
        <f t="shared" si="60"/>
        <v>8.174217633504401E-5</v>
      </c>
      <c r="E409" s="25" t="str">
        <f t="shared" si="61"/>
        <v>nicht wetten</v>
      </c>
      <c r="F409" t="str">
        <f t="shared" si="62"/>
        <v>verl</v>
      </c>
      <c r="G409" t="str">
        <f t="shared" si="63"/>
        <v/>
      </c>
      <c r="I409" t="str">
        <f t="shared" si="67"/>
        <v/>
      </c>
      <c r="J409" t="str">
        <f t="shared" si="68"/>
        <v/>
      </c>
      <c r="L409" s="24">
        <v>-0.48403030600000002</v>
      </c>
      <c r="M409" s="27">
        <f t="shared" si="64"/>
        <v>0.23428533712645366</v>
      </c>
      <c r="N409" s="26" t="str">
        <f t="shared" si="65"/>
        <v>nicht wetten</v>
      </c>
      <c r="O409" t="str">
        <f t="shared" si="66"/>
        <v>verl</v>
      </c>
      <c r="P409" t="str">
        <f t="shared" si="69"/>
        <v/>
      </c>
    </row>
    <row r="410" spans="1:16" x14ac:dyDescent="0.3">
      <c r="A410" s="28">
        <v>1</v>
      </c>
      <c r="C410" s="25">
        <v>0.94927487600000005</v>
      </c>
      <c r="D410" s="25">
        <f t="shared" si="60"/>
        <v>2.5730382048153714E-3</v>
      </c>
      <c r="E410" s="25" t="str">
        <f t="shared" si="61"/>
        <v>nicht wetten</v>
      </c>
      <c r="F410" t="str">
        <f t="shared" si="62"/>
        <v>verl</v>
      </c>
      <c r="G410" t="str">
        <f t="shared" si="63"/>
        <v/>
      </c>
      <c r="I410" t="str">
        <f t="shared" si="67"/>
        <v/>
      </c>
      <c r="J410" t="str">
        <f t="shared" si="68"/>
        <v/>
      </c>
      <c r="L410" s="24">
        <v>0.81094789499999997</v>
      </c>
      <c r="M410" s="27">
        <f t="shared" si="64"/>
        <v>3.5740698404931034E-2</v>
      </c>
      <c r="N410" s="26" t="str">
        <f t="shared" si="65"/>
        <v>nicht wetten</v>
      </c>
      <c r="O410" t="str">
        <f t="shared" si="66"/>
        <v>verl</v>
      </c>
      <c r="P410" t="str">
        <f t="shared" si="69"/>
        <v/>
      </c>
    </row>
    <row r="411" spans="1:16" x14ac:dyDescent="0.3">
      <c r="A411" s="28">
        <v>1</v>
      </c>
      <c r="C411" s="25">
        <v>0.56647904599999999</v>
      </c>
      <c r="D411" s="25">
        <f t="shared" si="60"/>
        <v>0.18794041755707014</v>
      </c>
      <c r="E411" s="25" t="str">
        <f t="shared" si="61"/>
        <v>nicht wetten</v>
      </c>
      <c r="F411" t="str">
        <f t="shared" si="62"/>
        <v>verl</v>
      </c>
      <c r="G411" t="str">
        <f t="shared" si="63"/>
        <v/>
      </c>
      <c r="I411" t="str">
        <f t="shared" si="67"/>
        <v/>
      </c>
      <c r="J411" t="str">
        <f t="shared" si="68"/>
        <v/>
      </c>
      <c r="L411" s="24">
        <v>1.4789086600000001</v>
      </c>
      <c r="M411" s="27">
        <f t="shared" si="64"/>
        <v>0.2293535046229957</v>
      </c>
      <c r="N411" s="26" t="str">
        <f t="shared" si="65"/>
        <v/>
      </c>
      <c r="O411" t="str">
        <f t="shared" si="66"/>
        <v>gew</v>
      </c>
      <c r="P411" t="str">
        <f t="shared" si="69"/>
        <v>gew</v>
      </c>
    </row>
    <row r="412" spans="1:16" x14ac:dyDescent="0.3">
      <c r="A412" s="28">
        <v>0</v>
      </c>
      <c r="C412" s="25">
        <v>0.71312138800000002</v>
      </c>
      <c r="D412" s="25">
        <f t="shared" si="60"/>
        <v>0.50854211402304661</v>
      </c>
      <c r="E412" s="25" t="str">
        <f t="shared" si="61"/>
        <v>nicht wetten</v>
      </c>
      <c r="F412" t="str">
        <f t="shared" si="62"/>
        <v>verl</v>
      </c>
      <c r="G412" t="str">
        <f t="shared" si="63"/>
        <v/>
      </c>
      <c r="I412" t="str">
        <f t="shared" si="67"/>
        <v/>
      </c>
      <c r="J412" t="str">
        <f t="shared" si="68"/>
        <v/>
      </c>
      <c r="L412" s="24">
        <v>5.7297393699999997E-2</v>
      </c>
      <c r="M412" s="27">
        <f t="shared" si="64"/>
        <v>3.2829913248127993E-3</v>
      </c>
      <c r="N412" s="26" t="str">
        <f t="shared" si="65"/>
        <v>nicht wetten</v>
      </c>
      <c r="O412" t="str">
        <f t="shared" si="66"/>
        <v>verl</v>
      </c>
      <c r="P412" t="str">
        <f t="shared" si="69"/>
        <v/>
      </c>
    </row>
    <row r="413" spans="1:16" x14ac:dyDescent="0.3">
      <c r="A413" s="28">
        <v>0</v>
      </c>
      <c r="C413" s="25">
        <v>0.86034938400000005</v>
      </c>
      <c r="D413" s="25">
        <f t="shared" si="60"/>
        <v>0.7402010625491795</v>
      </c>
      <c r="E413" s="25" t="str">
        <f t="shared" si="61"/>
        <v>nicht wetten</v>
      </c>
      <c r="F413" t="str">
        <f t="shared" si="62"/>
        <v>verl</v>
      </c>
      <c r="G413" t="str">
        <f t="shared" si="63"/>
        <v/>
      </c>
      <c r="I413" t="str">
        <f t="shared" si="67"/>
        <v/>
      </c>
      <c r="J413" t="str">
        <f t="shared" si="68"/>
        <v/>
      </c>
      <c r="L413" s="24">
        <v>8.2680217900000005E-2</v>
      </c>
      <c r="M413" s="27">
        <f t="shared" si="64"/>
        <v>6.8360184319914809E-3</v>
      </c>
      <c r="N413" s="26" t="str">
        <f t="shared" si="65"/>
        <v>nicht wetten</v>
      </c>
      <c r="O413" t="str">
        <f t="shared" si="66"/>
        <v>verl</v>
      </c>
      <c r="P413" t="str">
        <f t="shared" si="69"/>
        <v/>
      </c>
    </row>
    <row r="414" spans="1:16" x14ac:dyDescent="0.3">
      <c r="A414" s="28">
        <v>-1</v>
      </c>
      <c r="C414" s="25">
        <v>-0.81191630199999998</v>
      </c>
      <c r="D414" s="25">
        <f t="shared" si="60"/>
        <v>3.537547745335521E-2</v>
      </c>
      <c r="E414" s="25" t="str">
        <f t="shared" si="61"/>
        <v>nicht wetten</v>
      </c>
      <c r="F414" t="str">
        <f t="shared" si="62"/>
        <v>verl</v>
      </c>
      <c r="G414" t="str">
        <f t="shared" si="63"/>
        <v/>
      </c>
      <c r="I414" t="str">
        <f t="shared" si="67"/>
        <v/>
      </c>
      <c r="J414" t="str">
        <f t="shared" si="68"/>
        <v/>
      </c>
      <c r="L414" s="24">
        <v>-1.0428823199999999</v>
      </c>
      <c r="M414" s="27">
        <f t="shared" si="64"/>
        <v>1.838893368582393E-3</v>
      </c>
      <c r="N414" s="26" t="str">
        <f t="shared" si="65"/>
        <v/>
      </c>
      <c r="O414" t="str">
        <f t="shared" si="66"/>
        <v>gew</v>
      </c>
      <c r="P414" t="str">
        <f t="shared" si="69"/>
        <v>gew</v>
      </c>
    </row>
    <row r="415" spans="1:16" x14ac:dyDescent="0.3">
      <c r="A415" s="28">
        <v>1</v>
      </c>
      <c r="C415" s="25">
        <v>0.34156062500000001</v>
      </c>
      <c r="D415" s="25">
        <f t="shared" si="60"/>
        <v>0.43354241055039056</v>
      </c>
      <c r="E415" s="25" t="str">
        <f t="shared" si="61"/>
        <v>nicht wetten</v>
      </c>
      <c r="F415" t="str">
        <f t="shared" si="62"/>
        <v>verl</v>
      </c>
      <c r="G415" t="str">
        <f t="shared" si="63"/>
        <v/>
      </c>
      <c r="I415" t="str">
        <f t="shared" si="67"/>
        <v/>
      </c>
      <c r="J415" t="str">
        <f t="shared" si="68"/>
        <v/>
      </c>
      <c r="L415" s="24">
        <v>1.30322278</v>
      </c>
      <c r="M415" s="27">
        <f t="shared" si="64"/>
        <v>9.1944054310928419E-2</v>
      </c>
      <c r="N415" s="26" t="str">
        <f t="shared" si="65"/>
        <v/>
      </c>
      <c r="O415" t="str">
        <f t="shared" si="66"/>
        <v>gew</v>
      </c>
      <c r="P415" t="str">
        <f t="shared" si="69"/>
        <v>gew</v>
      </c>
    </row>
    <row r="416" spans="1:16" x14ac:dyDescent="0.3">
      <c r="A416" s="28">
        <v>3</v>
      </c>
      <c r="C416" s="25">
        <v>1.330274934</v>
      </c>
      <c r="D416" s="25">
        <f t="shared" si="60"/>
        <v>2.7879817960287046</v>
      </c>
      <c r="E416" s="25" t="str">
        <f t="shared" si="61"/>
        <v/>
      </c>
      <c r="F416" t="str">
        <f t="shared" si="62"/>
        <v>gew</v>
      </c>
      <c r="G416" t="str">
        <f t="shared" si="63"/>
        <v>gew</v>
      </c>
      <c r="I416" t="str">
        <f t="shared" si="67"/>
        <v>gew, gew</v>
      </c>
      <c r="J416" t="str">
        <f t="shared" si="68"/>
        <v>OK</v>
      </c>
      <c r="L416" s="24">
        <v>2.4540858299999999</v>
      </c>
      <c r="M416" s="27">
        <f t="shared" si="64"/>
        <v>0.29802228100678901</v>
      </c>
      <c r="N416" s="26" t="str">
        <f t="shared" si="65"/>
        <v/>
      </c>
      <c r="O416" t="str">
        <f t="shared" si="66"/>
        <v>gew</v>
      </c>
      <c r="P416" t="str">
        <f t="shared" si="69"/>
        <v>gew</v>
      </c>
    </row>
    <row r="417" spans="1:16" x14ac:dyDescent="0.3">
      <c r="A417" s="28">
        <v>1</v>
      </c>
      <c r="C417" s="25">
        <v>1.2978685240000001</v>
      </c>
      <c r="D417" s="25">
        <f t="shared" si="60"/>
        <v>8.8725657589938625E-2</v>
      </c>
      <c r="E417" s="25" t="str">
        <f t="shared" si="61"/>
        <v/>
      </c>
      <c r="F417" t="str">
        <f t="shared" si="62"/>
        <v>gew</v>
      </c>
      <c r="G417" t="str">
        <f t="shared" si="63"/>
        <v>gew</v>
      </c>
      <c r="I417" t="str">
        <f t="shared" si="67"/>
        <v>gew, gew</v>
      </c>
      <c r="J417" t="str">
        <f t="shared" si="68"/>
        <v>OK</v>
      </c>
      <c r="L417" s="24">
        <v>1.1447072</v>
      </c>
      <c r="M417" s="27">
        <f t="shared" si="64"/>
        <v>2.0940173731840012E-2</v>
      </c>
      <c r="N417" s="26" t="str">
        <f t="shared" si="65"/>
        <v/>
      </c>
      <c r="O417" t="str">
        <f t="shared" si="66"/>
        <v>gew</v>
      </c>
      <c r="P417" t="str">
        <f t="shared" si="69"/>
        <v>gew</v>
      </c>
    </row>
    <row r="418" spans="1:16" x14ac:dyDescent="0.3">
      <c r="A418" s="28">
        <v>0</v>
      </c>
      <c r="C418" s="25">
        <v>0.499630409</v>
      </c>
      <c r="D418" s="25">
        <f t="shared" si="60"/>
        <v>0.24963054559750728</v>
      </c>
      <c r="E418" s="25" t="str">
        <f t="shared" si="61"/>
        <v>nicht wetten</v>
      </c>
      <c r="F418" t="str">
        <f t="shared" si="62"/>
        <v>verl</v>
      </c>
      <c r="G418" t="str">
        <f t="shared" si="63"/>
        <v/>
      </c>
      <c r="I418" t="str">
        <f t="shared" si="67"/>
        <v/>
      </c>
      <c r="J418" t="str">
        <f t="shared" si="68"/>
        <v/>
      </c>
      <c r="L418" s="24">
        <v>4.71601933E-2</v>
      </c>
      <c r="M418" s="27">
        <f t="shared" si="64"/>
        <v>2.2240838320933651E-3</v>
      </c>
      <c r="N418" s="26" t="str">
        <f t="shared" si="65"/>
        <v>nicht wetten</v>
      </c>
      <c r="O418" t="str">
        <f t="shared" si="66"/>
        <v>verl</v>
      </c>
      <c r="P418" t="str">
        <f t="shared" si="69"/>
        <v/>
      </c>
    </row>
    <row r="419" spans="1:16" x14ac:dyDescent="0.3">
      <c r="A419" s="28">
        <v>5</v>
      </c>
      <c r="C419" s="25">
        <v>2.3971152899999999</v>
      </c>
      <c r="D419" s="25">
        <f t="shared" si="60"/>
        <v>6.7750088135517847</v>
      </c>
      <c r="E419" s="25" t="str">
        <f t="shared" si="61"/>
        <v/>
      </c>
      <c r="F419" t="str">
        <f t="shared" si="62"/>
        <v>gew</v>
      </c>
      <c r="G419" t="str">
        <f t="shared" si="63"/>
        <v>gew</v>
      </c>
      <c r="I419" t="str">
        <f t="shared" si="67"/>
        <v>gew, gew</v>
      </c>
      <c r="J419" t="str">
        <f t="shared" si="68"/>
        <v>OK</v>
      </c>
      <c r="L419" s="24">
        <v>3.74394727</v>
      </c>
      <c r="M419" s="27">
        <f t="shared" si="64"/>
        <v>1.5776684605404527</v>
      </c>
      <c r="N419" s="26" t="str">
        <f t="shared" si="65"/>
        <v/>
      </c>
      <c r="O419" t="str">
        <f t="shared" si="66"/>
        <v>gew</v>
      </c>
      <c r="P419" t="str">
        <f t="shared" si="69"/>
        <v>gew</v>
      </c>
    </row>
    <row r="420" spans="1:16" x14ac:dyDescent="0.3">
      <c r="A420" s="28">
        <v>4</v>
      </c>
      <c r="C420" s="25">
        <v>2.6976330759999998</v>
      </c>
      <c r="D420" s="25">
        <f t="shared" si="60"/>
        <v>1.6961596047292222</v>
      </c>
      <c r="E420" s="25" t="str">
        <f t="shared" si="61"/>
        <v/>
      </c>
      <c r="F420" t="str">
        <f t="shared" si="62"/>
        <v>gew</v>
      </c>
      <c r="G420" t="str">
        <f t="shared" si="63"/>
        <v>gew</v>
      </c>
      <c r="I420" t="str">
        <f t="shared" si="67"/>
        <v>gew, gew</v>
      </c>
      <c r="J420" t="str">
        <f t="shared" si="68"/>
        <v>OK</v>
      </c>
      <c r="L420" s="24">
        <v>4.0999951399999999</v>
      </c>
      <c r="M420" s="27">
        <f t="shared" si="64"/>
        <v>9.9990280236195751E-3</v>
      </c>
      <c r="N420" s="26" t="str">
        <f t="shared" si="65"/>
        <v/>
      </c>
      <c r="O420" t="str">
        <f t="shared" si="66"/>
        <v>gew</v>
      </c>
      <c r="P420" t="str">
        <f t="shared" si="69"/>
        <v>gew</v>
      </c>
    </row>
    <row r="421" spans="1:16" x14ac:dyDescent="0.3">
      <c r="A421" s="28">
        <v>5</v>
      </c>
      <c r="C421" s="25">
        <v>2.453547801</v>
      </c>
      <c r="D421" s="25">
        <f t="shared" si="60"/>
        <v>6.4844188017919357</v>
      </c>
      <c r="E421" s="25" t="str">
        <f t="shared" si="61"/>
        <v/>
      </c>
      <c r="F421" t="str">
        <f t="shared" si="62"/>
        <v>gew</v>
      </c>
      <c r="G421" t="str">
        <f t="shared" si="63"/>
        <v>gew</v>
      </c>
      <c r="I421" t="str">
        <f t="shared" si="67"/>
        <v>gew, gew</v>
      </c>
      <c r="J421" t="str">
        <f t="shared" si="68"/>
        <v>OK</v>
      </c>
      <c r="L421" s="24">
        <v>5.2357392300000001</v>
      </c>
      <c r="M421" s="27">
        <f t="shared" si="64"/>
        <v>5.5572984560992938E-2</v>
      </c>
      <c r="N421" s="26" t="str">
        <f t="shared" si="65"/>
        <v/>
      </c>
      <c r="O421" t="str">
        <f t="shared" si="66"/>
        <v>gew</v>
      </c>
      <c r="P421" t="str">
        <f t="shared" si="69"/>
        <v>gew</v>
      </c>
    </row>
    <row r="422" spans="1:16" x14ac:dyDescent="0.3">
      <c r="A422" s="28">
        <v>1</v>
      </c>
      <c r="C422" s="25">
        <v>-0.385852892</v>
      </c>
      <c r="D422" s="25">
        <f t="shared" si="60"/>
        <v>1.9205882382647634</v>
      </c>
      <c r="E422" s="25" t="str">
        <f t="shared" si="61"/>
        <v>nicht wetten</v>
      </c>
      <c r="F422" t="str">
        <f t="shared" si="62"/>
        <v>verl</v>
      </c>
      <c r="G422" t="str">
        <f t="shared" si="63"/>
        <v/>
      </c>
      <c r="I422" t="str">
        <f t="shared" si="67"/>
        <v/>
      </c>
      <c r="J422" t="str">
        <f t="shared" si="68"/>
        <v/>
      </c>
      <c r="L422" s="24">
        <v>1.6191956999999999</v>
      </c>
      <c r="M422" s="27">
        <f t="shared" si="64"/>
        <v>0.38340331489848989</v>
      </c>
      <c r="N422" s="26" t="str">
        <f t="shared" si="65"/>
        <v/>
      </c>
      <c r="O422" t="str">
        <f t="shared" si="66"/>
        <v>gew</v>
      </c>
      <c r="P422" t="str">
        <f t="shared" si="69"/>
        <v>gew</v>
      </c>
    </row>
    <row r="423" spans="1:16" x14ac:dyDescent="0.3">
      <c r="A423" s="28">
        <v>-1</v>
      </c>
      <c r="C423" s="25">
        <v>1.3142340000000001E-2</v>
      </c>
      <c r="D423" s="25">
        <f t="shared" si="60"/>
        <v>1.0264574011006755</v>
      </c>
      <c r="E423" s="25" t="str">
        <f t="shared" si="61"/>
        <v>nicht wetten</v>
      </c>
      <c r="F423" t="str">
        <f t="shared" si="62"/>
        <v>verl</v>
      </c>
      <c r="G423" t="str">
        <f t="shared" si="63"/>
        <v/>
      </c>
      <c r="I423" t="str">
        <f t="shared" si="67"/>
        <v/>
      </c>
      <c r="J423" t="str">
        <f t="shared" si="68"/>
        <v/>
      </c>
      <c r="L423" s="24">
        <v>-1.30400586</v>
      </c>
      <c r="M423" s="27">
        <f t="shared" si="64"/>
        <v>9.2419562914339573E-2</v>
      </c>
      <c r="N423" s="26" t="str">
        <f t="shared" si="65"/>
        <v/>
      </c>
      <c r="O423" t="str">
        <f t="shared" si="66"/>
        <v>gew</v>
      </c>
      <c r="P423" t="str">
        <f t="shared" si="69"/>
        <v>gew</v>
      </c>
    </row>
    <row r="424" spans="1:16" x14ac:dyDescent="0.3">
      <c r="A424" s="28">
        <v>1</v>
      </c>
      <c r="C424" s="25">
        <v>-4.8519091E-2</v>
      </c>
      <c r="D424" s="25">
        <f t="shared" si="60"/>
        <v>1.0993922841914663</v>
      </c>
      <c r="E424" s="25" t="str">
        <f t="shared" si="61"/>
        <v>nicht wetten</v>
      </c>
      <c r="F424" t="str">
        <f t="shared" si="62"/>
        <v>verl</v>
      </c>
      <c r="G424" t="str">
        <f t="shared" si="63"/>
        <v/>
      </c>
      <c r="I424" t="str">
        <f t="shared" si="67"/>
        <v/>
      </c>
      <c r="J424" t="str">
        <f t="shared" si="68"/>
        <v/>
      </c>
      <c r="L424" s="24">
        <v>2.42171264</v>
      </c>
      <c r="M424" s="27">
        <f t="shared" si="64"/>
        <v>2.0212668307357697</v>
      </c>
      <c r="N424" s="26" t="str">
        <f t="shared" si="65"/>
        <v/>
      </c>
      <c r="O424" t="str">
        <f t="shared" si="66"/>
        <v>gew</v>
      </c>
      <c r="P424" t="str">
        <f t="shared" si="69"/>
        <v>gew</v>
      </c>
    </row>
    <row r="425" spans="1:16" x14ac:dyDescent="0.3">
      <c r="A425" s="28">
        <v>6</v>
      </c>
      <c r="C425" s="25">
        <v>3.385777832</v>
      </c>
      <c r="D425" s="25">
        <f t="shared" si="60"/>
        <v>6.8341575436626201</v>
      </c>
      <c r="E425" s="25" t="str">
        <f t="shared" si="61"/>
        <v/>
      </c>
      <c r="F425" t="str">
        <f t="shared" si="62"/>
        <v>gew</v>
      </c>
      <c r="G425" t="str">
        <f t="shared" si="63"/>
        <v>gew</v>
      </c>
      <c r="I425" t="str">
        <f t="shared" si="67"/>
        <v>gew, gew</v>
      </c>
      <c r="J425" t="str">
        <f t="shared" si="68"/>
        <v>OK</v>
      </c>
      <c r="L425" s="24">
        <v>6.0975918800000004</v>
      </c>
      <c r="M425" s="27">
        <f t="shared" si="64"/>
        <v>9.5241750419344795E-3</v>
      </c>
      <c r="N425" s="26" t="str">
        <f t="shared" si="65"/>
        <v/>
      </c>
      <c r="O425" t="str">
        <f t="shared" si="66"/>
        <v>gew</v>
      </c>
      <c r="P425" t="str">
        <f t="shared" si="69"/>
        <v>gew</v>
      </c>
    </row>
    <row r="426" spans="1:16" x14ac:dyDescent="0.3">
      <c r="A426" s="28">
        <v>-1</v>
      </c>
      <c r="C426" s="25">
        <v>-1.2230367609999999</v>
      </c>
      <c r="D426" s="25">
        <f t="shared" si="60"/>
        <v>4.9745396757371087E-2</v>
      </c>
      <c r="E426" s="25" t="str">
        <f t="shared" si="61"/>
        <v/>
      </c>
      <c r="F426" t="str">
        <f t="shared" si="62"/>
        <v>gew</v>
      </c>
      <c r="G426" t="str">
        <f t="shared" si="63"/>
        <v>gew</v>
      </c>
      <c r="I426" t="str">
        <f t="shared" si="67"/>
        <v/>
      </c>
      <c r="J426" t="str">
        <f t="shared" si="68"/>
        <v/>
      </c>
      <c r="L426" s="24">
        <v>-0.68543356700000002</v>
      </c>
      <c r="M426" s="27">
        <f t="shared" si="64"/>
        <v>9.8952040770343475E-2</v>
      </c>
      <c r="N426" s="26" t="str">
        <f t="shared" si="65"/>
        <v>nicht wetten</v>
      </c>
      <c r="O426" t="str">
        <f t="shared" si="66"/>
        <v>verl</v>
      </c>
      <c r="P426" t="str">
        <f t="shared" si="69"/>
        <v/>
      </c>
    </row>
    <row r="427" spans="1:16" x14ac:dyDescent="0.3">
      <c r="A427" s="28">
        <v>3</v>
      </c>
      <c r="C427" s="25">
        <v>1.1967463899999999</v>
      </c>
      <c r="D427" s="25">
        <f t="shared" si="60"/>
        <v>3.2517235819780321</v>
      </c>
      <c r="E427" s="25" t="str">
        <f t="shared" si="61"/>
        <v/>
      </c>
      <c r="F427" t="str">
        <f t="shared" si="62"/>
        <v>gew</v>
      </c>
      <c r="G427" t="str">
        <f t="shared" si="63"/>
        <v>gew</v>
      </c>
      <c r="I427" t="str">
        <f t="shared" si="67"/>
        <v/>
      </c>
      <c r="J427" t="str">
        <f t="shared" si="68"/>
        <v/>
      </c>
      <c r="L427" s="24">
        <v>0.84659624099999997</v>
      </c>
      <c r="M427" s="27">
        <f t="shared" si="64"/>
        <v>4.6371477492753304</v>
      </c>
      <c r="N427" s="26" t="str">
        <f t="shared" si="65"/>
        <v>nicht wetten</v>
      </c>
      <c r="O427" t="str">
        <f t="shared" si="66"/>
        <v>verl</v>
      </c>
      <c r="P427" t="str">
        <f t="shared" si="69"/>
        <v/>
      </c>
    </row>
    <row r="428" spans="1:16" x14ac:dyDescent="0.3">
      <c r="A428" s="28">
        <v>4</v>
      </c>
      <c r="C428" s="25">
        <v>2.875254865</v>
      </c>
      <c r="D428" s="25">
        <f t="shared" si="60"/>
        <v>1.2650516187061682</v>
      </c>
      <c r="E428" s="25" t="str">
        <f t="shared" si="61"/>
        <v/>
      </c>
      <c r="F428" t="str">
        <f t="shared" si="62"/>
        <v>gew</v>
      </c>
      <c r="G428" t="str">
        <f t="shared" si="63"/>
        <v>gew</v>
      </c>
      <c r="I428" t="str">
        <f t="shared" si="67"/>
        <v>gew, gew</v>
      </c>
      <c r="J428" t="str">
        <f t="shared" si="68"/>
        <v>OK</v>
      </c>
      <c r="L428" s="24">
        <v>3.7498939</v>
      </c>
      <c r="M428" s="27">
        <f t="shared" si="64"/>
        <v>6.2553061257209996E-2</v>
      </c>
      <c r="N428" s="26" t="str">
        <f t="shared" si="65"/>
        <v/>
      </c>
      <c r="O428" t="str">
        <f t="shared" si="66"/>
        <v>gew</v>
      </c>
      <c r="P428" t="str">
        <f t="shared" si="69"/>
        <v>gew</v>
      </c>
    </row>
    <row r="429" spans="1:16" x14ac:dyDescent="0.3">
      <c r="A429" s="28">
        <v>2</v>
      </c>
      <c r="C429" s="25">
        <v>1.7931643909999999</v>
      </c>
      <c r="D429" s="25">
        <f t="shared" si="60"/>
        <v>4.2780969150400916E-2</v>
      </c>
      <c r="E429" s="25" t="str">
        <f t="shared" si="61"/>
        <v/>
      </c>
      <c r="F429" t="str">
        <f t="shared" si="62"/>
        <v>gew</v>
      </c>
      <c r="G429" t="str">
        <f t="shared" si="63"/>
        <v>gew</v>
      </c>
      <c r="I429" t="str">
        <f t="shared" si="67"/>
        <v>gew, gew</v>
      </c>
      <c r="J429" t="str">
        <f t="shared" si="68"/>
        <v>OK</v>
      </c>
      <c r="L429" s="24">
        <v>2.5758783799999998</v>
      </c>
      <c r="M429" s="27">
        <f t="shared" si="64"/>
        <v>0.33163590855142416</v>
      </c>
      <c r="N429" s="26" t="str">
        <f t="shared" si="65"/>
        <v/>
      </c>
      <c r="O429" t="str">
        <f t="shared" si="66"/>
        <v>gew</v>
      </c>
      <c r="P429" t="str">
        <f t="shared" si="69"/>
        <v>gew</v>
      </c>
    </row>
    <row r="430" spans="1:16" x14ac:dyDescent="0.3">
      <c r="A430" s="28">
        <v>0</v>
      </c>
      <c r="C430" s="25">
        <v>0.50323120399999999</v>
      </c>
      <c r="D430" s="25">
        <f t="shared" si="60"/>
        <v>0.25324164467928961</v>
      </c>
      <c r="E430" s="25" t="str">
        <f t="shared" si="61"/>
        <v>nicht wetten</v>
      </c>
      <c r="F430" t="str">
        <f t="shared" si="62"/>
        <v>verl</v>
      </c>
      <c r="G430" t="str">
        <f t="shared" si="63"/>
        <v/>
      </c>
      <c r="I430" t="str">
        <f t="shared" si="67"/>
        <v/>
      </c>
      <c r="J430" t="str">
        <f t="shared" si="68"/>
        <v/>
      </c>
      <c r="L430" s="24">
        <v>-0.28503188499999998</v>
      </c>
      <c r="M430" s="27">
        <f t="shared" si="64"/>
        <v>8.1243175466653217E-2</v>
      </c>
      <c r="N430" s="26" t="str">
        <f t="shared" si="65"/>
        <v>nicht wetten</v>
      </c>
      <c r="O430" t="str">
        <f t="shared" si="66"/>
        <v>verl</v>
      </c>
      <c r="P430" t="str">
        <f t="shared" si="69"/>
        <v/>
      </c>
    </row>
    <row r="431" spans="1:16" x14ac:dyDescent="0.3">
      <c r="A431" s="28">
        <v>3</v>
      </c>
      <c r="C431" s="25">
        <v>1.3630858539999999</v>
      </c>
      <c r="D431" s="25">
        <f t="shared" si="60"/>
        <v>2.6794879213749097</v>
      </c>
      <c r="E431" s="25" t="str">
        <f t="shared" si="61"/>
        <v/>
      </c>
      <c r="F431" t="str">
        <f t="shared" si="62"/>
        <v>gew</v>
      </c>
      <c r="G431" t="str">
        <f t="shared" si="63"/>
        <v>gew</v>
      </c>
      <c r="I431" t="str">
        <f t="shared" si="67"/>
        <v>gew, gew</v>
      </c>
      <c r="J431" t="str">
        <f t="shared" si="68"/>
        <v>OK</v>
      </c>
      <c r="L431" s="24">
        <v>2.8716547499999998</v>
      </c>
      <c r="M431" s="27">
        <f t="shared" si="64"/>
        <v>1.6472503197562549E-2</v>
      </c>
      <c r="N431" s="26" t="str">
        <f t="shared" si="65"/>
        <v/>
      </c>
      <c r="O431" t="str">
        <f t="shared" si="66"/>
        <v>gew</v>
      </c>
      <c r="P431" t="str">
        <f t="shared" si="69"/>
        <v>gew</v>
      </c>
    </row>
    <row r="432" spans="1:16" x14ac:dyDescent="0.3">
      <c r="A432" s="28">
        <v>0</v>
      </c>
      <c r="C432" s="25">
        <v>0.25316230499999998</v>
      </c>
      <c r="D432" s="25">
        <f t="shared" si="60"/>
        <v>6.4091152672913015E-2</v>
      </c>
      <c r="E432" s="25" t="str">
        <f t="shared" si="61"/>
        <v>nicht wetten</v>
      </c>
      <c r="F432" t="str">
        <f t="shared" si="62"/>
        <v>verl</v>
      </c>
      <c r="G432" t="str">
        <f t="shared" si="63"/>
        <v/>
      </c>
      <c r="I432" t="str">
        <f t="shared" si="67"/>
        <v/>
      </c>
      <c r="J432" t="str">
        <f t="shared" si="68"/>
        <v/>
      </c>
      <c r="L432" s="24">
        <v>0.41972056000000002</v>
      </c>
      <c r="M432" s="27">
        <f t="shared" si="64"/>
        <v>0.17616534848671361</v>
      </c>
      <c r="N432" s="26" t="str">
        <f t="shared" si="65"/>
        <v>nicht wetten</v>
      </c>
      <c r="O432" t="str">
        <f t="shared" si="66"/>
        <v>verl</v>
      </c>
      <c r="P432" t="str">
        <f t="shared" si="69"/>
        <v/>
      </c>
    </row>
    <row r="433" spans="1:16" x14ac:dyDescent="0.3">
      <c r="A433" s="28">
        <v>2</v>
      </c>
      <c r="C433" s="25">
        <v>-1.047719294</v>
      </c>
      <c r="D433" s="25">
        <f t="shared" si="60"/>
        <v>9.2885928950198604</v>
      </c>
      <c r="E433" s="25" t="str">
        <f t="shared" si="61"/>
        <v/>
      </c>
      <c r="F433" t="str">
        <f t="shared" si="62"/>
        <v>verl</v>
      </c>
      <c r="G433" t="str">
        <f t="shared" si="63"/>
        <v>verl</v>
      </c>
      <c r="I433" t="str">
        <f t="shared" si="67"/>
        <v>verl, gew</v>
      </c>
      <c r="J433" t="str">
        <f t="shared" si="68"/>
        <v>verl</v>
      </c>
      <c r="L433" s="24">
        <v>2.1550056899999999</v>
      </c>
      <c r="M433" s="27">
        <f t="shared" si="64"/>
        <v>2.4026763932376058E-2</v>
      </c>
      <c r="N433" s="26" t="str">
        <f t="shared" si="65"/>
        <v/>
      </c>
      <c r="O433" t="str">
        <f t="shared" si="66"/>
        <v>gew</v>
      </c>
      <c r="P433" t="str">
        <f t="shared" si="69"/>
        <v>gew</v>
      </c>
    </row>
    <row r="434" spans="1:16" x14ac:dyDescent="0.3">
      <c r="A434" s="28">
        <v>0</v>
      </c>
      <c r="C434" s="25">
        <v>1.4865247999999999E-2</v>
      </c>
      <c r="D434" s="25">
        <f t="shared" si="60"/>
        <v>2.2097559810150397E-4</v>
      </c>
      <c r="E434" s="25" t="str">
        <f t="shared" si="61"/>
        <v>nicht wetten</v>
      </c>
      <c r="F434" t="str">
        <f t="shared" si="62"/>
        <v>verl</v>
      </c>
      <c r="G434" t="str">
        <f t="shared" si="63"/>
        <v/>
      </c>
      <c r="I434" t="str">
        <f t="shared" si="67"/>
        <v/>
      </c>
      <c r="J434" t="str">
        <f t="shared" si="68"/>
        <v/>
      </c>
      <c r="L434" s="24">
        <v>-1.2306160900000001</v>
      </c>
      <c r="M434" s="27">
        <f t="shared" si="64"/>
        <v>1.5144159609668881</v>
      </c>
      <c r="N434" s="26" t="str">
        <f t="shared" si="65"/>
        <v/>
      </c>
      <c r="O434" t="str">
        <f t="shared" si="66"/>
        <v>verl</v>
      </c>
      <c r="P434" t="str">
        <f t="shared" si="69"/>
        <v>verl</v>
      </c>
    </row>
    <row r="435" spans="1:16" x14ac:dyDescent="0.3">
      <c r="A435" s="28">
        <v>3</v>
      </c>
      <c r="C435" s="25">
        <v>2.2026348869999999</v>
      </c>
      <c r="D435" s="25">
        <f t="shared" si="60"/>
        <v>0.63579112342950295</v>
      </c>
      <c r="E435" s="25" t="str">
        <f t="shared" si="61"/>
        <v/>
      </c>
      <c r="F435" t="str">
        <f t="shared" si="62"/>
        <v>gew</v>
      </c>
      <c r="G435" t="str">
        <f t="shared" si="63"/>
        <v>gew</v>
      </c>
      <c r="I435" t="str">
        <f t="shared" si="67"/>
        <v>gew, gew</v>
      </c>
      <c r="J435" t="str">
        <f t="shared" si="68"/>
        <v>OK</v>
      </c>
      <c r="L435" s="24">
        <v>3.0650331999999998</v>
      </c>
      <c r="M435" s="27">
        <f t="shared" si="64"/>
        <v>4.2293171022399732E-3</v>
      </c>
      <c r="N435" s="26" t="str">
        <f t="shared" si="65"/>
        <v/>
      </c>
      <c r="O435" t="str">
        <f t="shared" si="66"/>
        <v>gew</v>
      </c>
      <c r="P435" t="str">
        <f t="shared" si="69"/>
        <v>gew</v>
      </c>
    </row>
    <row r="436" spans="1:16" x14ac:dyDescent="0.3">
      <c r="A436" s="28">
        <v>-4</v>
      </c>
      <c r="C436" s="25">
        <v>-1.5158797740000001</v>
      </c>
      <c r="D436" s="25">
        <f t="shared" si="60"/>
        <v>6.1708532972222905</v>
      </c>
      <c r="E436" s="25" t="str">
        <f t="shared" si="61"/>
        <v/>
      </c>
      <c r="F436" t="str">
        <f t="shared" si="62"/>
        <v>gew</v>
      </c>
      <c r="G436" t="str">
        <f t="shared" si="63"/>
        <v>gew</v>
      </c>
      <c r="I436" t="str">
        <f t="shared" si="67"/>
        <v>gew, gew</v>
      </c>
      <c r="J436" t="str">
        <f t="shared" si="68"/>
        <v>OK</v>
      </c>
      <c r="L436" s="24">
        <v>-3.2171890699999999</v>
      </c>
      <c r="M436" s="27">
        <f t="shared" si="64"/>
        <v>0.6127929521274651</v>
      </c>
      <c r="N436" s="26" t="str">
        <f t="shared" si="65"/>
        <v/>
      </c>
      <c r="O436" t="str">
        <f t="shared" si="66"/>
        <v>gew</v>
      </c>
      <c r="P436" t="str">
        <f t="shared" si="69"/>
        <v>gew</v>
      </c>
    </row>
    <row r="437" spans="1:16" x14ac:dyDescent="0.3">
      <c r="A437" s="28">
        <v>-1</v>
      </c>
      <c r="C437" s="25">
        <v>-0.306629386</v>
      </c>
      <c r="D437" s="25">
        <f t="shared" si="60"/>
        <v>0.48076280835873697</v>
      </c>
      <c r="E437" s="25" t="str">
        <f t="shared" si="61"/>
        <v>nicht wetten</v>
      </c>
      <c r="F437" t="str">
        <f t="shared" si="62"/>
        <v>verl</v>
      </c>
      <c r="G437" t="str">
        <f t="shared" si="63"/>
        <v/>
      </c>
      <c r="I437" t="str">
        <f t="shared" si="67"/>
        <v/>
      </c>
      <c r="J437" t="str">
        <f t="shared" si="68"/>
        <v/>
      </c>
      <c r="L437" s="24">
        <v>-0.93598580399999998</v>
      </c>
      <c r="M437" s="27">
        <f t="shared" si="64"/>
        <v>4.0978172895264186E-3</v>
      </c>
      <c r="N437" s="26" t="str">
        <f t="shared" si="65"/>
        <v>nicht wetten</v>
      </c>
      <c r="O437" t="str">
        <f t="shared" si="66"/>
        <v>verl</v>
      </c>
      <c r="P437" t="str">
        <f t="shared" si="69"/>
        <v/>
      </c>
    </row>
    <row r="438" spans="1:16" x14ac:dyDescent="0.3">
      <c r="A438" s="28">
        <v>2</v>
      </c>
      <c r="C438" s="25">
        <v>1.104925669</v>
      </c>
      <c r="D438" s="25">
        <f t="shared" si="60"/>
        <v>0.80115805801509754</v>
      </c>
      <c r="E438" s="25" t="str">
        <f t="shared" si="61"/>
        <v/>
      </c>
      <c r="F438" t="str">
        <f t="shared" si="62"/>
        <v>gew</v>
      </c>
      <c r="G438" t="str">
        <f t="shared" si="63"/>
        <v>gew</v>
      </c>
      <c r="I438" t="str">
        <f t="shared" si="67"/>
        <v>gew, gew</v>
      </c>
      <c r="J438" t="str">
        <f t="shared" si="68"/>
        <v>OK</v>
      </c>
      <c r="L438" s="24">
        <v>2.07763243</v>
      </c>
      <c r="M438" s="27">
        <f t="shared" si="64"/>
        <v>6.0267941877048961E-3</v>
      </c>
      <c r="N438" s="26" t="str">
        <f t="shared" si="65"/>
        <v/>
      </c>
      <c r="O438" t="str">
        <f t="shared" si="66"/>
        <v>gew</v>
      </c>
      <c r="P438" t="str">
        <f t="shared" si="69"/>
        <v>gew</v>
      </c>
    </row>
    <row r="439" spans="1:16" x14ac:dyDescent="0.3">
      <c r="A439" s="28">
        <v>-3</v>
      </c>
      <c r="C439" s="25">
        <v>-1.6740754710000001</v>
      </c>
      <c r="D439" s="25">
        <f t="shared" si="60"/>
        <v>1.7580758566038717</v>
      </c>
      <c r="E439" s="25" t="str">
        <f t="shared" si="61"/>
        <v/>
      </c>
      <c r="F439" t="str">
        <f t="shared" si="62"/>
        <v>gew</v>
      </c>
      <c r="G439" t="str">
        <f t="shared" si="63"/>
        <v>gew</v>
      </c>
      <c r="I439" t="str">
        <f t="shared" si="67"/>
        <v>gew, gew</v>
      </c>
      <c r="J439" t="str">
        <f t="shared" si="68"/>
        <v>OK</v>
      </c>
      <c r="L439" s="24">
        <v>-2.73393321</v>
      </c>
      <c r="M439" s="27">
        <f t="shared" si="64"/>
        <v>7.0791536740904104E-2</v>
      </c>
      <c r="N439" s="26" t="str">
        <f t="shared" si="65"/>
        <v/>
      </c>
      <c r="O439" t="str">
        <f t="shared" si="66"/>
        <v>gew</v>
      </c>
      <c r="P439" t="str">
        <f t="shared" si="69"/>
        <v>gew</v>
      </c>
    </row>
    <row r="440" spans="1:16" x14ac:dyDescent="0.3">
      <c r="A440" s="28">
        <v>-1</v>
      </c>
      <c r="C440" s="25">
        <v>-0.58664351199999998</v>
      </c>
      <c r="D440" s="25">
        <f t="shared" si="60"/>
        <v>0.17086358617169417</v>
      </c>
      <c r="E440" s="25" t="str">
        <f t="shared" si="61"/>
        <v>nicht wetten</v>
      </c>
      <c r="F440" t="str">
        <f t="shared" si="62"/>
        <v>verl</v>
      </c>
      <c r="G440" t="str">
        <f t="shared" si="63"/>
        <v/>
      </c>
      <c r="I440" t="str">
        <f t="shared" si="67"/>
        <v/>
      </c>
      <c r="J440" t="str">
        <f t="shared" si="68"/>
        <v/>
      </c>
      <c r="L440" s="24">
        <v>2.44494605</v>
      </c>
      <c r="M440" s="27">
        <f t="shared" si="64"/>
        <v>11.867653287410603</v>
      </c>
      <c r="N440" s="26" t="str">
        <f t="shared" si="65"/>
        <v/>
      </c>
      <c r="O440" t="str">
        <f t="shared" si="66"/>
        <v>verl</v>
      </c>
      <c r="P440" t="str">
        <f t="shared" si="69"/>
        <v>verl</v>
      </c>
    </row>
    <row r="441" spans="1:16" x14ac:dyDescent="0.3">
      <c r="A441" s="28">
        <v>3</v>
      </c>
      <c r="C441" s="25">
        <v>1.18847068</v>
      </c>
      <c r="D441" s="25">
        <f t="shared" si="60"/>
        <v>3.2816384772196625</v>
      </c>
      <c r="E441" s="25" t="str">
        <f t="shared" si="61"/>
        <v/>
      </c>
      <c r="F441" t="str">
        <f t="shared" si="62"/>
        <v>gew</v>
      </c>
      <c r="G441" t="str">
        <f t="shared" si="63"/>
        <v>gew</v>
      </c>
      <c r="I441" t="str">
        <f t="shared" si="67"/>
        <v>gew, gew</v>
      </c>
      <c r="J441" t="str">
        <f t="shared" si="68"/>
        <v>OK</v>
      </c>
      <c r="L441" s="24">
        <v>3.3994667500000002</v>
      </c>
      <c r="M441" s="27">
        <f t="shared" si="64"/>
        <v>0.15957368435556266</v>
      </c>
      <c r="N441" s="26" t="str">
        <f t="shared" si="65"/>
        <v/>
      </c>
      <c r="O441" t="str">
        <f t="shared" si="66"/>
        <v>gew</v>
      </c>
      <c r="P441" t="str">
        <f t="shared" si="69"/>
        <v>gew</v>
      </c>
    </row>
    <row r="442" spans="1:16" x14ac:dyDescent="0.3">
      <c r="A442" s="28">
        <v>-2</v>
      </c>
      <c r="C442" s="25">
        <v>4.5619147999999998E-2</v>
      </c>
      <c r="D442" s="25">
        <f t="shared" si="60"/>
        <v>4.1845576986642463</v>
      </c>
      <c r="E442" s="25" t="str">
        <f t="shared" si="61"/>
        <v>nicht wetten</v>
      </c>
      <c r="F442" t="str">
        <f t="shared" si="62"/>
        <v>verl</v>
      </c>
      <c r="G442" t="str">
        <f t="shared" si="63"/>
        <v/>
      </c>
      <c r="I442" t="str">
        <f t="shared" si="67"/>
        <v/>
      </c>
      <c r="J442" t="str">
        <f t="shared" si="68"/>
        <v/>
      </c>
      <c r="L442" s="24">
        <v>2.4073598399999998</v>
      </c>
      <c r="M442" s="27">
        <f t="shared" si="64"/>
        <v>19.424820759244824</v>
      </c>
      <c r="N442" s="26" t="str">
        <f t="shared" si="65"/>
        <v/>
      </c>
      <c r="O442" t="str">
        <f t="shared" si="66"/>
        <v>verl</v>
      </c>
      <c r="P442" t="str">
        <f t="shared" si="69"/>
        <v>verl</v>
      </c>
    </row>
    <row r="443" spans="1:16" x14ac:dyDescent="0.3">
      <c r="A443" s="28">
        <v>0</v>
      </c>
      <c r="C443" s="25">
        <v>1.735066942</v>
      </c>
      <c r="D443" s="25">
        <f t="shared" si="60"/>
        <v>3.0104572932212315</v>
      </c>
      <c r="E443" s="25" t="str">
        <f t="shared" si="61"/>
        <v/>
      </c>
      <c r="F443" t="str">
        <f t="shared" si="62"/>
        <v>verl</v>
      </c>
      <c r="G443" t="str">
        <f t="shared" si="63"/>
        <v>verl</v>
      </c>
      <c r="I443" t="str">
        <f t="shared" si="67"/>
        <v>verl, verl</v>
      </c>
      <c r="J443" t="str">
        <f t="shared" si="68"/>
        <v>verl</v>
      </c>
      <c r="L443" s="24">
        <v>1.3002402799999999</v>
      </c>
      <c r="M443" s="27">
        <f t="shared" si="64"/>
        <v>1.6906247857344783</v>
      </c>
      <c r="N443" s="26" t="str">
        <f t="shared" si="65"/>
        <v/>
      </c>
      <c r="O443" t="str">
        <f t="shared" si="66"/>
        <v>verl</v>
      </c>
      <c r="P443" t="str">
        <f t="shared" si="69"/>
        <v>verl</v>
      </c>
    </row>
    <row r="444" spans="1:16" x14ac:dyDescent="0.3">
      <c r="A444" s="28">
        <v>2</v>
      </c>
      <c r="C444" s="25">
        <v>1.479446834</v>
      </c>
      <c r="D444" s="25">
        <f t="shared" si="60"/>
        <v>0.27097559863262355</v>
      </c>
      <c r="E444" s="25" t="str">
        <f t="shared" si="61"/>
        <v/>
      </c>
      <c r="F444" t="str">
        <f t="shared" si="62"/>
        <v>gew</v>
      </c>
      <c r="G444" t="str">
        <f t="shared" si="63"/>
        <v>gew</v>
      </c>
      <c r="I444" t="str">
        <f t="shared" si="67"/>
        <v>gew, gew</v>
      </c>
      <c r="J444" t="str">
        <f t="shared" si="68"/>
        <v>OK</v>
      </c>
      <c r="L444" s="24">
        <v>2.3195581399999998</v>
      </c>
      <c r="M444" s="27">
        <f t="shared" si="64"/>
        <v>0.10211740484025948</v>
      </c>
      <c r="N444" s="26" t="str">
        <f t="shared" si="65"/>
        <v/>
      </c>
      <c r="O444" t="str">
        <f t="shared" si="66"/>
        <v>gew</v>
      </c>
      <c r="P444" t="str">
        <f t="shared" si="69"/>
        <v>gew</v>
      </c>
    </row>
    <row r="445" spans="1:16" x14ac:dyDescent="0.3">
      <c r="A445" s="28">
        <v>1</v>
      </c>
      <c r="C445" s="25">
        <v>0.20767661900000001</v>
      </c>
      <c r="D445" s="25">
        <f t="shared" si="60"/>
        <v>0.62777634007927119</v>
      </c>
      <c r="E445" s="25" t="str">
        <f t="shared" si="61"/>
        <v>nicht wetten</v>
      </c>
      <c r="F445" t="str">
        <f t="shared" si="62"/>
        <v>verl</v>
      </c>
      <c r="G445" t="str">
        <f t="shared" si="63"/>
        <v/>
      </c>
      <c r="I445" t="str">
        <f t="shared" si="67"/>
        <v/>
      </c>
      <c r="J445" t="str">
        <f t="shared" si="68"/>
        <v/>
      </c>
      <c r="L445" s="24">
        <v>1.12803853</v>
      </c>
      <c r="M445" s="27">
        <f t="shared" si="64"/>
        <v>1.6393865164560897E-2</v>
      </c>
      <c r="N445" s="26" t="str">
        <f t="shared" si="65"/>
        <v/>
      </c>
      <c r="O445" t="str">
        <f t="shared" si="66"/>
        <v>gew</v>
      </c>
      <c r="P445" t="str">
        <f t="shared" si="69"/>
        <v>gew</v>
      </c>
    </row>
    <row r="446" spans="1:16" x14ac:dyDescent="0.3">
      <c r="A446" s="28">
        <v>0</v>
      </c>
      <c r="C446" s="25">
        <v>5.1922438000000001E-2</v>
      </c>
      <c r="D446" s="25">
        <f t="shared" si="60"/>
        <v>2.6959395678638441E-3</v>
      </c>
      <c r="E446" s="25" t="str">
        <f t="shared" si="61"/>
        <v>nicht wetten</v>
      </c>
      <c r="F446" t="str">
        <f t="shared" si="62"/>
        <v>verl</v>
      </c>
      <c r="G446" t="str">
        <f t="shared" si="63"/>
        <v/>
      </c>
      <c r="I446" t="str">
        <f t="shared" si="67"/>
        <v/>
      </c>
      <c r="J446" t="str">
        <f t="shared" si="68"/>
        <v/>
      </c>
      <c r="L446" s="24">
        <v>0.75797706799999998</v>
      </c>
      <c r="M446" s="27">
        <f t="shared" si="64"/>
        <v>0.57452923561387659</v>
      </c>
      <c r="N446" s="26" t="str">
        <f t="shared" si="65"/>
        <v>nicht wetten</v>
      </c>
      <c r="O446" t="str">
        <f t="shared" si="66"/>
        <v>verl</v>
      </c>
      <c r="P446" t="str">
        <f t="shared" si="69"/>
        <v/>
      </c>
    </row>
    <row r="447" spans="1:16" x14ac:dyDescent="0.3">
      <c r="A447" s="28">
        <v>1</v>
      </c>
      <c r="C447" s="25">
        <v>0.23912239699999999</v>
      </c>
      <c r="D447" s="25">
        <f t="shared" si="60"/>
        <v>0.57893472674702551</v>
      </c>
      <c r="E447" s="25" t="str">
        <f t="shared" si="61"/>
        <v>nicht wetten</v>
      </c>
      <c r="F447" t="str">
        <f t="shared" si="62"/>
        <v>verl</v>
      </c>
      <c r="G447" t="str">
        <f t="shared" si="63"/>
        <v/>
      </c>
      <c r="I447" t="str">
        <f t="shared" si="67"/>
        <v/>
      </c>
      <c r="J447" t="str">
        <f t="shared" si="68"/>
        <v/>
      </c>
      <c r="L447" s="24">
        <v>1.4023507799999999</v>
      </c>
      <c r="M447" s="27">
        <f t="shared" si="64"/>
        <v>0.16188615016660832</v>
      </c>
      <c r="N447" s="26" t="str">
        <f t="shared" si="65"/>
        <v/>
      </c>
      <c r="O447" t="str">
        <f t="shared" si="66"/>
        <v>gew</v>
      </c>
      <c r="P447" t="str">
        <f t="shared" si="69"/>
        <v>gew</v>
      </c>
    </row>
    <row r="448" spans="1:16" x14ac:dyDescent="0.3">
      <c r="A448" s="28">
        <v>2</v>
      </c>
      <c r="C448" s="25">
        <v>1.56925921</v>
      </c>
      <c r="D448" s="25">
        <f t="shared" si="60"/>
        <v>0.18553762816982408</v>
      </c>
      <c r="E448" s="25" t="str">
        <f t="shared" si="61"/>
        <v/>
      </c>
      <c r="F448" t="str">
        <f t="shared" si="62"/>
        <v>gew</v>
      </c>
      <c r="G448" t="str">
        <f t="shared" si="63"/>
        <v>gew</v>
      </c>
      <c r="I448" t="str">
        <f t="shared" si="67"/>
        <v>gew, gew</v>
      </c>
      <c r="J448" t="str">
        <f t="shared" si="68"/>
        <v>OK</v>
      </c>
      <c r="L448" s="24">
        <v>1.91083801</v>
      </c>
      <c r="M448" s="27">
        <f t="shared" si="64"/>
        <v>7.949860460760105E-3</v>
      </c>
      <c r="N448" s="26" t="str">
        <f t="shared" si="65"/>
        <v/>
      </c>
      <c r="O448" t="str">
        <f t="shared" si="66"/>
        <v>gew</v>
      </c>
      <c r="P448" t="str">
        <f t="shared" si="69"/>
        <v>gew</v>
      </c>
    </row>
    <row r="449" spans="1:16" x14ac:dyDescent="0.3">
      <c r="A449" s="28">
        <v>1</v>
      </c>
      <c r="C449" s="25">
        <v>-0.16562201100000001</v>
      </c>
      <c r="D449" s="25">
        <f t="shared" ref="D449:D509" si="70">(C449-A449)^2</f>
        <v>1.3586746725276839</v>
      </c>
      <c r="E449" s="25" t="str">
        <f t="shared" ref="E449:E509" si="71">IF(AND(C449&gt;-($T$6),C449&lt;($T$6)),"nicht wetten","")</f>
        <v>nicht wetten</v>
      </c>
      <c r="F449" t="str">
        <f t="shared" ref="F449:F509" si="72">IF(AND(E449="",(C449*A449)&gt;0),"gew","verl")</f>
        <v>verl</v>
      </c>
      <c r="G449" t="str">
        <f t="shared" ref="G449:G509" si="73">IF(E449="",F449,"")</f>
        <v/>
      </c>
      <c r="I449" t="str">
        <f t="shared" si="67"/>
        <v/>
      </c>
      <c r="J449" t="str">
        <f t="shared" si="68"/>
        <v/>
      </c>
      <c r="L449" s="24">
        <v>0.75167238700000005</v>
      </c>
      <c r="M449" s="27">
        <f t="shared" ref="M449:M509" si="74">(L449-A449)^2</f>
        <v>6.1666603378277743E-2</v>
      </c>
      <c r="N449" s="26" t="str">
        <f t="shared" ref="N449:N509" si="75">IF(AND(L449&gt;-($T$6),L449&lt;($T$6)),"nicht wetten","")</f>
        <v>nicht wetten</v>
      </c>
      <c r="O449" t="str">
        <f t="shared" ref="O449:O509" si="76">IF(AND(N449="",(L449*A449)&gt;0),"gew","verl")</f>
        <v>verl</v>
      </c>
      <c r="P449" t="str">
        <f t="shared" si="69"/>
        <v/>
      </c>
    </row>
    <row r="450" spans="1:16" x14ac:dyDescent="0.3">
      <c r="A450" s="28">
        <v>-2</v>
      </c>
      <c r="C450" s="25">
        <v>-1.3342661280000001</v>
      </c>
      <c r="D450" s="25">
        <f t="shared" si="70"/>
        <v>0.44320158832811224</v>
      </c>
      <c r="E450" s="25" t="str">
        <f t="shared" si="71"/>
        <v/>
      </c>
      <c r="F450" t="str">
        <f t="shared" si="72"/>
        <v>gew</v>
      </c>
      <c r="G450" t="str">
        <f t="shared" si="73"/>
        <v>gew</v>
      </c>
      <c r="I450" t="str">
        <f t="shared" ref="I450:I509" si="77">IF(AND(E450="",N450=""),G450&amp;", "&amp;P450,"")</f>
        <v>gew, gew</v>
      </c>
      <c r="J450" t="str">
        <f t="shared" ref="J450:J509" si="78">IF(I450="","",IF(LEFT(I450,3)=RIGHT(I450,3),"OK","verl"))</f>
        <v>OK</v>
      </c>
      <c r="L450" s="24">
        <v>-1.5410494800000001</v>
      </c>
      <c r="M450" s="27">
        <f t="shared" si="74"/>
        <v>0.21063557980827033</v>
      </c>
      <c r="N450" s="26" t="str">
        <f t="shared" si="75"/>
        <v/>
      </c>
      <c r="O450" t="str">
        <f t="shared" si="76"/>
        <v>gew</v>
      </c>
      <c r="P450" t="str">
        <f t="shared" ref="P450:P509" si="79">IF(N450="",O450,"")</f>
        <v>gew</v>
      </c>
    </row>
    <row r="451" spans="1:16" x14ac:dyDescent="0.3">
      <c r="A451" s="28">
        <v>-1</v>
      </c>
      <c r="C451" s="25">
        <v>-1.0162640519999999</v>
      </c>
      <c r="D451" s="25">
        <f t="shared" si="70"/>
        <v>2.6451938745870131E-4</v>
      </c>
      <c r="E451" s="25" t="str">
        <f t="shared" si="71"/>
        <v/>
      </c>
      <c r="F451" t="str">
        <f t="shared" si="72"/>
        <v>gew</v>
      </c>
      <c r="G451" t="str">
        <f t="shared" si="73"/>
        <v>gew</v>
      </c>
      <c r="I451" t="str">
        <f t="shared" si="77"/>
        <v>gew, gew</v>
      </c>
      <c r="J451" t="str">
        <f t="shared" si="78"/>
        <v>OK</v>
      </c>
      <c r="L451" s="24">
        <v>-2.5407278500000001</v>
      </c>
      <c r="M451" s="27">
        <f t="shared" si="74"/>
        <v>2.373842307765623</v>
      </c>
      <c r="N451" s="26" t="str">
        <f t="shared" si="75"/>
        <v/>
      </c>
      <c r="O451" t="str">
        <f t="shared" si="76"/>
        <v>gew</v>
      </c>
      <c r="P451" t="str">
        <f t="shared" si="79"/>
        <v>gew</v>
      </c>
    </row>
    <row r="452" spans="1:16" x14ac:dyDescent="0.3">
      <c r="A452" s="28">
        <v>-1</v>
      </c>
      <c r="C452" s="25">
        <v>-0.50537639499999998</v>
      </c>
      <c r="D452" s="25">
        <f t="shared" si="70"/>
        <v>0.24465251062319604</v>
      </c>
      <c r="E452" s="25" t="str">
        <f t="shared" si="71"/>
        <v>nicht wetten</v>
      </c>
      <c r="F452" t="str">
        <f t="shared" si="72"/>
        <v>verl</v>
      </c>
      <c r="G452" t="str">
        <f t="shared" si="73"/>
        <v/>
      </c>
      <c r="I452" t="str">
        <f t="shared" si="77"/>
        <v/>
      </c>
      <c r="J452" t="str">
        <f t="shared" si="78"/>
        <v/>
      </c>
      <c r="L452" s="24">
        <v>-0.19537480199999999</v>
      </c>
      <c r="M452" s="27">
        <f t="shared" si="74"/>
        <v>0.64742170925653919</v>
      </c>
      <c r="N452" s="26" t="str">
        <f t="shared" si="75"/>
        <v>nicht wetten</v>
      </c>
      <c r="O452" t="str">
        <f t="shared" si="76"/>
        <v>verl</v>
      </c>
      <c r="P452" t="str">
        <f t="shared" si="79"/>
        <v/>
      </c>
    </row>
    <row r="453" spans="1:16" x14ac:dyDescent="0.3">
      <c r="A453" s="28">
        <v>0</v>
      </c>
      <c r="C453" s="25">
        <v>-3.2040406E-2</v>
      </c>
      <c r="D453" s="25">
        <f t="shared" si="70"/>
        <v>1.0265876166448361E-3</v>
      </c>
      <c r="E453" s="25" t="str">
        <f t="shared" si="71"/>
        <v>nicht wetten</v>
      </c>
      <c r="F453" t="str">
        <f t="shared" si="72"/>
        <v>verl</v>
      </c>
      <c r="G453" t="str">
        <f t="shared" si="73"/>
        <v/>
      </c>
      <c r="I453" t="str">
        <f t="shared" si="77"/>
        <v/>
      </c>
      <c r="J453" t="str">
        <f t="shared" si="78"/>
        <v/>
      </c>
      <c r="L453" s="24">
        <v>0.43909722600000001</v>
      </c>
      <c r="M453" s="27">
        <f t="shared" si="74"/>
        <v>0.19280637388089508</v>
      </c>
      <c r="N453" s="26" t="str">
        <f t="shared" si="75"/>
        <v>nicht wetten</v>
      </c>
      <c r="O453" t="str">
        <f t="shared" si="76"/>
        <v>verl</v>
      </c>
      <c r="P453" t="str">
        <f t="shared" si="79"/>
        <v/>
      </c>
    </row>
    <row r="454" spans="1:16" x14ac:dyDescent="0.3">
      <c r="A454" s="28">
        <v>0</v>
      </c>
      <c r="C454" s="25">
        <v>0.54800365600000001</v>
      </c>
      <c r="D454" s="25">
        <f t="shared" si="70"/>
        <v>0.30030800698936633</v>
      </c>
      <c r="E454" s="25" t="str">
        <f t="shared" si="71"/>
        <v>nicht wetten</v>
      </c>
      <c r="F454" t="str">
        <f t="shared" si="72"/>
        <v>verl</v>
      </c>
      <c r="G454" t="str">
        <f t="shared" si="73"/>
        <v/>
      </c>
      <c r="I454" t="str">
        <f t="shared" si="77"/>
        <v/>
      </c>
      <c r="J454" t="str">
        <f t="shared" si="78"/>
        <v/>
      </c>
      <c r="L454" s="24">
        <v>0.35984659200000002</v>
      </c>
      <c r="M454" s="27">
        <f t="shared" si="74"/>
        <v>0.12948956977401449</v>
      </c>
      <c r="N454" s="26" t="str">
        <f t="shared" si="75"/>
        <v>nicht wetten</v>
      </c>
      <c r="O454" t="str">
        <f t="shared" si="76"/>
        <v>verl</v>
      </c>
      <c r="P454" t="str">
        <f t="shared" si="79"/>
        <v/>
      </c>
    </row>
    <row r="455" spans="1:16" x14ac:dyDescent="0.3">
      <c r="A455" s="28">
        <v>3</v>
      </c>
      <c r="C455" s="25">
        <v>1.2183527670000001</v>
      </c>
      <c r="D455" s="25">
        <f t="shared" si="70"/>
        <v>3.1742668628565562</v>
      </c>
      <c r="E455" s="25" t="str">
        <f t="shared" si="71"/>
        <v/>
      </c>
      <c r="F455" t="str">
        <f t="shared" si="72"/>
        <v>gew</v>
      </c>
      <c r="G455" t="str">
        <f t="shared" si="73"/>
        <v>gew</v>
      </c>
      <c r="I455" t="str">
        <f t="shared" si="77"/>
        <v>gew, gew</v>
      </c>
      <c r="J455" t="str">
        <f t="shared" si="78"/>
        <v>OK</v>
      </c>
      <c r="L455" s="24">
        <v>2.9727113200000002</v>
      </c>
      <c r="M455" s="27">
        <f t="shared" si="74"/>
        <v>7.4467205614239145E-4</v>
      </c>
      <c r="N455" s="26" t="str">
        <f t="shared" si="75"/>
        <v/>
      </c>
      <c r="O455" t="str">
        <f t="shared" si="76"/>
        <v>gew</v>
      </c>
      <c r="P455" t="str">
        <f t="shared" si="79"/>
        <v>gew</v>
      </c>
    </row>
    <row r="456" spans="1:16" x14ac:dyDescent="0.3">
      <c r="A456" s="28">
        <v>1</v>
      </c>
      <c r="C456" s="25">
        <v>-0.18586029300000001</v>
      </c>
      <c r="D456" s="25">
        <f t="shared" si="70"/>
        <v>1.4062646345140457</v>
      </c>
      <c r="E456" s="25" t="str">
        <f t="shared" si="71"/>
        <v>nicht wetten</v>
      </c>
      <c r="F456" t="str">
        <f t="shared" si="72"/>
        <v>verl</v>
      </c>
      <c r="G456" t="str">
        <f t="shared" si="73"/>
        <v/>
      </c>
      <c r="I456" t="str">
        <f t="shared" si="77"/>
        <v/>
      </c>
      <c r="J456" t="str">
        <f t="shared" si="78"/>
        <v/>
      </c>
      <c r="L456" s="24">
        <v>0.99241387800000003</v>
      </c>
      <c r="M456" s="27">
        <f t="shared" si="74"/>
        <v>5.7549246998883587E-5</v>
      </c>
      <c r="N456" s="26" t="str">
        <f t="shared" si="75"/>
        <v>nicht wetten</v>
      </c>
      <c r="O456" t="str">
        <f t="shared" si="76"/>
        <v>verl</v>
      </c>
      <c r="P456" t="str">
        <f t="shared" si="79"/>
        <v/>
      </c>
    </row>
    <row r="457" spans="1:16" x14ac:dyDescent="0.3">
      <c r="A457" s="28">
        <v>-2</v>
      </c>
      <c r="C457" s="25">
        <v>0.46255835099999998</v>
      </c>
      <c r="D457" s="25">
        <f t="shared" si="70"/>
        <v>6.0641936320798404</v>
      </c>
      <c r="E457" s="25" t="str">
        <f t="shared" si="71"/>
        <v>nicht wetten</v>
      </c>
      <c r="F457" t="str">
        <f t="shared" si="72"/>
        <v>verl</v>
      </c>
      <c r="G457" t="str">
        <f t="shared" si="73"/>
        <v/>
      </c>
      <c r="I457" t="str">
        <f t="shared" si="77"/>
        <v/>
      </c>
      <c r="J457" t="str">
        <f t="shared" si="78"/>
        <v/>
      </c>
      <c r="L457" s="24">
        <v>-1.8013738399999999</v>
      </c>
      <c r="M457" s="27">
        <f t="shared" si="74"/>
        <v>3.9452351436345644E-2</v>
      </c>
      <c r="N457" s="26" t="str">
        <f t="shared" si="75"/>
        <v/>
      </c>
      <c r="O457" t="str">
        <f t="shared" si="76"/>
        <v>gew</v>
      </c>
      <c r="P457" t="str">
        <f t="shared" si="79"/>
        <v>gew</v>
      </c>
    </row>
    <row r="458" spans="1:16" x14ac:dyDescent="0.3">
      <c r="A458" s="28">
        <v>4</v>
      </c>
      <c r="C458" s="25">
        <v>1.747495676</v>
      </c>
      <c r="D458" s="25">
        <f t="shared" si="70"/>
        <v>5.0737757296386983</v>
      </c>
      <c r="E458" s="25" t="str">
        <f t="shared" si="71"/>
        <v/>
      </c>
      <c r="F458" t="str">
        <f t="shared" si="72"/>
        <v>gew</v>
      </c>
      <c r="G458" t="str">
        <f t="shared" si="73"/>
        <v>gew</v>
      </c>
      <c r="I458" t="str">
        <f t="shared" si="77"/>
        <v>gew, gew</v>
      </c>
      <c r="J458" t="str">
        <f t="shared" si="78"/>
        <v>OK</v>
      </c>
      <c r="L458" s="24">
        <v>4.5432224300000001</v>
      </c>
      <c r="M458" s="27">
        <f t="shared" si="74"/>
        <v>0.29509060845510504</v>
      </c>
      <c r="N458" s="26" t="str">
        <f t="shared" si="75"/>
        <v/>
      </c>
      <c r="O458" t="str">
        <f t="shared" si="76"/>
        <v>gew</v>
      </c>
      <c r="P458" t="str">
        <f t="shared" si="79"/>
        <v>gew</v>
      </c>
    </row>
    <row r="459" spans="1:16" x14ac:dyDescent="0.3">
      <c r="A459" s="28">
        <v>-1</v>
      </c>
      <c r="C459" s="25">
        <v>-0.46112860700000002</v>
      </c>
      <c r="D459" s="25">
        <f t="shared" si="70"/>
        <v>0.29038237819376045</v>
      </c>
      <c r="E459" s="25" t="str">
        <f t="shared" si="71"/>
        <v>nicht wetten</v>
      </c>
      <c r="F459" t="str">
        <f t="shared" si="72"/>
        <v>verl</v>
      </c>
      <c r="G459" t="str">
        <f t="shared" si="73"/>
        <v/>
      </c>
      <c r="I459" t="str">
        <f t="shared" si="77"/>
        <v/>
      </c>
      <c r="J459" t="str">
        <f t="shared" si="78"/>
        <v/>
      </c>
      <c r="L459" s="24">
        <v>-1.23440909</v>
      </c>
      <c r="M459" s="27">
        <f t="shared" si="74"/>
        <v>5.4947621474628096E-2</v>
      </c>
      <c r="N459" s="26" t="str">
        <f t="shared" si="75"/>
        <v/>
      </c>
      <c r="O459" t="str">
        <f t="shared" si="76"/>
        <v>gew</v>
      </c>
      <c r="P459" t="str">
        <f t="shared" si="79"/>
        <v>gew</v>
      </c>
    </row>
    <row r="460" spans="1:16" x14ac:dyDescent="0.3">
      <c r="A460" s="28">
        <v>-3</v>
      </c>
      <c r="C460" s="25">
        <v>-1.684528969</v>
      </c>
      <c r="D460" s="25">
        <f t="shared" si="70"/>
        <v>1.7304640334002028</v>
      </c>
      <c r="E460" s="25" t="str">
        <f t="shared" si="71"/>
        <v/>
      </c>
      <c r="F460" t="str">
        <f t="shared" si="72"/>
        <v>gew</v>
      </c>
      <c r="G460" t="str">
        <f t="shared" si="73"/>
        <v>gew</v>
      </c>
      <c r="I460" t="str">
        <f t="shared" si="77"/>
        <v>gew, gew</v>
      </c>
      <c r="J460" t="str">
        <f t="shared" si="78"/>
        <v>OK</v>
      </c>
      <c r="L460" s="24">
        <v>-2.28608871</v>
      </c>
      <c r="M460" s="27">
        <f t="shared" si="74"/>
        <v>0.50966932998946402</v>
      </c>
      <c r="N460" s="26" t="str">
        <f t="shared" si="75"/>
        <v/>
      </c>
      <c r="O460" t="str">
        <f t="shared" si="76"/>
        <v>gew</v>
      </c>
      <c r="P460" t="str">
        <f t="shared" si="79"/>
        <v>gew</v>
      </c>
    </row>
    <row r="461" spans="1:16" x14ac:dyDescent="0.3">
      <c r="A461" s="28">
        <v>-6</v>
      </c>
      <c r="C461" s="25">
        <v>-3.4335600909999999</v>
      </c>
      <c r="D461" s="25">
        <f t="shared" si="70"/>
        <v>6.5866138065079287</v>
      </c>
      <c r="E461" s="25" t="str">
        <f t="shared" si="71"/>
        <v/>
      </c>
      <c r="F461" t="str">
        <f t="shared" si="72"/>
        <v>gew</v>
      </c>
      <c r="G461" t="str">
        <f t="shared" si="73"/>
        <v>gew</v>
      </c>
      <c r="I461" t="str">
        <f t="shared" si="77"/>
        <v>gew, gew</v>
      </c>
      <c r="J461" t="str">
        <f t="shared" si="78"/>
        <v>OK</v>
      </c>
      <c r="L461" s="24">
        <v>-6.4263844499999996</v>
      </c>
      <c r="M461" s="27">
        <f t="shared" si="74"/>
        <v>0.18180369920180214</v>
      </c>
      <c r="N461" s="26" t="str">
        <f t="shared" si="75"/>
        <v/>
      </c>
      <c r="O461" t="str">
        <f t="shared" si="76"/>
        <v>gew</v>
      </c>
      <c r="P461" t="str">
        <f t="shared" si="79"/>
        <v>gew</v>
      </c>
    </row>
    <row r="462" spans="1:16" x14ac:dyDescent="0.3">
      <c r="A462" s="28">
        <v>0</v>
      </c>
      <c r="C462" s="25">
        <v>0.55386632899999999</v>
      </c>
      <c r="D462" s="25">
        <f t="shared" si="70"/>
        <v>0.30676791039993623</v>
      </c>
      <c r="E462" s="25" t="str">
        <f t="shared" si="71"/>
        <v>nicht wetten</v>
      </c>
      <c r="F462" t="str">
        <f t="shared" si="72"/>
        <v>verl</v>
      </c>
      <c r="G462" t="str">
        <f t="shared" si="73"/>
        <v/>
      </c>
      <c r="I462" t="str">
        <f t="shared" si="77"/>
        <v/>
      </c>
      <c r="J462" t="str">
        <f t="shared" si="78"/>
        <v/>
      </c>
      <c r="L462" s="24">
        <v>0.32238033399999999</v>
      </c>
      <c r="M462" s="27">
        <f t="shared" si="74"/>
        <v>0.10392907974995155</v>
      </c>
      <c r="N462" s="26" t="str">
        <f t="shared" si="75"/>
        <v>nicht wetten</v>
      </c>
      <c r="O462" t="str">
        <f t="shared" si="76"/>
        <v>verl</v>
      </c>
      <c r="P462" t="str">
        <f t="shared" si="79"/>
        <v/>
      </c>
    </row>
    <row r="463" spans="1:16" x14ac:dyDescent="0.3">
      <c r="A463" s="28">
        <v>-2</v>
      </c>
      <c r="C463" s="25">
        <v>-1.1911992689999999</v>
      </c>
      <c r="D463" s="25">
        <f t="shared" si="70"/>
        <v>0.65415862246613443</v>
      </c>
      <c r="E463" s="25" t="str">
        <f t="shared" si="71"/>
        <v/>
      </c>
      <c r="F463" t="str">
        <f t="shared" si="72"/>
        <v>gew</v>
      </c>
      <c r="G463" t="str">
        <f t="shared" si="73"/>
        <v>gew</v>
      </c>
      <c r="I463" t="str">
        <f t="shared" si="77"/>
        <v>gew, gew</v>
      </c>
      <c r="J463" t="str">
        <f t="shared" si="78"/>
        <v>OK</v>
      </c>
      <c r="L463" s="24">
        <v>-2.1024477500000001</v>
      </c>
      <c r="M463" s="27">
        <f t="shared" si="74"/>
        <v>1.0495541480062513E-2</v>
      </c>
      <c r="N463" s="26" t="str">
        <f t="shared" si="75"/>
        <v/>
      </c>
      <c r="O463" t="str">
        <f t="shared" si="76"/>
        <v>gew</v>
      </c>
      <c r="P463" t="str">
        <f t="shared" si="79"/>
        <v>gew</v>
      </c>
    </row>
    <row r="464" spans="1:16" x14ac:dyDescent="0.3">
      <c r="A464" s="28">
        <v>0</v>
      </c>
      <c r="C464" s="25">
        <v>-0.31181067299999998</v>
      </c>
      <c r="D464" s="25">
        <f t="shared" si="70"/>
        <v>9.7225895796712924E-2</v>
      </c>
      <c r="E464" s="25" t="str">
        <f t="shared" si="71"/>
        <v>nicht wetten</v>
      </c>
      <c r="F464" t="str">
        <f t="shared" si="72"/>
        <v>verl</v>
      </c>
      <c r="G464" t="str">
        <f t="shared" si="73"/>
        <v/>
      </c>
      <c r="I464" t="str">
        <f t="shared" si="77"/>
        <v/>
      </c>
      <c r="J464" t="str">
        <f t="shared" si="78"/>
        <v/>
      </c>
      <c r="L464" s="24">
        <v>-0.142030716</v>
      </c>
      <c r="M464" s="27">
        <f t="shared" si="74"/>
        <v>2.0172724287472656E-2</v>
      </c>
      <c r="N464" s="26" t="str">
        <f t="shared" si="75"/>
        <v>nicht wetten</v>
      </c>
      <c r="O464" t="str">
        <f t="shared" si="76"/>
        <v>verl</v>
      </c>
      <c r="P464" t="str">
        <f t="shared" si="79"/>
        <v/>
      </c>
    </row>
    <row r="465" spans="1:16" x14ac:dyDescent="0.3">
      <c r="A465" s="28">
        <v>3</v>
      </c>
      <c r="C465" s="25">
        <v>1.1229172030000001</v>
      </c>
      <c r="D465" s="25">
        <f t="shared" si="70"/>
        <v>3.5234398267933429</v>
      </c>
      <c r="E465" s="25" t="str">
        <f t="shared" si="71"/>
        <v/>
      </c>
      <c r="F465" t="str">
        <f t="shared" si="72"/>
        <v>gew</v>
      </c>
      <c r="G465" t="str">
        <f t="shared" si="73"/>
        <v>gew</v>
      </c>
      <c r="I465" t="str">
        <f t="shared" si="77"/>
        <v>gew, gew</v>
      </c>
      <c r="J465" t="str">
        <f t="shared" si="78"/>
        <v>OK</v>
      </c>
      <c r="L465" s="24">
        <v>2.9557216199999998</v>
      </c>
      <c r="M465" s="27">
        <f t="shared" si="74"/>
        <v>1.9605749354244151E-3</v>
      </c>
      <c r="N465" s="26" t="str">
        <f t="shared" si="75"/>
        <v/>
      </c>
      <c r="O465" t="str">
        <f t="shared" si="76"/>
        <v>gew</v>
      </c>
      <c r="P465" t="str">
        <f t="shared" si="79"/>
        <v>gew</v>
      </c>
    </row>
    <row r="466" spans="1:16" x14ac:dyDescent="0.3">
      <c r="A466" s="28">
        <v>-1</v>
      </c>
      <c r="C466" s="25">
        <v>-0.43882685399999999</v>
      </c>
      <c r="D466" s="25">
        <f t="shared" si="70"/>
        <v>0.31491529979153732</v>
      </c>
      <c r="E466" s="25" t="str">
        <f t="shared" si="71"/>
        <v>nicht wetten</v>
      </c>
      <c r="F466" t="str">
        <f t="shared" si="72"/>
        <v>verl</v>
      </c>
      <c r="G466" t="str">
        <f t="shared" si="73"/>
        <v/>
      </c>
      <c r="I466" t="str">
        <f t="shared" si="77"/>
        <v/>
      </c>
      <c r="J466" t="str">
        <f t="shared" si="78"/>
        <v/>
      </c>
      <c r="L466" s="24">
        <v>-1.2035388899999999</v>
      </c>
      <c r="M466" s="27">
        <f t="shared" si="74"/>
        <v>4.1428079742432067E-2</v>
      </c>
      <c r="N466" s="26" t="str">
        <f t="shared" si="75"/>
        <v/>
      </c>
      <c r="O466" t="str">
        <f t="shared" si="76"/>
        <v>gew</v>
      </c>
      <c r="P466" t="str">
        <f t="shared" si="79"/>
        <v>gew</v>
      </c>
    </row>
    <row r="467" spans="1:16" x14ac:dyDescent="0.3">
      <c r="A467" s="28">
        <v>-2</v>
      </c>
      <c r="C467" s="25">
        <v>-0.119028856</v>
      </c>
      <c r="D467" s="25">
        <f t="shared" si="70"/>
        <v>3.5380524445606691</v>
      </c>
      <c r="E467" s="25" t="str">
        <f t="shared" si="71"/>
        <v>nicht wetten</v>
      </c>
      <c r="F467" t="str">
        <f t="shared" si="72"/>
        <v>verl</v>
      </c>
      <c r="G467" t="str">
        <f t="shared" si="73"/>
        <v/>
      </c>
      <c r="I467" t="str">
        <f t="shared" si="77"/>
        <v/>
      </c>
      <c r="J467" t="str">
        <f t="shared" si="78"/>
        <v/>
      </c>
      <c r="L467" s="24">
        <v>0.85096126800000005</v>
      </c>
      <c r="M467" s="27">
        <f t="shared" si="74"/>
        <v>8.1279801516361676</v>
      </c>
      <c r="N467" s="26" t="str">
        <f t="shared" si="75"/>
        <v>nicht wetten</v>
      </c>
      <c r="O467" t="str">
        <f t="shared" si="76"/>
        <v>verl</v>
      </c>
      <c r="P467" t="str">
        <f t="shared" si="79"/>
        <v/>
      </c>
    </row>
    <row r="468" spans="1:16" x14ac:dyDescent="0.3">
      <c r="A468" s="28">
        <v>-2</v>
      </c>
      <c r="C468" s="25">
        <v>-0.27178450900000001</v>
      </c>
      <c r="D468" s="25">
        <f t="shared" si="70"/>
        <v>2.9867287833323712</v>
      </c>
      <c r="E468" s="25" t="str">
        <f t="shared" si="71"/>
        <v>nicht wetten</v>
      </c>
      <c r="F468" t="str">
        <f t="shared" si="72"/>
        <v>verl</v>
      </c>
      <c r="G468" t="str">
        <f t="shared" si="73"/>
        <v/>
      </c>
      <c r="I468" t="str">
        <f t="shared" si="77"/>
        <v/>
      </c>
      <c r="J468" t="str">
        <f t="shared" si="78"/>
        <v/>
      </c>
      <c r="L468" s="24">
        <v>-0.82611292599999997</v>
      </c>
      <c r="M468" s="27">
        <f t="shared" si="74"/>
        <v>1.3780108625042815</v>
      </c>
      <c r="N468" s="26" t="str">
        <f t="shared" si="75"/>
        <v>nicht wetten</v>
      </c>
      <c r="O468" t="str">
        <f t="shared" si="76"/>
        <v>verl</v>
      </c>
      <c r="P468" t="str">
        <f t="shared" si="79"/>
        <v/>
      </c>
    </row>
    <row r="469" spans="1:16" x14ac:dyDescent="0.3">
      <c r="A469" s="28">
        <v>1</v>
      </c>
      <c r="C469" s="25">
        <v>6.6396812999999999E-2</v>
      </c>
      <c r="D469" s="25">
        <f t="shared" si="70"/>
        <v>0.87161491077655695</v>
      </c>
      <c r="E469" s="25" t="str">
        <f t="shared" si="71"/>
        <v>nicht wetten</v>
      </c>
      <c r="F469" t="str">
        <f t="shared" si="72"/>
        <v>verl</v>
      </c>
      <c r="G469" t="str">
        <f t="shared" si="73"/>
        <v/>
      </c>
      <c r="I469" t="str">
        <f t="shared" si="77"/>
        <v/>
      </c>
      <c r="J469" t="str">
        <f t="shared" si="78"/>
        <v/>
      </c>
      <c r="L469" s="24">
        <v>1.09993374</v>
      </c>
      <c r="M469" s="27">
        <f t="shared" si="74"/>
        <v>9.9867523903875988E-3</v>
      </c>
      <c r="N469" s="26" t="str">
        <f t="shared" si="75"/>
        <v/>
      </c>
      <c r="O469" t="str">
        <f t="shared" si="76"/>
        <v>gew</v>
      </c>
      <c r="P469" t="str">
        <f t="shared" si="79"/>
        <v>gew</v>
      </c>
    </row>
    <row r="470" spans="1:16" x14ac:dyDescent="0.3">
      <c r="A470" s="28">
        <v>-2</v>
      </c>
      <c r="C470" s="25">
        <v>-0.80313478299999996</v>
      </c>
      <c r="D470" s="25">
        <f t="shared" si="70"/>
        <v>1.4324863476644571</v>
      </c>
      <c r="E470" s="25" t="str">
        <f t="shared" si="71"/>
        <v>nicht wetten</v>
      </c>
      <c r="F470" t="str">
        <f t="shared" si="72"/>
        <v>verl</v>
      </c>
      <c r="G470" t="str">
        <f t="shared" si="73"/>
        <v/>
      </c>
      <c r="I470" t="str">
        <f t="shared" si="77"/>
        <v/>
      </c>
      <c r="J470" t="str">
        <f t="shared" si="78"/>
        <v/>
      </c>
      <c r="L470" s="24">
        <v>-1.8459067300000001</v>
      </c>
      <c r="M470" s="27">
        <f t="shared" si="74"/>
        <v>2.3744735859292883E-2</v>
      </c>
      <c r="N470" s="26" t="str">
        <f t="shared" si="75"/>
        <v/>
      </c>
      <c r="O470" t="str">
        <f t="shared" si="76"/>
        <v>gew</v>
      </c>
      <c r="P470" t="str">
        <f t="shared" si="79"/>
        <v>gew</v>
      </c>
    </row>
    <row r="471" spans="1:16" x14ac:dyDescent="0.3">
      <c r="A471" s="28">
        <v>-1</v>
      </c>
      <c r="C471" s="25">
        <v>-0.36230481799999997</v>
      </c>
      <c r="D471" s="25">
        <f t="shared" si="70"/>
        <v>0.40665514514601325</v>
      </c>
      <c r="E471" s="25" t="str">
        <f t="shared" si="71"/>
        <v>nicht wetten</v>
      </c>
      <c r="F471" t="str">
        <f t="shared" si="72"/>
        <v>verl</v>
      </c>
      <c r="G471" t="str">
        <f t="shared" si="73"/>
        <v/>
      </c>
      <c r="I471" t="str">
        <f t="shared" si="77"/>
        <v/>
      </c>
      <c r="J471" t="str">
        <f t="shared" si="78"/>
        <v/>
      </c>
      <c r="L471" s="24">
        <v>-1.20562339</v>
      </c>
      <c r="M471" s="27">
        <f t="shared" si="74"/>
        <v>4.2280978515092084E-2</v>
      </c>
      <c r="N471" s="26" t="str">
        <f t="shared" si="75"/>
        <v/>
      </c>
      <c r="O471" t="str">
        <f t="shared" si="76"/>
        <v>gew</v>
      </c>
      <c r="P471" t="str">
        <f t="shared" si="79"/>
        <v>gew</v>
      </c>
    </row>
    <row r="472" spans="1:16" x14ac:dyDescent="0.3">
      <c r="A472" s="28">
        <v>0</v>
      </c>
      <c r="C472" s="25">
        <v>-5.1555639E-2</v>
      </c>
      <c r="D472" s="25">
        <f t="shared" si="70"/>
        <v>2.657983912698321E-3</v>
      </c>
      <c r="E472" s="25" t="str">
        <f t="shared" si="71"/>
        <v>nicht wetten</v>
      </c>
      <c r="F472" t="str">
        <f t="shared" si="72"/>
        <v>verl</v>
      </c>
      <c r="G472" t="str">
        <f t="shared" si="73"/>
        <v/>
      </c>
      <c r="I472" t="str">
        <f t="shared" si="77"/>
        <v/>
      </c>
      <c r="J472" t="str">
        <f t="shared" si="78"/>
        <v/>
      </c>
      <c r="L472" s="24">
        <v>0.70009112399999995</v>
      </c>
      <c r="M472" s="27">
        <f t="shared" si="74"/>
        <v>0.4901275819035833</v>
      </c>
      <c r="N472" s="26" t="str">
        <f t="shared" si="75"/>
        <v>nicht wetten</v>
      </c>
      <c r="O472" t="str">
        <f t="shared" si="76"/>
        <v>verl</v>
      </c>
      <c r="P472" t="str">
        <f t="shared" si="79"/>
        <v/>
      </c>
    </row>
    <row r="473" spans="1:16" x14ac:dyDescent="0.3">
      <c r="A473" s="28">
        <v>2</v>
      </c>
      <c r="C473" s="25">
        <v>1.7370060199999999</v>
      </c>
      <c r="D473" s="25">
        <f t="shared" si="70"/>
        <v>6.9165833516240435E-2</v>
      </c>
      <c r="E473" s="25" t="str">
        <f t="shared" si="71"/>
        <v/>
      </c>
      <c r="F473" t="str">
        <f t="shared" si="72"/>
        <v>gew</v>
      </c>
      <c r="G473" t="str">
        <f t="shared" si="73"/>
        <v>gew</v>
      </c>
      <c r="I473" t="str">
        <f t="shared" si="77"/>
        <v>gew, gew</v>
      </c>
      <c r="J473" t="str">
        <f t="shared" si="78"/>
        <v>OK</v>
      </c>
      <c r="L473" s="24">
        <v>1.4085291600000001</v>
      </c>
      <c r="M473" s="27">
        <f t="shared" si="74"/>
        <v>0.34983775457030553</v>
      </c>
      <c r="N473" s="26" t="str">
        <f t="shared" si="75"/>
        <v/>
      </c>
      <c r="O473" t="str">
        <f t="shared" si="76"/>
        <v>gew</v>
      </c>
      <c r="P473" t="str">
        <f t="shared" si="79"/>
        <v>gew</v>
      </c>
    </row>
    <row r="474" spans="1:16" x14ac:dyDescent="0.3">
      <c r="A474" s="28">
        <v>0</v>
      </c>
      <c r="C474" s="25">
        <v>1.03469696</v>
      </c>
      <c r="D474" s="25">
        <f t="shared" si="70"/>
        <v>1.0705977990332416</v>
      </c>
      <c r="E474" s="25" t="str">
        <f t="shared" si="71"/>
        <v/>
      </c>
      <c r="F474" t="str">
        <f t="shared" si="72"/>
        <v>verl</v>
      </c>
      <c r="G474" t="str">
        <f t="shared" si="73"/>
        <v>verl</v>
      </c>
      <c r="I474" t="str">
        <f t="shared" si="77"/>
        <v/>
      </c>
      <c r="J474" t="str">
        <f t="shared" si="78"/>
        <v/>
      </c>
      <c r="L474" s="24">
        <v>0.25935062800000003</v>
      </c>
      <c r="M474" s="27">
        <f t="shared" si="74"/>
        <v>6.7262748243994391E-2</v>
      </c>
      <c r="N474" s="26" t="str">
        <f t="shared" si="75"/>
        <v>nicht wetten</v>
      </c>
      <c r="O474" t="str">
        <f t="shared" si="76"/>
        <v>verl</v>
      </c>
      <c r="P474" t="str">
        <f t="shared" si="79"/>
        <v/>
      </c>
    </row>
    <row r="475" spans="1:16" x14ac:dyDescent="0.3">
      <c r="A475" s="28">
        <v>0</v>
      </c>
      <c r="C475" s="25">
        <v>-9.2451756999999996E-2</v>
      </c>
      <c r="D475" s="25">
        <f t="shared" si="70"/>
        <v>8.5473273723870487E-3</v>
      </c>
      <c r="E475" s="25" t="str">
        <f t="shared" si="71"/>
        <v>nicht wetten</v>
      </c>
      <c r="F475" t="str">
        <f t="shared" si="72"/>
        <v>verl</v>
      </c>
      <c r="G475" t="str">
        <f t="shared" si="73"/>
        <v/>
      </c>
      <c r="I475" t="str">
        <f t="shared" si="77"/>
        <v/>
      </c>
      <c r="J475" t="str">
        <f t="shared" si="78"/>
        <v/>
      </c>
      <c r="L475" s="24">
        <v>-0.34379300499999998</v>
      </c>
      <c r="M475" s="27">
        <f t="shared" si="74"/>
        <v>0.11819363028693002</v>
      </c>
      <c r="N475" s="26" t="str">
        <f t="shared" si="75"/>
        <v>nicht wetten</v>
      </c>
      <c r="O475" t="str">
        <f t="shared" si="76"/>
        <v>verl</v>
      </c>
      <c r="P475" t="str">
        <f t="shared" si="79"/>
        <v/>
      </c>
    </row>
    <row r="476" spans="1:16" x14ac:dyDescent="0.3">
      <c r="A476" s="28">
        <v>2</v>
      </c>
      <c r="C476" s="25">
        <v>0.28119785600000002</v>
      </c>
      <c r="D476" s="25">
        <f t="shared" si="70"/>
        <v>2.954280810218997</v>
      </c>
      <c r="E476" s="25" t="str">
        <f t="shared" si="71"/>
        <v>nicht wetten</v>
      </c>
      <c r="F476" t="str">
        <f t="shared" si="72"/>
        <v>verl</v>
      </c>
      <c r="G476" t="str">
        <f t="shared" si="73"/>
        <v/>
      </c>
      <c r="I476" t="str">
        <f t="shared" si="77"/>
        <v/>
      </c>
      <c r="J476" t="str">
        <f t="shared" si="78"/>
        <v/>
      </c>
      <c r="L476" s="24">
        <v>1.7440234400000001</v>
      </c>
      <c r="M476" s="27">
        <f t="shared" si="74"/>
        <v>6.5523999269433558E-2</v>
      </c>
      <c r="N476" s="26" t="str">
        <f t="shared" si="75"/>
        <v/>
      </c>
      <c r="O476" t="str">
        <f t="shared" si="76"/>
        <v>gew</v>
      </c>
      <c r="P476" t="str">
        <f t="shared" si="79"/>
        <v>gew</v>
      </c>
    </row>
    <row r="477" spans="1:16" x14ac:dyDescent="0.3">
      <c r="A477" s="28">
        <v>0</v>
      </c>
      <c r="C477" s="25">
        <v>-0.73005808800000005</v>
      </c>
      <c r="D477" s="25">
        <f t="shared" si="70"/>
        <v>0.53298481185421587</v>
      </c>
      <c r="E477" s="25" t="str">
        <f t="shared" si="71"/>
        <v>nicht wetten</v>
      </c>
      <c r="F477" t="str">
        <f t="shared" si="72"/>
        <v>verl</v>
      </c>
      <c r="G477" t="str">
        <f t="shared" si="73"/>
        <v/>
      </c>
      <c r="I477" t="str">
        <f t="shared" si="77"/>
        <v/>
      </c>
      <c r="J477" t="str">
        <f t="shared" si="78"/>
        <v/>
      </c>
      <c r="L477" s="24">
        <v>-0.46402126599999999</v>
      </c>
      <c r="M477" s="27">
        <f t="shared" si="74"/>
        <v>0.21531573530024276</v>
      </c>
      <c r="N477" s="26" t="str">
        <f t="shared" si="75"/>
        <v>nicht wetten</v>
      </c>
      <c r="O477" t="str">
        <f t="shared" si="76"/>
        <v>verl</v>
      </c>
      <c r="P477" t="str">
        <f t="shared" si="79"/>
        <v/>
      </c>
    </row>
    <row r="478" spans="1:16" x14ac:dyDescent="0.3">
      <c r="A478" s="28">
        <v>-1</v>
      </c>
      <c r="C478" s="25">
        <v>-6.5341725000000003E-2</v>
      </c>
      <c r="D478" s="25">
        <f t="shared" si="70"/>
        <v>0.87358609102597562</v>
      </c>
      <c r="E478" s="25" t="str">
        <f t="shared" si="71"/>
        <v>nicht wetten</v>
      </c>
      <c r="F478" t="str">
        <f t="shared" si="72"/>
        <v>verl</v>
      </c>
      <c r="G478" t="str">
        <f t="shared" si="73"/>
        <v/>
      </c>
      <c r="I478" t="str">
        <f t="shared" si="77"/>
        <v/>
      </c>
      <c r="J478" t="str">
        <f t="shared" si="78"/>
        <v/>
      </c>
      <c r="L478" s="24">
        <v>-0.85956841699999997</v>
      </c>
      <c r="M478" s="27">
        <f t="shared" si="74"/>
        <v>1.9721029503885896E-2</v>
      </c>
      <c r="N478" s="26" t="str">
        <f t="shared" si="75"/>
        <v>nicht wetten</v>
      </c>
      <c r="O478" t="str">
        <f t="shared" si="76"/>
        <v>verl</v>
      </c>
      <c r="P478" t="str">
        <f t="shared" si="79"/>
        <v/>
      </c>
    </row>
    <row r="479" spans="1:16" x14ac:dyDescent="0.3">
      <c r="A479" s="28">
        <v>0</v>
      </c>
      <c r="C479" s="25">
        <v>-0.510065035</v>
      </c>
      <c r="D479" s="25">
        <f t="shared" si="70"/>
        <v>0.26016633992955124</v>
      </c>
      <c r="E479" s="25" t="str">
        <f t="shared" si="71"/>
        <v>nicht wetten</v>
      </c>
      <c r="F479" t="str">
        <f t="shared" si="72"/>
        <v>verl</v>
      </c>
      <c r="G479" t="str">
        <f t="shared" si="73"/>
        <v/>
      </c>
      <c r="I479" t="str">
        <f t="shared" si="77"/>
        <v/>
      </c>
      <c r="J479" t="str">
        <f t="shared" si="78"/>
        <v/>
      </c>
      <c r="L479" s="24">
        <v>1.03889334</v>
      </c>
      <c r="M479" s="27">
        <f t="shared" si="74"/>
        <v>1.0792993718963555</v>
      </c>
      <c r="N479" s="26" t="str">
        <f t="shared" si="75"/>
        <v/>
      </c>
      <c r="O479" t="str">
        <f t="shared" si="76"/>
        <v>verl</v>
      </c>
      <c r="P479" t="str">
        <f t="shared" si="79"/>
        <v>verl</v>
      </c>
    </row>
    <row r="480" spans="1:16" x14ac:dyDescent="0.3">
      <c r="A480" s="28">
        <v>-2</v>
      </c>
      <c r="C480" s="25">
        <v>-0.56595450400000002</v>
      </c>
      <c r="D480" s="25">
        <f t="shared" si="70"/>
        <v>2.0564864845978859</v>
      </c>
      <c r="E480" s="25" t="str">
        <f t="shared" si="71"/>
        <v>nicht wetten</v>
      </c>
      <c r="F480" t="str">
        <f t="shared" si="72"/>
        <v>verl</v>
      </c>
      <c r="G480" t="str">
        <f t="shared" si="73"/>
        <v/>
      </c>
      <c r="I480" t="str">
        <f t="shared" si="77"/>
        <v/>
      </c>
      <c r="J480" t="str">
        <f t="shared" si="78"/>
        <v/>
      </c>
      <c r="L480" s="24">
        <v>-2.2076015500000001</v>
      </c>
      <c r="M480" s="27">
        <f t="shared" si="74"/>
        <v>4.3098403562402555E-2</v>
      </c>
      <c r="N480" s="26" t="str">
        <f t="shared" si="75"/>
        <v/>
      </c>
      <c r="O480" t="str">
        <f t="shared" si="76"/>
        <v>gew</v>
      </c>
      <c r="P480" t="str">
        <f t="shared" si="79"/>
        <v>gew</v>
      </c>
    </row>
    <row r="481" spans="1:16" x14ac:dyDescent="0.3">
      <c r="A481" s="28">
        <v>-2</v>
      </c>
      <c r="C481" s="25">
        <v>-1.216868901</v>
      </c>
      <c r="D481" s="25">
        <f t="shared" si="70"/>
        <v>0.61329431822094782</v>
      </c>
      <c r="E481" s="25" t="str">
        <f t="shared" si="71"/>
        <v/>
      </c>
      <c r="F481" t="str">
        <f t="shared" si="72"/>
        <v>gew</v>
      </c>
      <c r="G481" t="str">
        <f t="shared" si="73"/>
        <v>gew</v>
      </c>
      <c r="I481" t="str">
        <f t="shared" si="77"/>
        <v>gew, gew</v>
      </c>
      <c r="J481" t="str">
        <f t="shared" si="78"/>
        <v>OK</v>
      </c>
      <c r="L481" s="24">
        <v>-2.2535512400000002</v>
      </c>
      <c r="M481" s="27">
        <f t="shared" si="74"/>
        <v>6.4288231305537694E-2</v>
      </c>
      <c r="N481" s="26" t="str">
        <f t="shared" si="75"/>
        <v/>
      </c>
      <c r="O481" t="str">
        <f t="shared" si="76"/>
        <v>gew</v>
      </c>
      <c r="P481" t="str">
        <f t="shared" si="79"/>
        <v>gew</v>
      </c>
    </row>
    <row r="482" spans="1:16" x14ac:dyDescent="0.3">
      <c r="A482" s="28">
        <v>-4</v>
      </c>
      <c r="C482" s="25">
        <v>-2.087166641</v>
      </c>
      <c r="D482" s="25">
        <f t="shared" si="70"/>
        <v>3.6589314593032225</v>
      </c>
      <c r="E482" s="25" t="str">
        <f t="shared" si="71"/>
        <v/>
      </c>
      <c r="F482" t="str">
        <f t="shared" si="72"/>
        <v>gew</v>
      </c>
      <c r="G482" t="str">
        <f t="shared" si="73"/>
        <v>gew</v>
      </c>
      <c r="I482" t="str">
        <f t="shared" si="77"/>
        <v>gew, gew</v>
      </c>
      <c r="J482" t="str">
        <f t="shared" si="78"/>
        <v>OK</v>
      </c>
      <c r="L482" s="24">
        <v>-4.0757021900000003</v>
      </c>
      <c r="M482" s="27">
        <f t="shared" si="74"/>
        <v>5.7308215707961505E-3</v>
      </c>
      <c r="N482" s="26" t="str">
        <f t="shared" si="75"/>
        <v/>
      </c>
      <c r="O482" t="str">
        <f t="shared" si="76"/>
        <v>gew</v>
      </c>
      <c r="P482" t="str">
        <f t="shared" si="79"/>
        <v>gew</v>
      </c>
    </row>
    <row r="483" spans="1:16" x14ac:dyDescent="0.3">
      <c r="A483" s="28">
        <v>0</v>
      </c>
      <c r="C483" s="25">
        <v>-0.538969578</v>
      </c>
      <c r="D483" s="25">
        <f t="shared" si="70"/>
        <v>0.2904882060094981</v>
      </c>
      <c r="E483" s="25" t="str">
        <f t="shared" si="71"/>
        <v>nicht wetten</v>
      </c>
      <c r="F483" t="str">
        <f t="shared" si="72"/>
        <v>verl</v>
      </c>
      <c r="G483" t="str">
        <f t="shared" si="73"/>
        <v/>
      </c>
      <c r="I483" t="str">
        <f t="shared" si="77"/>
        <v/>
      </c>
      <c r="J483" t="str">
        <f t="shared" si="78"/>
        <v/>
      </c>
      <c r="L483" s="24">
        <v>-0.414843142</v>
      </c>
      <c r="M483" s="27">
        <f t="shared" si="74"/>
        <v>0.17209483246443216</v>
      </c>
      <c r="N483" s="26" t="str">
        <f t="shared" si="75"/>
        <v>nicht wetten</v>
      </c>
      <c r="O483" t="str">
        <f t="shared" si="76"/>
        <v>verl</v>
      </c>
      <c r="P483" t="str">
        <f t="shared" si="79"/>
        <v/>
      </c>
    </row>
    <row r="484" spans="1:16" x14ac:dyDescent="0.3">
      <c r="A484" s="28">
        <v>-1</v>
      </c>
      <c r="C484" s="25">
        <v>0.36248218500000001</v>
      </c>
      <c r="D484" s="25">
        <f t="shared" si="70"/>
        <v>1.856357704442374</v>
      </c>
      <c r="E484" s="25" t="str">
        <f t="shared" si="71"/>
        <v>nicht wetten</v>
      </c>
      <c r="F484" t="str">
        <f t="shared" si="72"/>
        <v>verl</v>
      </c>
      <c r="G484" t="str">
        <f t="shared" si="73"/>
        <v/>
      </c>
      <c r="I484" t="str">
        <f t="shared" si="77"/>
        <v/>
      </c>
      <c r="J484" t="str">
        <f t="shared" si="78"/>
        <v/>
      </c>
      <c r="L484" s="24">
        <v>-1.10784543</v>
      </c>
      <c r="M484" s="27">
        <f t="shared" si="74"/>
        <v>1.1630636771884905E-2</v>
      </c>
      <c r="N484" s="26" t="str">
        <f t="shared" si="75"/>
        <v/>
      </c>
      <c r="O484" t="str">
        <f t="shared" si="76"/>
        <v>gew</v>
      </c>
      <c r="P484" t="str">
        <f t="shared" si="79"/>
        <v>gew</v>
      </c>
    </row>
    <row r="485" spans="1:16" x14ac:dyDescent="0.3">
      <c r="A485" s="28">
        <v>2</v>
      </c>
      <c r="C485" s="25">
        <v>1.8904130800000001</v>
      </c>
      <c r="D485" s="25">
        <f t="shared" si="70"/>
        <v>1.2009293035086382E-2</v>
      </c>
      <c r="E485" s="25" t="str">
        <f t="shared" si="71"/>
        <v/>
      </c>
      <c r="F485" t="str">
        <f t="shared" si="72"/>
        <v>gew</v>
      </c>
      <c r="G485" t="str">
        <f t="shared" si="73"/>
        <v>gew</v>
      </c>
      <c r="I485" t="str">
        <f t="shared" si="77"/>
        <v>gew, gew</v>
      </c>
      <c r="J485" t="str">
        <f t="shared" si="78"/>
        <v>OK</v>
      </c>
      <c r="L485" s="24">
        <v>2.00297904</v>
      </c>
      <c r="M485" s="27">
        <f t="shared" si="74"/>
        <v>8.8746793216002607E-6</v>
      </c>
      <c r="N485" s="26" t="str">
        <f t="shared" si="75"/>
        <v/>
      </c>
      <c r="O485" t="str">
        <f t="shared" si="76"/>
        <v>gew</v>
      </c>
      <c r="P485" t="str">
        <f t="shared" si="79"/>
        <v>gew</v>
      </c>
    </row>
    <row r="486" spans="1:16" x14ac:dyDescent="0.3">
      <c r="A486" s="28">
        <v>-1</v>
      </c>
      <c r="C486" s="25">
        <v>-9.1233130999999995E-2</v>
      </c>
      <c r="D486" s="25">
        <f t="shared" si="70"/>
        <v>0.82585722219206326</v>
      </c>
      <c r="E486" s="25" t="str">
        <f t="shared" si="71"/>
        <v>nicht wetten</v>
      </c>
      <c r="F486" t="str">
        <f t="shared" si="72"/>
        <v>verl</v>
      </c>
      <c r="G486" t="str">
        <f t="shared" si="73"/>
        <v/>
      </c>
      <c r="I486" t="str">
        <f t="shared" si="77"/>
        <v/>
      </c>
      <c r="J486" t="str">
        <f t="shared" si="78"/>
        <v/>
      </c>
      <c r="L486" s="24">
        <v>-0.97214353099999995</v>
      </c>
      <c r="M486" s="27">
        <f t="shared" si="74"/>
        <v>7.7598286514796383E-4</v>
      </c>
      <c r="N486" s="26" t="str">
        <f t="shared" si="75"/>
        <v>nicht wetten</v>
      </c>
      <c r="O486" t="str">
        <f t="shared" si="76"/>
        <v>verl</v>
      </c>
      <c r="P486" t="str">
        <f t="shared" si="79"/>
        <v/>
      </c>
    </row>
    <row r="487" spans="1:16" x14ac:dyDescent="0.3">
      <c r="A487" s="28">
        <v>0</v>
      </c>
      <c r="C487" s="25">
        <v>0.159202963</v>
      </c>
      <c r="D487" s="25">
        <f t="shared" si="70"/>
        <v>2.5345583427979369E-2</v>
      </c>
      <c r="E487" s="25" t="str">
        <f t="shared" si="71"/>
        <v>nicht wetten</v>
      </c>
      <c r="F487" t="str">
        <f t="shared" si="72"/>
        <v>verl</v>
      </c>
      <c r="G487" t="str">
        <f t="shared" si="73"/>
        <v/>
      </c>
      <c r="I487" t="str">
        <f t="shared" si="77"/>
        <v/>
      </c>
      <c r="J487" t="str">
        <f t="shared" si="78"/>
        <v/>
      </c>
      <c r="L487" s="24">
        <v>1.3066803199999999</v>
      </c>
      <c r="M487" s="27">
        <f t="shared" si="74"/>
        <v>1.707413458675302</v>
      </c>
      <c r="N487" s="26" t="str">
        <f t="shared" si="75"/>
        <v/>
      </c>
      <c r="O487" t="str">
        <f t="shared" si="76"/>
        <v>verl</v>
      </c>
      <c r="P487" t="str">
        <f t="shared" si="79"/>
        <v>verl</v>
      </c>
    </row>
    <row r="488" spans="1:16" x14ac:dyDescent="0.3">
      <c r="A488" s="28">
        <v>-3</v>
      </c>
      <c r="C488" s="25">
        <v>4.9921231000000003E-2</v>
      </c>
      <c r="D488" s="25">
        <f t="shared" si="70"/>
        <v>9.3020195153045542</v>
      </c>
      <c r="E488" s="25" t="str">
        <f t="shared" si="71"/>
        <v>nicht wetten</v>
      </c>
      <c r="F488" t="str">
        <f t="shared" si="72"/>
        <v>verl</v>
      </c>
      <c r="G488" t="str">
        <f t="shared" si="73"/>
        <v/>
      </c>
      <c r="I488" t="str">
        <f t="shared" si="77"/>
        <v/>
      </c>
      <c r="J488" t="str">
        <f t="shared" si="78"/>
        <v/>
      </c>
      <c r="L488" s="24">
        <v>-2.9119150600000001</v>
      </c>
      <c r="M488" s="27">
        <f t="shared" si="74"/>
        <v>7.7589566548035803E-3</v>
      </c>
      <c r="N488" s="26" t="str">
        <f t="shared" si="75"/>
        <v/>
      </c>
      <c r="O488" t="str">
        <f t="shared" si="76"/>
        <v>gew</v>
      </c>
      <c r="P488" t="str">
        <f t="shared" si="79"/>
        <v>gew</v>
      </c>
    </row>
    <row r="489" spans="1:16" x14ac:dyDescent="0.3">
      <c r="A489" s="28">
        <v>-1</v>
      </c>
      <c r="C489" s="25">
        <v>-0.65081277599999998</v>
      </c>
      <c r="D489" s="25">
        <f t="shared" si="70"/>
        <v>0.1219317174048262</v>
      </c>
      <c r="E489" s="25" t="str">
        <f t="shared" si="71"/>
        <v>nicht wetten</v>
      </c>
      <c r="F489" t="str">
        <f t="shared" si="72"/>
        <v>verl</v>
      </c>
      <c r="G489" t="str">
        <f t="shared" si="73"/>
        <v/>
      </c>
      <c r="I489" t="str">
        <f t="shared" si="77"/>
        <v/>
      </c>
      <c r="J489" t="str">
        <f t="shared" si="78"/>
        <v/>
      </c>
      <c r="L489" s="24">
        <v>6.9394022200000002E-2</v>
      </c>
      <c r="M489" s="27">
        <f t="shared" si="74"/>
        <v>1.1436035747170941</v>
      </c>
      <c r="N489" s="26" t="str">
        <f t="shared" si="75"/>
        <v>nicht wetten</v>
      </c>
      <c r="O489" t="str">
        <f t="shared" si="76"/>
        <v>verl</v>
      </c>
      <c r="P489" t="str">
        <f t="shared" si="79"/>
        <v/>
      </c>
    </row>
    <row r="490" spans="1:16" x14ac:dyDescent="0.3">
      <c r="A490" s="28">
        <v>-1</v>
      </c>
      <c r="C490" s="25">
        <v>-0.71651728299999995</v>
      </c>
      <c r="D490" s="25">
        <f t="shared" si="70"/>
        <v>8.0362450837702118E-2</v>
      </c>
      <c r="E490" s="25" t="str">
        <f t="shared" si="71"/>
        <v>nicht wetten</v>
      </c>
      <c r="F490" t="str">
        <f t="shared" si="72"/>
        <v>verl</v>
      </c>
      <c r="G490" t="str">
        <f t="shared" si="73"/>
        <v/>
      </c>
      <c r="I490" t="str">
        <f t="shared" si="77"/>
        <v/>
      </c>
      <c r="J490" t="str">
        <f t="shared" si="78"/>
        <v/>
      </c>
      <c r="L490" s="24">
        <v>-1.1723809199999999</v>
      </c>
      <c r="M490" s="27">
        <f t="shared" si="74"/>
        <v>2.9715181580046379E-2</v>
      </c>
      <c r="N490" s="26" t="str">
        <f t="shared" si="75"/>
        <v/>
      </c>
      <c r="O490" t="str">
        <f t="shared" si="76"/>
        <v>gew</v>
      </c>
      <c r="P490" t="str">
        <f t="shared" si="79"/>
        <v>gew</v>
      </c>
    </row>
    <row r="491" spans="1:16" x14ac:dyDescent="0.3">
      <c r="A491" s="28">
        <v>1</v>
      </c>
      <c r="C491" s="25">
        <v>-0.187467936</v>
      </c>
      <c r="D491" s="25">
        <f t="shared" si="70"/>
        <v>1.4100800990281002</v>
      </c>
      <c r="E491" s="25" t="str">
        <f t="shared" si="71"/>
        <v>nicht wetten</v>
      </c>
      <c r="F491" t="str">
        <f t="shared" si="72"/>
        <v>verl</v>
      </c>
      <c r="G491" t="str">
        <f t="shared" si="73"/>
        <v/>
      </c>
      <c r="I491" t="str">
        <f t="shared" si="77"/>
        <v/>
      </c>
      <c r="J491" t="str">
        <f t="shared" si="78"/>
        <v/>
      </c>
      <c r="L491" s="24">
        <v>1.52013135</v>
      </c>
      <c r="M491" s="27">
        <f t="shared" si="74"/>
        <v>0.27053662125282252</v>
      </c>
      <c r="N491" s="26" t="str">
        <f t="shared" si="75"/>
        <v/>
      </c>
      <c r="O491" t="str">
        <f t="shared" si="76"/>
        <v>gew</v>
      </c>
      <c r="P491" t="str">
        <f t="shared" si="79"/>
        <v>gew</v>
      </c>
    </row>
    <row r="492" spans="1:16" x14ac:dyDescent="0.3">
      <c r="A492" s="28">
        <v>2</v>
      </c>
      <c r="C492" s="25">
        <v>1.7448243489999999</v>
      </c>
      <c r="D492" s="25">
        <f t="shared" si="70"/>
        <v>6.511461286327383E-2</v>
      </c>
      <c r="E492" s="25" t="str">
        <f t="shared" si="71"/>
        <v/>
      </c>
      <c r="F492" t="str">
        <f t="shared" si="72"/>
        <v>gew</v>
      </c>
      <c r="G492" t="str">
        <f t="shared" si="73"/>
        <v>gew</v>
      </c>
      <c r="I492" t="str">
        <f t="shared" si="77"/>
        <v>gew, gew</v>
      </c>
      <c r="J492" t="str">
        <f t="shared" si="78"/>
        <v>OK</v>
      </c>
      <c r="L492" s="24">
        <v>1.63585413</v>
      </c>
      <c r="M492" s="27">
        <f t="shared" si="74"/>
        <v>0.13260221463805688</v>
      </c>
      <c r="N492" s="26" t="str">
        <f t="shared" si="75"/>
        <v/>
      </c>
      <c r="O492" t="str">
        <f t="shared" si="76"/>
        <v>gew</v>
      </c>
      <c r="P492" t="str">
        <f t="shared" si="79"/>
        <v>gew</v>
      </c>
    </row>
    <row r="493" spans="1:16" x14ac:dyDescent="0.3">
      <c r="A493" s="28">
        <v>-1</v>
      </c>
      <c r="C493" s="25">
        <v>-0.82996686600000003</v>
      </c>
      <c r="D493" s="25">
        <f t="shared" si="70"/>
        <v>2.8911266657861947E-2</v>
      </c>
      <c r="E493" s="25" t="str">
        <f t="shared" si="71"/>
        <v>nicht wetten</v>
      </c>
      <c r="F493" t="str">
        <f t="shared" si="72"/>
        <v>verl</v>
      </c>
      <c r="G493" t="str">
        <f t="shared" si="73"/>
        <v/>
      </c>
      <c r="I493" t="str">
        <f t="shared" si="77"/>
        <v/>
      </c>
      <c r="J493" t="str">
        <f t="shared" si="78"/>
        <v/>
      </c>
      <c r="L493" s="24">
        <v>-1.30042291</v>
      </c>
      <c r="M493" s="27">
        <f t="shared" si="74"/>
        <v>9.0253924852868095E-2</v>
      </c>
      <c r="N493" s="26" t="str">
        <f t="shared" si="75"/>
        <v/>
      </c>
      <c r="O493" t="str">
        <f t="shared" si="76"/>
        <v>gew</v>
      </c>
      <c r="P493" t="str">
        <f t="shared" si="79"/>
        <v>gew</v>
      </c>
    </row>
    <row r="494" spans="1:16" x14ac:dyDescent="0.3">
      <c r="A494" s="28">
        <v>1</v>
      </c>
      <c r="C494" s="25">
        <v>0.35967661699999998</v>
      </c>
      <c r="D494" s="25">
        <f t="shared" si="70"/>
        <v>0.41001403481656473</v>
      </c>
      <c r="E494" s="25" t="str">
        <f t="shared" si="71"/>
        <v>nicht wetten</v>
      </c>
      <c r="F494" t="str">
        <f t="shared" si="72"/>
        <v>verl</v>
      </c>
      <c r="G494" t="str">
        <f t="shared" si="73"/>
        <v/>
      </c>
      <c r="I494" t="str">
        <f t="shared" si="77"/>
        <v/>
      </c>
      <c r="J494" t="str">
        <f t="shared" si="78"/>
        <v/>
      </c>
      <c r="L494" s="24">
        <v>0.97081631400000001</v>
      </c>
      <c r="M494" s="27">
        <f t="shared" si="74"/>
        <v>8.5168752854659522E-4</v>
      </c>
      <c r="N494" s="26" t="str">
        <f t="shared" si="75"/>
        <v>nicht wetten</v>
      </c>
      <c r="O494" t="str">
        <f t="shared" si="76"/>
        <v>verl</v>
      </c>
      <c r="P494" t="str">
        <f t="shared" si="79"/>
        <v/>
      </c>
    </row>
    <row r="495" spans="1:16" x14ac:dyDescent="0.3">
      <c r="A495" s="28">
        <v>-1</v>
      </c>
      <c r="C495" s="25">
        <v>-0.81324624499999998</v>
      </c>
      <c r="D495" s="25">
        <f t="shared" si="70"/>
        <v>3.4876965006600036E-2</v>
      </c>
      <c r="E495" s="25" t="str">
        <f t="shared" si="71"/>
        <v>nicht wetten</v>
      </c>
      <c r="F495" t="str">
        <f t="shared" si="72"/>
        <v>verl</v>
      </c>
      <c r="G495" t="str">
        <f t="shared" si="73"/>
        <v/>
      </c>
      <c r="I495" t="str">
        <f t="shared" si="77"/>
        <v/>
      </c>
      <c r="J495" t="str">
        <f t="shared" si="78"/>
        <v/>
      </c>
      <c r="L495" s="24">
        <v>-0.962555885</v>
      </c>
      <c r="M495" s="27">
        <f t="shared" si="74"/>
        <v>1.4020617481332251E-3</v>
      </c>
      <c r="N495" s="26" t="str">
        <f t="shared" si="75"/>
        <v>nicht wetten</v>
      </c>
      <c r="O495" t="str">
        <f t="shared" si="76"/>
        <v>verl</v>
      </c>
      <c r="P495" t="str">
        <f t="shared" si="79"/>
        <v/>
      </c>
    </row>
    <row r="496" spans="1:16" x14ac:dyDescent="0.3">
      <c r="A496" s="28">
        <v>-1</v>
      </c>
      <c r="C496" s="25">
        <v>-0.34815322599999998</v>
      </c>
      <c r="D496" s="25">
        <f t="shared" si="70"/>
        <v>0.42490421677420709</v>
      </c>
      <c r="E496" s="25" t="str">
        <f t="shared" si="71"/>
        <v>nicht wetten</v>
      </c>
      <c r="F496" t="str">
        <f t="shared" si="72"/>
        <v>verl</v>
      </c>
      <c r="G496" t="str">
        <f t="shared" si="73"/>
        <v/>
      </c>
      <c r="I496" t="str">
        <f t="shared" si="77"/>
        <v/>
      </c>
      <c r="J496" t="str">
        <f t="shared" si="78"/>
        <v/>
      </c>
      <c r="L496" s="24">
        <v>-0.42516470000000001</v>
      </c>
      <c r="M496" s="27">
        <f t="shared" si="74"/>
        <v>0.33043562212608996</v>
      </c>
      <c r="N496" s="26" t="str">
        <f t="shared" si="75"/>
        <v>nicht wetten</v>
      </c>
      <c r="O496" t="str">
        <f t="shared" si="76"/>
        <v>verl</v>
      </c>
      <c r="P496" t="str">
        <f t="shared" si="79"/>
        <v/>
      </c>
    </row>
    <row r="497" spans="1:16" x14ac:dyDescent="0.3">
      <c r="A497" s="28">
        <v>3</v>
      </c>
      <c r="C497" s="25">
        <v>1.760015162</v>
      </c>
      <c r="D497" s="25">
        <f t="shared" si="70"/>
        <v>1.5375623984698863</v>
      </c>
      <c r="E497" s="25" t="str">
        <f t="shared" si="71"/>
        <v/>
      </c>
      <c r="F497" t="str">
        <f t="shared" si="72"/>
        <v>gew</v>
      </c>
      <c r="G497" t="str">
        <f t="shared" si="73"/>
        <v>gew</v>
      </c>
      <c r="I497" t="str">
        <f t="shared" si="77"/>
        <v/>
      </c>
      <c r="J497" t="str">
        <f t="shared" si="78"/>
        <v/>
      </c>
      <c r="L497" s="24">
        <v>-0.231244907</v>
      </c>
      <c r="M497" s="27">
        <f t="shared" si="74"/>
        <v>10.440943649013438</v>
      </c>
      <c r="N497" s="26" t="str">
        <f t="shared" si="75"/>
        <v>nicht wetten</v>
      </c>
      <c r="O497" t="str">
        <f t="shared" si="76"/>
        <v>verl</v>
      </c>
      <c r="P497" t="str">
        <f t="shared" si="79"/>
        <v/>
      </c>
    </row>
    <row r="498" spans="1:16" x14ac:dyDescent="0.3">
      <c r="A498" s="28">
        <v>1</v>
      </c>
      <c r="C498" s="25">
        <v>0.28725927200000001</v>
      </c>
      <c r="D498" s="25">
        <f t="shared" si="70"/>
        <v>0.50799934534996993</v>
      </c>
      <c r="E498" s="25" t="str">
        <f t="shared" si="71"/>
        <v>nicht wetten</v>
      </c>
      <c r="F498" t="str">
        <f t="shared" si="72"/>
        <v>verl</v>
      </c>
      <c r="G498" t="str">
        <f t="shared" si="73"/>
        <v/>
      </c>
      <c r="I498" t="str">
        <f t="shared" si="77"/>
        <v/>
      </c>
      <c r="J498" t="str">
        <f t="shared" si="78"/>
        <v/>
      </c>
      <c r="L498" s="24">
        <v>0.98975676300000004</v>
      </c>
      <c r="M498" s="27">
        <f t="shared" si="74"/>
        <v>1.049239042381682E-4</v>
      </c>
      <c r="N498" s="26" t="str">
        <f t="shared" si="75"/>
        <v>nicht wetten</v>
      </c>
      <c r="O498" t="str">
        <f t="shared" si="76"/>
        <v>verl</v>
      </c>
      <c r="P498" t="str">
        <f t="shared" si="79"/>
        <v/>
      </c>
    </row>
    <row r="499" spans="1:16" x14ac:dyDescent="0.3">
      <c r="A499" s="28">
        <v>0</v>
      </c>
      <c r="C499" s="25">
        <v>-3.5218129000000001E-2</v>
      </c>
      <c r="D499" s="25">
        <f t="shared" si="70"/>
        <v>1.2403166102606411E-3</v>
      </c>
      <c r="E499" s="25" t="str">
        <f t="shared" si="71"/>
        <v>nicht wetten</v>
      </c>
      <c r="F499" t="str">
        <f t="shared" si="72"/>
        <v>verl</v>
      </c>
      <c r="G499" t="str">
        <f t="shared" si="73"/>
        <v/>
      </c>
      <c r="I499" t="str">
        <f t="shared" si="77"/>
        <v/>
      </c>
      <c r="J499" t="str">
        <f t="shared" si="78"/>
        <v/>
      </c>
      <c r="L499" s="24">
        <v>-0.53338372700000003</v>
      </c>
      <c r="M499" s="27">
        <f t="shared" si="74"/>
        <v>0.28449820022841055</v>
      </c>
      <c r="N499" s="26" t="str">
        <f t="shared" si="75"/>
        <v>nicht wetten</v>
      </c>
      <c r="O499" t="str">
        <f t="shared" si="76"/>
        <v>verl</v>
      </c>
      <c r="P499" t="str">
        <f t="shared" si="79"/>
        <v/>
      </c>
    </row>
    <row r="500" spans="1:16" x14ac:dyDescent="0.3">
      <c r="A500" s="28">
        <v>1</v>
      </c>
      <c r="C500" s="25">
        <v>0.306808949</v>
      </c>
      <c r="D500" s="25">
        <f t="shared" si="70"/>
        <v>0.48051383318648461</v>
      </c>
      <c r="E500" s="25" t="str">
        <f t="shared" si="71"/>
        <v>nicht wetten</v>
      </c>
      <c r="F500" t="str">
        <f t="shared" si="72"/>
        <v>verl</v>
      </c>
      <c r="G500" t="str">
        <f t="shared" si="73"/>
        <v/>
      </c>
      <c r="I500" t="str">
        <f t="shared" si="77"/>
        <v/>
      </c>
      <c r="J500" t="str">
        <f t="shared" si="78"/>
        <v/>
      </c>
      <c r="L500" s="24">
        <v>0.98626738800000002</v>
      </c>
      <c r="M500" s="27">
        <f t="shared" si="74"/>
        <v>1.8858463234254337E-4</v>
      </c>
      <c r="N500" s="26" t="str">
        <f t="shared" si="75"/>
        <v>nicht wetten</v>
      </c>
      <c r="O500" t="str">
        <f t="shared" si="76"/>
        <v>verl</v>
      </c>
      <c r="P500" t="str">
        <f t="shared" si="79"/>
        <v/>
      </c>
    </row>
    <row r="501" spans="1:16" x14ac:dyDescent="0.3">
      <c r="A501" s="28">
        <v>-2</v>
      </c>
      <c r="C501" s="25">
        <v>-3.8186455000000001E-2</v>
      </c>
      <c r="D501" s="25">
        <f t="shared" si="70"/>
        <v>3.848712385345467</v>
      </c>
      <c r="E501" s="25" t="str">
        <f t="shared" si="71"/>
        <v>nicht wetten</v>
      </c>
      <c r="F501" t="str">
        <f t="shared" si="72"/>
        <v>verl</v>
      </c>
      <c r="G501" t="str">
        <f t="shared" si="73"/>
        <v/>
      </c>
      <c r="I501" t="str">
        <f t="shared" si="77"/>
        <v/>
      </c>
      <c r="J501" t="str">
        <f t="shared" si="78"/>
        <v/>
      </c>
      <c r="L501" s="24">
        <v>-1.23753154</v>
      </c>
      <c r="M501" s="27">
        <f t="shared" si="74"/>
        <v>0.58135815249477163</v>
      </c>
      <c r="N501" s="26" t="str">
        <f t="shared" si="75"/>
        <v/>
      </c>
      <c r="O501" t="str">
        <f t="shared" si="76"/>
        <v>gew</v>
      </c>
      <c r="P501" t="str">
        <f t="shared" si="79"/>
        <v>gew</v>
      </c>
    </row>
    <row r="502" spans="1:16" x14ac:dyDescent="0.3">
      <c r="A502" s="28">
        <v>1</v>
      </c>
      <c r="C502" s="25">
        <v>1.1562499749999999</v>
      </c>
      <c r="D502" s="25">
        <f t="shared" si="70"/>
        <v>2.4414054687500603E-2</v>
      </c>
      <c r="E502" s="25" t="str">
        <f t="shared" si="71"/>
        <v/>
      </c>
      <c r="F502" t="str">
        <f t="shared" si="72"/>
        <v>gew</v>
      </c>
      <c r="G502" t="str">
        <f t="shared" si="73"/>
        <v>gew</v>
      </c>
      <c r="I502" t="str">
        <f t="shared" si="77"/>
        <v>gew, gew</v>
      </c>
      <c r="J502" t="str">
        <f t="shared" si="78"/>
        <v>OK</v>
      </c>
      <c r="L502" s="24">
        <v>2.2778050900000002</v>
      </c>
      <c r="M502" s="27">
        <f t="shared" si="74"/>
        <v>1.6327858480299087</v>
      </c>
      <c r="N502" s="26" t="str">
        <f t="shared" si="75"/>
        <v/>
      </c>
      <c r="O502" t="str">
        <f t="shared" si="76"/>
        <v>gew</v>
      </c>
      <c r="P502" t="str">
        <f t="shared" si="79"/>
        <v>gew</v>
      </c>
    </row>
    <row r="503" spans="1:16" x14ac:dyDescent="0.3">
      <c r="A503" s="28">
        <v>4</v>
      </c>
      <c r="C503" s="25">
        <v>1.6764819E-2</v>
      </c>
      <c r="D503" s="25">
        <f t="shared" si="70"/>
        <v>15.866162507156103</v>
      </c>
      <c r="E503" s="25" t="str">
        <f t="shared" si="71"/>
        <v>nicht wetten</v>
      </c>
      <c r="F503" t="str">
        <f t="shared" si="72"/>
        <v>verl</v>
      </c>
      <c r="G503" t="str">
        <f t="shared" si="73"/>
        <v/>
      </c>
      <c r="I503" t="str">
        <f t="shared" si="77"/>
        <v/>
      </c>
      <c r="J503" t="str">
        <f t="shared" si="78"/>
        <v/>
      </c>
      <c r="L503" s="24">
        <v>0.400337577</v>
      </c>
      <c r="M503" s="27">
        <f t="shared" si="74"/>
        <v>12.95756955955823</v>
      </c>
      <c r="N503" s="26" t="str">
        <f t="shared" si="75"/>
        <v>nicht wetten</v>
      </c>
      <c r="O503" t="str">
        <f t="shared" si="76"/>
        <v>verl</v>
      </c>
      <c r="P503" t="str">
        <f t="shared" si="79"/>
        <v/>
      </c>
    </row>
    <row r="504" spans="1:16" x14ac:dyDescent="0.3">
      <c r="A504" s="28">
        <v>1</v>
      </c>
      <c r="C504" s="25">
        <v>0.38351287899999997</v>
      </c>
      <c r="D504" s="25">
        <f t="shared" si="70"/>
        <v>0.38005637035886869</v>
      </c>
      <c r="E504" s="25" t="str">
        <f t="shared" si="71"/>
        <v>nicht wetten</v>
      </c>
      <c r="F504" t="str">
        <f t="shared" si="72"/>
        <v>verl</v>
      </c>
      <c r="G504" t="str">
        <f t="shared" si="73"/>
        <v/>
      </c>
      <c r="I504" t="str">
        <f t="shared" si="77"/>
        <v/>
      </c>
      <c r="J504" t="str">
        <f t="shared" si="78"/>
        <v/>
      </c>
      <c r="L504" s="24">
        <v>0.800654054</v>
      </c>
      <c r="M504" s="27">
        <f t="shared" si="74"/>
        <v>3.9738806186634917E-2</v>
      </c>
      <c r="N504" s="26" t="str">
        <f t="shared" si="75"/>
        <v>nicht wetten</v>
      </c>
      <c r="O504" t="str">
        <f t="shared" si="76"/>
        <v>verl</v>
      </c>
      <c r="P504" t="str">
        <f t="shared" si="79"/>
        <v/>
      </c>
    </row>
    <row r="505" spans="1:16" x14ac:dyDescent="0.3">
      <c r="A505" s="28">
        <v>1</v>
      </c>
      <c r="C505" s="25">
        <v>9.3428998999999999E-2</v>
      </c>
      <c r="D505" s="25">
        <f t="shared" si="70"/>
        <v>0.82187097985414193</v>
      </c>
      <c r="E505" s="25" t="str">
        <f t="shared" si="71"/>
        <v>nicht wetten</v>
      </c>
      <c r="F505" t="str">
        <f t="shared" si="72"/>
        <v>verl</v>
      </c>
      <c r="G505" t="str">
        <f t="shared" si="73"/>
        <v/>
      </c>
      <c r="I505" t="str">
        <f t="shared" si="77"/>
        <v/>
      </c>
      <c r="J505" t="str">
        <f t="shared" si="78"/>
        <v/>
      </c>
      <c r="L505" s="24">
        <v>1.26604486</v>
      </c>
      <c r="M505" s="27">
        <f t="shared" si="74"/>
        <v>7.0779867532419632E-2</v>
      </c>
      <c r="N505" s="26" t="str">
        <f t="shared" si="75"/>
        <v/>
      </c>
      <c r="O505" t="str">
        <f t="shared" si="76"/>
        <v>gew</v>
      </c>
      <c r="P505" t="str">
        <f t="shared" si="79"/>
        <v>gew</v>
      </c>
    </row>
    <row r="506" spans="1:16" x14ac:dyDescent="0.3">
      <c r="A506" s="28">
        <v>2</v>
      </c>
      <c r="C506" s="25">
        <v>0.57630935999999999</v>
      </c>
      <c r="D506" s="25">
        <f t="shared" si="70"/>
        <v>2.0268950384236097</v>
      </c>
      <c r="E506" s="25" t="str">
        <f t="shared" si="71"/>
        <v>nicht wetten</v>
      </c>
      <c r="F506" t="str">
        <f t="shared" si="72"/>
        <v>verl</v>
      </c>
      <c r="G506" t="str">
        <f t="shared" si="73"/>
        <v/>
      </c>
      <c r="I506" t="str">
        <f t="shared" si="77"/>
        <v/>
      </c>
      <c r="J506" t="str">
        <f t="shared" si="78"/>
        <v/>
      </c>
      <c r="L506" s="24">
        <v>2.04678059</v>
      </c>
      <c r="M506" s="27">
        <f t="shared" si="74"/>
        <v>2.1884236007481011E-3</v>
      </c>
      <c r="N506" s="26" t="str">
        <f t="shared" si="75"/>
        <v/>
      </c>
      <c r="O506" t="str">
        <f t="shared" si="76"/>
        <v>gew</v>
      </c>
      <c r="P506" t="str">
        <f t="shared" si="79"/>
        <v>gew</v>
      </c>
    </row>
    <row r="507" spans="1:16" x14ac:dyDescent="0.3">
      <c r="A507" s="28">
        <v>-1</v>
      </c>
      <c r="C507" s="25">
        <v>-0.74331506999999997</v>
      </c>
      <c r="D507" s="25">
        <f t="shared" si="70"/>
        <v>6.5887153289104911E-2</v>
      </c>
      <c r="E507" s="25" t="str">
        <f t="shared" si="71"/>
        <v>nicht wetten</v>
      </c>
      <c r="F507" t="str">
        <f t="shared" si="72"/>
        <v>verl</v>
      </c>
      <c r="G507" t="str">
        <f t="shared" si="73"/>
        <v/>
      </c>
      <c r="I507" t="str">
        <f t="shared" si="77"/>
        <v/>
      </c>
      <c r="J507" t="str">
        <f t="shared" si="78"/>
        <v/>
      </c>
      <c r="L507" s="24">
        <v>-0.295199871</v>
      </c>
      <c r="M507" s="27">
        <f t="shared" si="74"/>
        <v>0.49674322183841663</v>
      </c>
      <c r="N507" s="26" t="str">
        <f t="shared" si="75"/>
        <v>nicht wetten</v>
      </c>
      <c r="O507" t="str">
        <f t="shared" si="76"/>
        <v>verl</v>
      </c>
      <c r="P507" t="str">
        <f t="shared" si="79"/>
        <v/>
      </c>
    </row>
    <row r="508" spans="1:16" x14ac:dyDescent="0.3">
      <c r="A508" s="28">
        <v>2</v>
      </c>
      <c r="C508" s="25">
        <v>0.21140240900000001</v>
      </c>
      <c r="D508" s="25">
        <f t="shared" si="70"/>
        <v>3.1990813425310036</v>
      </c>
      <c r="E508" s="25" t="str">
        <f t="shared" si="71"/>
        <v>nicht wetten</v>
      </c>
      <c r="F508" t="str">
        <f t="shared" si="72"/>
        <v>verl</v>
      </c>
      <c r="G508" t="str">
        <f t="shared" si="73"/>
        <v/>
      </c>
      <c r="I508" t="str">
        <f t="shared" si="77"/>
        <v/>
      </c>
      <c r="J508" t="str">
        <f t="shared" si="78"/>
        <v/>
      </c>
      <c r="L508" s="24">
        <v>2.2276468299999999</v>
      </c>
      <c r="M508" s="27">
        <f t="shared" si="74"/>
        <v>5.1823079209048835E-2</v>
      </c>
      <c r="N508" s="26" t="str">
        <f t="shared" si="75"/>
        <v/>
      </c>
      <c r="O508" t="str">
        <f t="shared" si="76"/>
        <v>gew</v>
      </c>
      <c r="P508" t="str">
        <f t="shared" si="79"/>
        <v>gew</v>
      </c>
    </row>
    <row r="509" spans="1:16" x14ac:dyDescent="0.3">
      <c r="A509" s="28">
        <v>-1</v>
      </c>
      <c r="C509" s="25">
        <v>-0.72944880099999998</v>
      </c>
      <c r="D509" s="25">
        <f t="shared" si="70"/>
        <v>7.3197951280337611E-2</v>
      </c>
      <c r="E509" s="25" t="str">
        <f t="shared" si="71"/>
        <v>nicht wetten</v>
      </c>
      <c r="F509" t="str">
        <f t="shared" si="72"/>
        <v>verl</v>
      </c>
      <c r="G509" t="str">
        <f t="shared" si="73"/>
        <v/>
      </c>
      <c r="I509" t="str">
        <f t="shared" si="77"/>
        <v/>
      </c>
      <c r="J509" t="str">
        <f t="shared" si="78"/>
        <v/>
      </c>
      <c r="L509" s="24">
        <v>-0.96810877299999998</v>
      </c>
      <c r="M509" s="27">
        <f t="shared" si="74"/>
        <v>1.0170503595655304E-3</v>
      </c>
      <c r="N509" s="26" t="str">
        <f t="shared" si="75"/>
        <v>nicht wetten</v>
      </c>
      <c r="O509" t="str">
        <f t="shared" si="76"/>
        <v>verl</v>
      </c>
      <c r="P509" t="str">
        <f t="shared" si="79"/>
        <v/>
      </c>
    </row>
    <row r="510" spans="1:16" x14ac:dyDescent="0.3">
      <c r="L510" s="24">
        <v>3.3780600999999999</v>
      </c>
    </row>
    <row r="511" spans="1:16" x14ac:dyDescent="0.3">
      <c r="L511" s="24">
        <v>1.475986</v>
      </c>
    </row>
    <row r="512" spans="1:16" x14ac:dyDescent="0.3">
      <c r="L512" s="24">
        <v>-0.98757100099999995</v>
      </c>
    </row>
    <row r="513" spans="12:12" x14ac:dyDescent="0.3">
      <c r="L513" s="24">
        <v>6.5799155200000001</v>
      </c>
    </row>
    <row r="514" spans="12:12" x14ac:dyDescent="0.3">
      <c r="L514" s="24">
        <v>3.3118188399999999</v>
      </c>
    </row>
    <row r="515" spans="12:12" x14ac:dyDescent="0.3">
      <c r="L515" s="24">
        <v>1.4443566800000001</v>
      </c>
    </row>
    <row r="516" spans="12:12" x14ac:dyDescent="0.3">
      <c r="L516" s="24">
        <v>1.4443566800000001</v>
      </c>
    </row>
    <row r="517" spans="12:12" x14ac:dyDescent="0.3">
      <c r="L517" s="24">
        <v>-1.7316436799999999</v>
      </c>
    </row>
    <row r="518" spans="12:12" x14ac:dyDescent="0.3">
      <c r="L518" s="24">
        <v>-2.9035875799999999</v>
      </c>
    </row>
    <row r="519" spans="12:12" x14ac:dyDescent="0.3">
      <c r="L519" s="24">
        <v>5.0182533300000003</v>
      </c>
    </row>
    <row r="520" spans="12:12" x14ac:dyDescent="0.3">
      <c r="L520" s="24">
        <v>2.7486109700000001</v>
      </c>
    </row>
    <row r="521" spans="12:12" x14ac:dyDescent="0.3">
      <c r="L521" s="24">
        <v>2.1809234599999998</v>
      </c>
    </row>
    <row r="522" spans="12:12" x14ac:dyDescent="0.3">
      <c r="L522" s="24">
        <v>1.2011848700000001</v>
      </c>
    </row>
    <row r="523" spans="12:12" x14ac:dyDescent="0.3">
      <c r="L523" s="24">
        <v>-1.46997333</v>
      </c>
    </row>
    <row r="524" spans="12:12" x14ac:dyDescent="0.3">
      <c r="L524" s="24">
        <v>2.74065614</v>
      </c>
    </row>
    <row r="525" spans="12:12" x14ac:dyDescent="0.3">
      <c r="L525" s="24">
        <v>1.4725248799999999</v>
      </c>
    </row>
    <row r="526" spans="12:12" x14ac:dyDescent="0.3">
      <c r="L526" s="24">
        <v>3.94549584</v>
      </c>
    </row>
    <row r="527" spans="12:12" x14ac:dyDescent="0.3">
      <c r="L527" s="24">
        <v>1.4103008500000001</v>
      </c>
    </row>
    <row r="528" spans="12:12" x14ac:dyDescent="0.3">
      <c r="L528" s="24">
        <v>-0.74291032599999995</v>
      </c>
    </row>
  </sheetData>
  <conditionalFormatting sqref="G1:H509">
    <cfRule type="cellIs" dxfId="5" priority="6" operator="equal">
      <formula>"verl"</formula>
    </cfRule>
    <cfRule type="cellIs" dxfId="4" priority="7" operator="equal">
      <formula>"gew"</formula>
    </cfRule>
  </conditionalFormatting>
  <conditionalFormatting sqref="P1:P509">
    <cfRule type="cellIs" dxfId="3" priority="3" operator="equal">
      <formula>"verl"</formula>
    </cfRule>
    <cfRule type="cellIs" dxfId="2" priority="4" operator="equal">
      <formula>"gew"</formula>
    </cfRule>
  </conditionalFormatting>
  <conditionalFormatting sqref="K1:K509">
    <cfRule type="cellIs" dxfId="1" priority="1" operator="equal">
      <formula>"verl"</formula>
    </cfRule>
    <cfRule type="cellIs" dxfId="0" priority="2" operator="equal">
      <formula>"gew"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Tabelle1</vt:lpstr>
      <vt:lpstr>games1805</vt:lpstr>
      <vt:lpstr>R</vt:lpstr>
      <vt:lpstr>Tabelle2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2019-08-08T14:52:17Z</dcterms:modified>
</cp:coreProperties>
</file>