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SUS\Documents\TimeSeries-Class\"/>
    </mc:Choice>
  </mc:AlternateContent>
  <xr:revisionPtr revIDLastSave="0" documentId="13_ncr:1_{978E32D1-9B75-4C80-A06F-000ADDE38E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emand">Sheet1!$D$3:$D$22</definedName>
    <definedName name="index">Sheet1!$F$4</definedName>
    <definedName name="INDEXES">Sheet1!$K$5:$L$8</definedName>
    <definedName name="quarter">Sheet1!$C$3:$C$22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L5" i="1"/>
  <c r="F23" i="1" s="1"/>
  <c r="R3" i="1"/>
  <c r="Q4" i="1"/>
  <c r="Q3" i="1"/>
  <c r="F24" i="1"/>
  <c r="F25" i="1"/>
  <c r="F26" i="1"/>
  <c r="E26" i="1"/>
  <c r="E25" i="1"/>
  <c r="E24" i="1"/>
  <c r="E23" i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19" i="1" l="1"/>
  <c r="F11" i="1"/>
  <c r="F3" i="1"/>
  <c r="F15" i="1"/>
  <c r="F7" i="1"/>
  <c r="L8" i="1"/>
  <c r="M8" i="1" s="1"/>
  <c r="L7" i="1"/>
  <c r="M7" i="1" s="1"/>
  <c r="L6" i="1"/>
  <c r="M6" i="1" s="1"/>
  <c r="M5" i="1"/>
  <c r="I2" i="1"/>
  <c r="E22" i="1" s="1"/>
  <c r="I1" i="1"/>
  <c r="E11" i="1" l="1"/>
  <c r="E15" i="1"/>
  <c r="E19" i="1"/>
  <c r="E5" i="1"/>
  <c r="E7" i="1"/>
  <c r="E9" i="1"/>
  <c r="E12" i="1"/>
  <c r="E16" i="1"/>
  <c r="E20" i="1"/>
  <c r="E4" i="1"/>
  <c r="L9" i="1"/>
  <c r="M9" i="1" s="1"/>
  <c r="E13" i="1"/>
  <c r="E17" i="1"/>
  <c r="E21" i="1"/>
  <c r="E3" i="1"/>
  <c r="E6" i="1"/>
  <c r="E8" i="1"/>
  <c r="E10" i="1"/>
  <c r="E14" i="1"/>
  <c r="E18" i="1"/>
</calcChain>
</file>

<file path=xl/sharedStrings.xml><?xml version="1.0" encoding="utf-8"?>
<sst xmlns="http://schemas.openxmlformats.org/spreadsheetml/2006/main" count="45" uniqueCount="21">
  <si>
    <t>Find Seasonal variations by Ratio to trend method for the data given below</t>
  </si>
  <si>
    <t xml:space="preserve">intercept </t>
  </si>
  <si>
    <t>period</t>
  </si>
  <si>
    <t>Year</t>
  </si>
  <si>
    <t>Quarter</t>
  </si>
  <si>
    <t>Demand</t>
  </si>
  <si>
    <t>linear trend</t>
  </si>
  <si>
    <t>sesonal_index</t>
  </si>
  <si>
    <t>slope</t>
  </si>
  <si>
    <t>Q1</t>
  </si>
  <si>
    <t>Q2</t>
  </si>
  <si>
    <t>quarter</t>
  </si>
  <si>
    <t>seasonal index</t>
  </si>
  <si>
    <t>ratio</t>
  </si>
  <si>
    <t>Q3</t>
  </si>
  <si>
    <t>Q4</t>
  </si>
  <si>
    <t xml:space="preserve">sum </t>
  </si>
  <si>
    <t xml:space="preserve">linear_trend = period*slope+ intercept </t>
  </si>
  <si>
    <r>
      <rPr>
        <b/>
        <sz val="20"/>
        <color theme="9" tint="-0.249977111117893"/>
        <rFont val="Calibri"/>
        <family val="2"/>
        <scheme val="minor"/>
      </rPr>
      <t xml:space="preserve">Seasonal Indices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Seasonal indices have an average value of 1. This can be converted into a percentage for easier interpretation. A seasonal index of 1.3 (or 130%) would indicate that that season had 30% more than the seasonal average.An example is where Christopher works all throughout the year at a ice-cream shop and earns an average of $100,000 a season for it. If the seasonal index for summer was 1.5, then that means Christopher earns 50% more than the average $100,000.  Likewise a seasonal index of 0.6 in winter would indicate that Christopher earns 40% less than the seasonal average</t>
    </r>
  </si>
  <si>
    <t xml:space="preserve">demand avg = </t>
  </si>
  <si>
    <t xml:space="preserve">quarterwise_sum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</si>
</sst>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0" borderId="2" xfId="0" applyFill="1" applyBorder="1"/>
    <xf numFmtId="0" fontId="0" fillId="5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0" xfId="0" applyFill="1"/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seasonal</a:t>
            </a:r>
            <a:r>
              <a:rPr lang="en-IN" baseline="0"/>
              <a:t> index - linear trend - quarters</a:t>
            </a:r>
          </a:p>
        </c:rich>
      </c:tx>
      <c:layout>
        <c:manualLayout>
          <c:xMode val="edge"/>
          <c:yMode val="edge"/>
          <c:x val="0.1808333333333333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300925925925926"/>
          <c:w val="0.89019685039370078"/>
          <c:h val="0.44560221638961794"/>
        </c:manualLayout>
      </c:layou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Demand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Sheet1!$A$3:$C$22</c:f>
              <c:multiLvlStrCache>
                <c:ptCount val="2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  <c:lvl>
                  <c:pt idx="0">
                    <c:v>1987</c:v>
                  </c:pt>
                  <c:pt idx="4">
                    <c:v>1988</c:v>
                  </c:pt>
                  <c:pt idx="8">
                    <c:v>1989</c:v>
                  </c:pt>
                  <c:pt idx="12">
                    <c:v>1990</c:v>
                  </c:pt>
                  <c:pt idx="16">
                    <c:v>1991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34</c:v>
                </c:pt>
                <c:pt idx="1">
                  <c:v>54</c:v>
                </c:pt>
                <c:pt idx="2">
                  <c:v>38</c:v>
                </c:pt>
                <c:pt idx="3">
                  <c:v>38</c:v>
                </c:pt>
                <c:pt idx="4">
                  <c:v>36</c:v>
                </c:pt>
                <c:pt idx="5">
                  <c:v>60</c:v>
                </c:pt>
                <c:pt idx="6">
                  <c:v>52</c:v>
                </c:pt>
                <c:pt idx="7">
                  <c:v>48</c:v>
                </c:pt>
                <c:pt idx="8">
                  <c:v>40</c:v>
                </c:pt>
                <c:pt idx="9">
                  <c:v>58</c:v>
                </c:pt>
                <c:pt idx="10">
                  <c:v>56</c:v>
                </c:pt>
                <c:pt idx="11">
                  <c:v>52</c:v>
                </c:pt>
                <c:pt idx="12">
                  <c:v>52</c:v>
                </c:pt>
                <c:pt idx="13">
                  <c:v>76</c:v>
                </c:pt>
                <c:pt idx="14">
                  <c:v>64</c:v>
                </c:pt>
                <c:pt idx="15">
                  <c:v>58</c:v>
                </c:pt>
                <c:pt idx="16">
                  <c:v>70</c:v>
                </c:pt>
                <c:pt idx="17">
                  <c:v>90</c:v>
                </c:pt>
                <c:pt idx="18">
                  <c:v>88</c:v>
                </c:pt>
                <c:pt idx="1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C-4016-83A3-E3671B8193C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linear trend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Sheet1!$A$3:$C$22</c:f>
              <c:multiLvlStrCache>
                <c:ptCount val="2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  <c:lvl>
                  <c:pt idx="0">
                    <c:v>1987</c:v>
                  </c:pt>
                  <c:pt idx="4">
                    <c:v>1988</c:v>
                  </c:pt>
                  <c:pt idx="8">
                    <c:v>1989</c:v>
                  </c:pt>
                  <c:pt idx="12">
                    <c:v>1990</c:v>
                  </c:pt>
                  <c:pt idx="16">
                    <c:v>1991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34.371428571428574</c:v>
                </c:pt>
                <c:pt idx="1">
                  <c:v>36.79548872180451</c:v>
                </c:pt>
                <c:pt idx="2">
                  <c:v>39.219548872180454</c:v>
                </c:pt>
                <c:pt idx="3">
                  <c:v>41.64360902255639</c:v>
                </c:pt>
                <c:pt idx="4">
                  <c:v>44.067669172932334</c:v>
                </c:pt>
                <c:pt idx="5">
                  <c:v>46.49172932330827</c:v>
                </c:pt>
                <c:pt idx="6">
                  <c:v>48.915789473684214</c:v>
                </c:pt>
                <c:pt idx="7">
                  <c:v>51.33984962406015</c:v>
                </c:pt>
                <c:pt idx="8">
                  <c:v>53.763909774436087</c:v>
                </c:pt>
                <c:pt idx="9">
                  <c:v>56.18796992481203</c:v>
                </c:pt>
                <c:pt idx="10">
                  <c:v>58.612030075187974</c:v>
                </c:pt>
                <c:pt idx="11">
                  <c:v>61.03609022556391</c:v>
                </c:pt>
                <c:pt idx="12">
                  <c:v>63.460150375939847</c:v>
                </c:pt>
                <c:pt idx="13">
                  <c:v>65.884210526315783</c:v>
                </c:pt>
                <c:pt idx="14">
                  <c:v>68.308270676691734</c:v>
                </c:pt>
                <c:pt idx="15">
                  <c:v>70.73233082706767</c:v>
                </c:pt>
                <c:pt idx="16">
                  <c:v>73.156390977443607</c:v>
                </c:pt>
                <c:pt idx="17">
                  <c:v>75.580451127819543</c:v>
                </c:pt>
                <c:pt idx="18">
                  <c:v>78.00451127819548</c:v>
                </c:pt>
                <c:pt idx="19">
                  <c:v>80.428571428571431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C-4016-83A3-E3671B8193C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sesonal_index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Sheet1!$A$3:$C$22</c:f>
              <c:multiLvlStrCache>
                <c:ptCount val="2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  <c:lvl>
                  <c:pt idx="0">
                    <c:v>1987</c:v>
                  </c:pt>
                  <c:pt idx="4">
                    <c:v>1988</c:v>
                  </c:pt>
                  <c:pt idx="8">
                    <c:v>1989</c:v>
                  </c:pt>
                  <c:pt idx="12">
                    <c:v>1990</c:v>
                  </c:pt>
                  <c:pt idx="16">
                    <c:v>1991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27.784569437531111</c:v>
                </c:pt>
                <c:pt idx="1">
                  <c:v>43.334059888396943</c:v>
                </c:pt>
                <c:pt idx="2">
                  <c:v>40.722737156480058</c:v>
                </c:pt>
                <c:pt idx="3">
                  <c:v>40.627911241518426</c:v>
                </c:pt>
                <c:pt idx="4">
                  <c:v>35.622645463833805</c:v>
                </c:pt>
                <c:pt idx="5">
                  <c:v>54.753325823268966</c:v>
                </c:pt>
                <c:pt idx="6">
                  <c:v>50.790610673024034</c:v>
                </c:pt>
                <c:pt idx="7">
                  <c:v>50.08765816981478</c:v>
                </c:pt>
                <c:pt idx="8">
                  <c:v>43.460721490136493</c:v>
                </c:pt>
                <c:pt idx="9">
                  <c:v>66.172591758140996</c:v>
                </c:pt>
                <c:pt idx="10">
                  <c:v>60.85848418956801</c:v>
                </c:pt>
                <c:pt idx="11">
                  <c:v>59.547405098111128</c:v>
                </c:pt>
                <c:pt idx="12">
                  <c:v>51.29879751643918</c:v>
                </c:pt>
                <c:pt idx="13">
                  <c:v>77.591857693013011</c:v>
                </c:pt>
                <c:pt idx="14">
                  <c:v>70.926357706111986</c:v>
                </c:pt>
                <c:pt idx="15">
                  <c:v>69.007152026407482</c:v>
                </c:pt>
                <c:pt idx="16">
                  <c:v>59.136873542741874</c:v>
                </c:pt>
                <c:pt idx="17">
                  <c:v>89.011123627885027</c:v>
                </c:pt>
                <c:pt idx="18">
                  <c:v>80.994231222655941</c:v>
                </c:pt>
                <c:pt idx="19">
                  <c:v>78.466898954703836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C-4016-83A3-E3671B81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3487"/>
        <c:axId val="159163919"/>
      </c:lineChart>
      <c:catAx>
        <c:axId val="15917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3919"/>
        <c:crosses val="autoZero"/>
        <c:auto val="1"/>
        <c:lblAlgn val="ctr"/>
        <c:lblOffset val="100"/>
        <c:noMultiLvlLbl val="0"/>
      </c:catAx>
      <c:valAx>
        <c:axId val="1591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11</xdr:row>
      <xdr:rowOff>11430</xdr:rowOff>
    </xdr:from>
    <xdr:to>
      <xdr:col>14</xdr:col>
      <xdr:colOff>45720</xdr:colOff>
      <xdr:row>26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0E23B-14FA-4066-9D98-4DC0435CA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topLeftCell="B1" workbookViewId="0">
      <selection activeCell="R10" sqref="R10"/>
    </sheetView>
  </sheetViews>
  <sheetFormatPr defaultRowHeight="14.4" x14ac:dyDescent="0.3"/>
  <cols>
    <col min="7" max="7" width="11.21875" customWidth="1"/>
    <col min="12" max="12" width="17.6640625" customWidth="1"/>
    <col min="16" max="16" width="17" bestFit="1" customWidth="1"/>
  </cols>
  <sheetData>
    <row r="1" spans="1:18" x14ac:dyDescent="0.3">
      <c r="A1" s="12" t="s">
        <v>0</v>
      </c>
      <c r="B1" s="12"/>
      <c r="C1" s="12"/>
      <c r="D1" s="12"/>
      <c r="E1" s="12"/>
      <c r="F1" s="12"/>
      <c r="G1" s="12"/>
      <c r="H1" s="16" t="s">
        <v>1</v>
      </c>
      <c r="I1" s="16">
        <f xml:space="preserve"> INTERCEPT(D3:D22,A3:A22)</f>
        <v>31.947368421052634</v>
      </c>
    </row>
    <row r="2" spans="1:18" x14ac:dyDescent="0.3">
      <c r="A2" s="9" t="s">
        <v>2</v>
      </c>
      <c r="B2" s="9" t="s">
        <v>3</v>
      </c>
      <c r="C2" s="9" t="s">
        <v>4</v>
      </c>
      <c r="D2" s="9" t="s">
        <v>5</v>
      </c>
      <c r="E2" s="10" t="s">
        <v>6</v>
      </c>
      <c r="F2" s="10" t="s">
        <v>7</v>
      </c>
      <c r="G2" s="11"/>
      <c r="H2" s="16" t="s">
        <v>8</v>
      </c>
      <c r="I2" s="16">
        <f>SLOPE(D3:D22,A3:A22)</f>
        <v>2.4240601503759396</v>
      </c>
    </row>
    <row r="3" spans="1:18" x14ac:dyDescent="0.3">
      <c r="A3" s="2">
        <v>1</v>
      </c>
      <c r="B3" s="2">
        <v>1987</v>
      </c>
      <c r="C3" s="6" t="s">
        <v>9</v>
      </c>
      <c r="D3" s="4">
        <v>34</v>
      </c>
      <c r="E3">
        <f>A3*I$2 +I$1</f>
        <v>34.371428571428574</v>
      </c>
      <c r="F3">
        <f t="shared" ref="F3:F26" si="0">VLOOKUP(C3,INDEXES, 2,FALSE)*E3</f>
        <v>27.784569437531111</v>
      </c>
      <c r="P3" s="16" t="s">
        <v>19</v>
      </c>
      <c r="Q3" s="16">
        <f>AVERAGE(demand)</f>
        <v>57.4</v>
      </c>
      <c r="R3" s="1">
        <f>Q4/Q3</f>
        <v>0.80836236933797911</v>
      </c>
    </row>
    <row r="4" spans="1:18" x14ac:dyDescent="0.3">
      <c r="A4" s="2">
        <v>2</v>
      </c>
      <c r="B4" s="2"/>
      <c r="C4" s="6" t="s">
        <v>10</v>
      </c>
      <c r="D4" s="4">
        <v>54</v>
      </c>
      <c r="E4">
        <f t="shared" ref="E4:E26" si="1">A4*I$2 +I$1</f>
        <v>36.79548872180451</v>
      </c>
      <c r="F4">
        <f t="shared" si="0"/>
        <v>43.334059888396943</v>
      </c>
      <c r="K4" s="5" t="s">
        <v>11</v>
      </c>
      <c r="L4" s="5" t="s">
        <v>12</v>
      </c>
      <c r="M4" s="5" t="s">
        <v>13</v>
      </c>
      <c r="P4" s="16" t="s">
        <v>20</v>
      </c>
      <c r="Q4" s="16">
        <f xml:space="preserve"> AVERAGE(D3,D7,D11,D15, D19)</f>
        <v>46.4</v>
      </c>
    </row>
    <row r="5" spans="1:18" x14ac:dyDescent="0.3">
      <c r="A5" s="2">
        <v>3</v>
      </c>
      <c r="B5" s="2"/>
      <c r="C5" s="6" t="s">
        <v>14</v>
      </c>
      <c r="D5" s="4">
        <v>38</v>
      </c>
      <c r="E5">
        <f t="shared" si="1"/>
        <v>39.219548872180454</v>
      </c>
      <c r="F5">
        <f t="shared" si="0"/>
        <v>40.722737156480058</v>
      </c>
      <c r="G5" s="13" t="s">
        <v>17</v>
      </c>
      <c r="H5" s="14"/>
      <c r="I5" s="14"/>
      <c r="J5" s="14"/>
      <c r="K5" s="3" t="s">
        <v>9</v>
      </c>
      <c r="L5" s="1">
        <f>AVERAGEIF(quarter,K5,demand)/AVERAGE(demand)</f>
        <v>0.80836236933797911</v>
      </c>
      <c r="M5">
        <f>L5*100</f>
        <v>80.836236933797906</v>
      </c>
    </row>
    <row r="6" spans="1:18" x14ac:dyDescent="0.3">
      <c r="A6" s="2">
        <v>4</v>
      </c>
      <c r="B6" s="2"/>
      <c r="C6" s="6" t="s">
        <v>15</v>
      </c>
      <c r="D6" s="4">
        <v>38</v>
      </c>
      <c r="E6">
        <f t="shared" si="1"/>
        <v>41.64360902255639</v>
      </c>
      <c r="F6">
        <f t="shared" si="0"/>
        <v>40.627911241518426</v>
      </c>
      <c r="G6" s="14"/>
      <c r="H6" s="14"/>
      <c r="I6" s="14"/>
      <c r="J6" s="14"/>
      <c r="K6" s="3" t="s">
        <v>10</v>
      </c>
      <c r="L6" s="3">
        <f>AVERAGEIF(quarter,K6,demand)/AVERAGE(demand)</f>
        <v>1.1777003484320556</v>
      </c>
      <c r="M6">
        <f t="shared" ref="M6:M9" si="2">L6*100</f>
        <v>117.77003484320556</v>
      </c>
    </row>
    <row r="7" spans="1:18" x14ac:dyDescent="0.3">
      <c r="A7" s="2">
        <v>5</v>
      </c>
      <c r="B7" s="2">
        <v>1988</v>
      </c>
      <c r="C7" s="6" t="s">
        <v>9</v>
      </c>
      <c r="D7" s="4">
        <v>36</v>
      </c>
      <c r="E7">
        <f t="shared" si="1"/>
        <v>44.067669172932334</v>
      </c>
      <c r="F7">
        <f t="shared" si="0"/>
        <v>35.622645463833805</v>
      </c>
      <c r="K7" s="3" t="s">
        <v>14</v>
      </c>
      <c r="L7" s="3">
        <f>AVERAGEIF(quarter,K7,demand)/AVERAGE(demand)</f>
        <v>1.0383275261324043</v>
      </c>
      <c r="M7">
        <f t="shared" si="2"/>
        <v>103.83275261324043</v>
      </c>
      <c r="Q7">
        <f ca="1">AVERAGEIF(C3:D22, K5,demand)</f>
        <v>46.4</v>
      </c>
    </row>
    <row r="8" spans="1:18" x14ac:dyDescent="0.3">
      <c r="A8" s="2">
        <v>6</v>
      </c>
      <c r="B8" s="2"/>
      <c r="C8" s="6" t="s">
        <v>10</v>
      </c>
      <c r="D8" s="4">
        <v>60</v>
      </c>
      <c r="E8">
        <f t="shared" si="1"/>
        <v>46.49172932330827</v>
      </c>
      <c r="F8">
        <f t="shared" si="0"/>
        <v>54.753325823268966</v>
      </c>
      <c r="K8" s="3" t="s">
        <v>15</v>
      </c>
      <c r="L8" s="3">
        <f>AVERAGEIF(quarter,K8,demand)/AVERAGE(demand)</f>
        <v>0.97560975609756095</v>
      </c>
      <c r="M8">
        <f t="shared" si="2"/>
        <v>97.560975609756099</v>
      </c>
    </row>
    <row r="9" spans="1:18" x14ac:dyDescent="0.3">
      <c r="A9" s="2">
        <v>7</v>
      </c>
      <c r="B9" s="2"/>
      <c r="C9" s="6" t="s">
        <v>14</v>
      </c>
      <c r="D9" s="4">
        <v>52</v>
      </c>
      <c r="E9">
        <f t="shared" si="1"/>
        <v>48.915789473684214</v>
      </c>
      <c r="F9">
        <f t="shared" si="0"/>
        <v>50.790610673024034</v>
      </c>
      <c r="K9" s="5" t="s">
        <v>16</v>
      </c>
      <c r="L9" s="5">
        <f>SUM(L5:L8)</f>
        <v>4</v>
      </c>
      <c r="M9" s="5">
        <f t="shared" si="2"/>
        <v>400</v>
      </c>
    </row>
    <row r="10" spans="1:18" x14ac:dyDescent="0.3">
      <c r="A10" s="2">
        <v>8</v>
      </c>
      <c r="B10" s="2"/>
      <c r="C10" s="6" t="s">
        <v>15</v>
      </c>
      <c r="D10" s="4">
        <v>48</v>
      </c>
      <c r="E10">
        <f t="shared" si="1"/>
        <v>51.33984962406015</v>
      </c>
      <c r="F10">
        <f t="shared" si="0"/>
        <v>50.08765816981478</v>
      </c>
    </row>
    <row r="11" spans="1:18" x14ac:dyDescent="0.3">
      <c r="A11" s="2">
        <v>9</v>
      </c>
      <c r="B11" s="2">
        <v>1989</v>
      </c>
      <c r="C11" s="6" t="s">
        <v>9</v>
      </c>
      <c r="D11" s="4">
        <v>40</v>
      </c>
      <c r="E11">
        <f t="shared" si="1"/>
        <v>53.763909774436087</v>
      </c>
      <c r="F11">
        <f t="shared" si="0"/>
        <v>43.460721490136493</v>
      </c>
    </row>
    <row r="12" spans="1:18" x14ac:dyDescent="0.3">
      <c r="A12" s="2">
        <v>10</v>
      </c>
      <c r="B12" s="2"/>
      <c r="C12" s="6" t="s">
        <v>10</v>
      </c>
      <c r="D12" s="4">
        <v>58</v>
      </c>
      <c r="E12">
        <f t="shared" si="1"/>
        <v>56.18796992481203</v>
      </c>
      <c r="F12">
        <f t="shared" si="0"/>
        <v>66.172591758140996</v>
      </c>
    </row>
    <row r="13" spans="1:18" x14ac:dyDescent="0.3">
      <c r="A13" s="2">
        <v>11</v>
      </c>
      <c r="B13" s="2"/>
      <c r="C13" s="6" t="s">
        <v>14</v>
      </c>
      <c r="D13" s="4">
        <v>56</v>
      </c>
      <c r="E13">
        <f t="shared" si="1"/>
        <v>58.612030075187974</v>
      </c>
      <c r="F13">
        <f t="shared" si="0"/>
        <v>60.85848418956801</v>
      </c>
    </row>
    <row r="14" spans="1:18" x14ac:dyDescent="0.3">
      <c r="A14" s="2">
        <v>12</v>
      </c>
      <c r="B14" s="2"/>
      <c r="C14" s="6" t="s">
        <v>15</v>
      </c>
      <c r="D14" s="4">
        <v>52</v>
      </c>
      <c r="E14">
        <f t="shared" si="1"/>
        <v>61.03609022556391</v>
      </c>
      <c r="F14">
        <f t="shared" si="0"/>
        <v>59.547405098111128</v>
      </c>
    </row>
    <row r="15" spans="1:18" x14ac:dyDescent="0.3">
      <c r="A15" s="2">
        <v>13</v>
      </c>
      <c r="B15" s="2">
        <v>1990</v>
      </c>
      <c r="C15" s="6" t="s">
        <v>9</v>
      </c>
      <c r="D15" s="4">
        <v>52</v>
      </c>
      <c r="E15">
        <f t="shared" si="1"/>
        <v>63.460150375939847</v>
      </c>
      <c r="F15">
        <f t="shared" si="0"/>
        <v>51.29879751643918</v>
      </c>
    </row>
    <row r="16" spans="1:18" x14ac:dyDescent="0.3">
      <c r="A16" s="2">
        <v>14</v>
      </c>
      <c r="B16" s="2"/>
      <c r="C16" s="6" t="s">
        <v>10</v>
      </c>
      <c r="D16" s="4">
        <v>76</v>
      </c>
      <c r="E16">
        <f t="shared" si="1"/>
        <v>65.884210526315783</v>
      </c>
      <c r="F16">
        <f t="shared" si="0"/>
        <v>77.591857693013011</v>
      </c>
    </row>
    <row r="17" spans="1:9" x14ac:dyDescent="0.3">
      <c r="A17" s="2">
        <v>15</v>
      </c>
      <c r="B17" s="2"/>
      <c r="C17" s="6" t="s">
        <v>14</v>
      </c>
      <c r="D17" s="4">
        <v>64</v>
      </c>
      <c r="E17">
        <f t="shared" si="1"/>
        <v>68.308270676691734</v>
      </c>
      <c r="F17">
        <f t="shared" si="0"/>
        <v>70.926357706111986</v>
      </c>
    </row>
    <row r="18" spans="1:9" x14ac:dyDescent="0.3">
      <c r="A18" s="2">
        <v>16</v>
      </c>
      <c r="B18" s="2"/>
      <c r="C18" s="6" t="s">
        <v>15</v>
      </c>
      <c r="D18" s="4">
        <v>58</v>
      </c>
      <c r="E18">
        <f t="shared" si="1"/>
        <v>70.73233082706767</v>
      </c>
      <c r="F18">
        <f t="shared" si="0"/>
        <v>69.007152026407482</v>
      </c>
    </row>
    <row r="19" spans="1:9" x14ac:dyDescent="0.3">
      <c r="A19" s="2">
        <v>17</v>
      </c>
      <c r="B19" s="2">
        <v>1991</v>
      </c>
      <c r="C19" s="6" t="s">
        <v>9</v>
      </c>
      <c r="D19" s="4">
        <v>70</v>
      </c>
      <c r="E19">
        <f t="shared" si="1"/>
        <v>73.156390977443607</v>
      </c>
      <c r="F19">
        <f t="shared" si="0"/>
        <v>59.136873542741874</v>
      </c>
    </row>
    <row r="20" spans="1:9" x14ac:dyDescent="0.3">
      <c r="A20" s="2">
        <v>18</v>
      </c>
      <c r="B20" s="2"/>
      <c r="C20" s="6" t="s">
        <v>10</v>
      </c>
      <c r="D20" s="4">
        <v>90</v>
      </c>
      <c r="E20">
        <f t="shared" si="1"/>
        <v>75.580451127819543</v>
      </c>
      <c r="F20">
        <f t="shared" si="0"/>
        <v>89.011123627885027</v>
      </c>
    </row>
    <row r="21" spans="1:9" x14ac:dyDescent="0.3">
      <c r="A21" s="2">
        <v>19</v>
      </c>
      <c r="B21" s="2"/>
      <c r="C21" s="6" t="s">
        <v>14</v>
      </c>
      <c r="D21" s="4">
        <v>88</v>
      </c>
      <c r="E21">
        <f t="shared" si="1"/>
        <v>78.00451127819548</v>
      </c>
      <c r="F21">
        <f t="shared" si="0"/>
        <v>80.994231222655941</v>
      </c>
    </row>
    <row r="22" spans="1:9" x14ac:dyDescent="0.3">
      <c r="A22" s="2">
        <v>20</v>
      </c>
      <c r="B22" s="2"/>
      <c r="C22" s="6" t="s">
        <v>15</v>
      </c>
      <c r="D22" s="4">
        <v>84</v>
      </c>
      <c r="E22">
        <f t="shared" si="1"/>
        <v>80.428571428571431</v>
      </c>
      <c r="F22">
        <f t="shared" si="0"/>
        <v>78.466898954703836</v>
      </c>
    </row>
    <row r="23" spans="1:9" x14ac:dyDescent="0.3">
      <c r="A23" s="7">
        <v>21</v>
      </c>
      <c r="B23">
        <v>1992</v>
      </c>
      <c r="C23" s="8" t="s">
        <v>9</v>
      </c>
      <c r="E23">
        <f t="shared" si="1"/>
        <v>82.852631578947367</v>
      </c>
      <c r="F23">
        <f t="shared" si="0"/>
        <v>66.974949569044568</v>
      </c>
    </row>
    <row r="24" spans="1:9" x14ac:dyDescent="0.3">
      <c r="A24" s="7">
        <v>22</v>
      </c>
      <c r="C24" s="8" t="s">
        <v>10</v>
      </c>
      <c r="E24">
        <f t="shared" si="1"/>
        <v>85.276691729323304</v>
      </c>
      <c r="F24">
        <f t="shared" si="0"/>
        <v>100.43038956275706</v>
      </c>
    </row>
    <row r="25" spans="1:9" x14ac:dyDescent="0.3">
      <c r="A25" s="7">
        <v>23</v>
      </c>
      <c r="C25" s="8" t="s">
        <v>14</v>
      </c>
      <c r="E25">
        <f t="shared" si="1"/>
        <v>87.70075187969924</v>
      </c>
      <c r="F25">
        <f t="shared" si="0"/>
        <v>91.062104739199924</v>
      </c>
    </row>
    <row r="26" spans="1:9" x14ac:dyDescent="0.3">
      <c r="A26" s="7">
        <v>24</v>
      </c>
      <c r="C26" s="8" t="s">
        <v>15</v>
      </c>
      <c r="E26">
        <f t="shared" si="1"/>
        <v>90.124812030075176</v>
      </c>
      <c r="F26">
        <f t="shared" si="0"/>
        <v>87.926645883000177</v>
      </c>
    </row>
    <row r="30" spans="1:9" x14ac:dyDescent="0.3">
      <c r="B30" s="15" t="s">
        <v>18</v>
      </c>
      <c r="C30" s="15"/>
      <c r="D30" s="15"/>
      <c r="E30" s="15"/>
      <c r="F30" s="15"/>
      <c r="G30" s="15"/>
      <c r="H30" s="15"/>
      <c r="I30" s="15"/>
    </row>
    <row r="31" spans="1:9" x14ac:dyDescent="0.3">
      <c r="B31" s="15"/>
      <c r="C31" s="15"/>
      <c r="D31" s="15"/>
      <c r="E31" s="15"/>
      <c r="F31" s="15"/>
      <c r="G31" s="15"/>
      <c r="H31" s="15"/>
      <c r="I31" s="15"/>
    </row>
    <row r="32" spans="1:9" x14ac:dyDescent="0.3">
      <c r="B32" s="15"/>
      <c r="C32" s="15"/>
      <c r="D32" s="15"/>
      <c r="E32" s="15"/>
      <c r="F32" s="15"/>
      <c r="G32" s="15"/>
      <c r="H32" s="15"/>
      <c r="I32" s="15"/>
    </row>
    <row r="33" spans="2:9" x14ac:dyDescent="0.3">
      <c r="B33" s="15"/>
      <c r="C33" s="15"/>
      <c r="D33" s="15"/>
      <c r="E33" s="15"/>
      <c r="F33" s="15"/>
      <c r="G33" s="15"/>
      <c r="H33" s="15"/>
      <c r="I33" s="15"/>
    </row>
    <row r="34" spans="2:9" x14ac:dyDescent="0.3">
      <c r="B34" s="15"/>
      <c r="C34" s="15"/>
      <c r="D34" s="15"/>
      <c r="E34" s="15"/>
      <c r="F34" s="15"/>
      <c r="G34" s="15"/>
      <c r="H34" s="15"/>
      <c r="I34" s="15"/>
    </row>
    <row r="35" spans="2:9" x14ac:dyDescent="0.3">
      <c r="B35" s="15"/>
      <c r="C35" s="15"/>
      <c r="D35" s="15"/>
      <c r="E35" s="15"/>
      <c r="F35" s="15"/>
      <c r="G35" s="15"/>
      <c r="H35" s="15"/>
      <c r="I35" s="15"/>
    </row>
    <row r="36" spans="2:9" x14ac:dyDescent="0.3">
      <c r="B36" s="15"/>
      <c r="C36" s="15"/>
      <c r="D36" s="15"/>
      <c r="E36" s="15"/>
      <c r="F36" s="15"/>
      <c r="G36" s="15"/>
      <c r="H36" s="15"/>
      <c r="I36" s="15"/>
    </row>
    <row r="37" spans="2:9" x14ac:dyDescent="0.3">
      <c r="B37" s="15"/>
      <c r="C37" s="15"/>
      <c r="D37" s="15"/>
      <c r="E37" s="15"/>
      <c r="F37" s="15"/>
      <c r="G37" s="15"/>
      <c r="H37" s="15"/>
      <c r="I37" s="15"/>
    </row>
    <row r="38" spans="2:9" x14ac:dyDescent="0.3">
      <c r="B38" s="15"/>
      <c r="C38" s="15"/>
      <c r="D38" s="15"/>
      <c r="E38" s="15"/>
      <c r="F38" s="15"/>
      <c r="G38" s="15"/>
      <c r="H38" s="15"/>
      <c r="I38" s="15"/>
    </row>
  </sheetData>
  <mergeCells count="3">
    <mergeCell ref="A1:G1"/>
    <mergeCell ref="G5:J6"/>
    <mergeCell ref="B30:I38"/>
  </mergeCells>
  <conditionalFormatting sqref="F3:F26">
    <cfRule type="colorScale" priority="3">
      <colorScale>
        <cfvo type="min"/>
        <cfvo type="max"/>
        <color rgb="FF63BE7B"/>
        <color rgb="FFFFEF9C"/>
      </colorScale>
    </cfRule>
  </conditionalFormatting>
  <conditionalFormatting sqref="E3:E26">
    <cfRule type="colorScale" priority="2">
      <colorScale>
        <cfvo type="min"/>
        <cfvo type="max"/>
        <color rgb="FF63BE7B"/>
        <color rgb="FFFFEF9C"/>
      </colorScale>
    </cfRule>
  </conditionalFormatting>
  <conditionalFormatting sqref="A23:F2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demand</vt:lpstr>
      <vt:lpstr>index</vt:lpstr>
      <vt:lpstr>INDEXES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 Reji</dc:creator>
  <cp:lastModifiedBy>Thomaskutty</cp:lastModifiedBy>
  <dcterms:created xsi:type="dcterms:W3CDTF">2015-06-05T18:17:20Z</dcterms:created>
  <dcterms:modified xsi:type="dcterms:W3CDTF">2021-09-02T19:11:54Z</dcterms:modified>
</cp:coreProperties>
</file>