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itHub\Time-Series-Analysis\class_notes\"/>
    </mc:Choice>
  </mc:AlternateContent>
  <xr:revisionPtr revIDLastSave="0" documentId="13_ncr:1_{661CBF25-4145-42D3-A54B-329C5D808E9A}" xr6:coauthVersionLast="47" xr6:coauthVersionMax="47" xr10:uidLastSave="{00000000-0000-0000-0000-000000000000}"/>
  <bookViews>
    <workbookView xWindow="-108" yWindow="-108" windowWidth="23256" windowHeight="12576" firstSheet="2" activeTab="5" xr2:uid="{7C3E8A0C-A8DB-4214-A2BD-4287E2A3E2D7}"/>
  </bookViews>
  <sheets>
    <sheet name="Sheet1" sheetId="1" r:id="rId1"/>
    <sheet name="Exponential Smoothing " sheetId="2" r:id="rId2"/>
    <sheet name="Sheet2" sheetId="3" r:id="rId3"/>
    <sheet name="Population data" sheetId="6" r:id="rId4"/>
    <sheet name="Exp Smoothing alpha small" sheetId="4" r:id="rId5"/>
    <sheet name="Exp. Smothing alpha large" sheetId="5" r:id="rId6"/>
  </sheets>
  <definedNames>
    <definedName name="solver_adj" localSheetId="1" hidden="1">'Exponential Smoothing '!$B$2</definedName>
    <definedName name="solver_adj" localSheetId="0" hidden="1">Sheet1!$B$2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'Exponential Smoothing '!$B$2</definedName>
    <definedName name="solver_lhs1" localSheetId="0" hidden="1">Sheet1!$B$2</definedName>
    <definedName name="solver_lhs2" localSheetId="0" hidden="1">Sheet1!$B$2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'Exponential Smoothing '!$D$12</definedName>
    <definedName name="solver_opt" localSheetId="0" hidden="1">Sheet1!$E$17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0" hidden="1">1</definedName>
    <definedName name="solver_rhs1" localSheetId="1" hidden="1">1</definedName>
    <definedName name="solver_rhs1" localSheetId="0" hidden="1">1</definedName>
    <definedName name="solver_rhs2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C16" i="6"/>
  <c r="C17" i="6"/>
  <c r="C18" i="6"/>
  <c r="C19" i="6"/>
  <c r="C20" i="6"/>
  <c r="C21" i="6"/>
  <c r="C22" i="6"/>
  <c r="C14" i="6"/>
  <c r="C6" i="4"/>
  <c r="C7" i="4" s="1"/>
  <c r="C8" i="4" s="1"/>
  <c r="C9" i="4" s="1"/>
  <c r="C10" i="4" s="1"/>
  <c r="C11" i="4" s="1"/>
  <c r="C12" i="4" s="1"/>
  <c r="C13" i="4" s="1"/>
  <c r="C14" i="4" s="1"/>
  <c r="C15" i="4" s="1"/>
  <c r="C5" i="4"/>
  <c r="C4" i="4"/>
  <c r="C5" i="5"/>
  <c r="D2" i="5"/>
  <c r="D2" i="4"/>
  <c r="C22" i="3"/>
  <c r="C21" i="3"/>
  <c r="C20" i="3"/>
  <c r="C19" i="3"/>
  <c r="C18" i="3"/>
  <c r="C17" i="3"/>
  <c r="C16" i="3"/>
  <c r="C15" i="3"/>
  <c r="C14" i="3"/>
  <c r="C2" i="2"/>
  <c r="F6" i="2"/>
  <c r="E6" i="2"/>
  <c r="D6" i="2"/>
  <c r="G5" i="1"/>
  <c r="F5" i="1"/>
  <c r="E5" i="1"/>
  <c r="D5" i="1"/>
  <c r="C2" i="1"/>
  <c r="C5" i="1"/>
  <c r="D22" i="3"/>
  <c r="D21" i="3"/>
  <c r="D20" i="3"/>
  <c r="D19" i="3"/>
  <c r="D18" i="3"/>
  <c r="D17" i="3"/>
  <c r="D16" i="3"/>
  <c r="D15" i="3"/>
  <c r="D14" i="3"/>
  <c r="D15" i="6"/>
  <c r="D20" i="6"/>
  <c r="D21" i="6"/>
  <c r="D16" i="6"/>
  <c r="D17" i="6"/>
  <c r="D18" i="6"/>
  <c r="D19" i="6"/>
  <c r="D22" i="6"/>
  <c r="D14" i="6"/>
  <c r="C6" i="5" l="1"/>
  <c r="C7" i="5" s="1"/>
  <c r="C8" i="5" s="1"/>
  <c r="C9" i="5" s="1"/>
  <c r="C10" i="5" s="1"/>
  <c r="C11" i="5" s="1"/>
  <c r="C12" i="5" s="1"/>
  <c r="C13" i="5" s="1"/>
  <c r="C14" i="5" s="1"/>
  <c r="C15" i="5" s="1"/>
  <c r="C7" i="2"/>
  <c r="D7" i="2" s="1"/>
  <c r="C6" i="1"/>
  <c r="D6" i="1" s="1"/>
  <c r="E7" i="2" l="1"/>
  <c r="F7" i="2"/>
  <c r="C8" i="2"/>
  <c r="F6" i="1"/>
  <c r="E6" i="1"/>
  <c r="C7" i="1"/>
  <c r="D8" i="2" l="1"/>
  <c r="C9" i="2"/>
  <c r="G6" i="1"/>
  <c r="C8" i="1"/>
  <c r="D7" i="1"/>
  <c r="E8" i="2" l="1"/>
  <c r="F8" i="2"/>
  <c r="D9" i="2"/>
  <c r="C10" i="2"/>
  <c r="F7" i="1"/>
  <c r="E7" i="1"/>
  <c r="C9" i="1"/>
  <c r="D8" i="1"/>
  <c r="E9" i="2" l="1"/>
  <c r="F9" i="2"/>
  <c r="D10" i="2"/>
  <c r="C11" i="2"/>
  <c r="D11" i="2" s="1"/>
  <c r="F8" i="1"/>
  <c r="E8" i="1"/>
  <c r="G8" i="1" s="1"/>
  <c r="C10" i="1"/>
  <c r="D9" i="1"/>
  <c r="G7" i="1"/>
  <c r="F11" i="2" l="1"/>
  <c r="E11" i="2"/>
  <c r="E10" i="2"/>
  <c r="F10" i="2"/>
  <c r="D12" i="2"/>
  <c r="C11" i="1"/>
  <c r="D10" i="1"/>
  <c r="E9" i="1"/>
  <c r="F9" i="1"/>
  <c r="E12" i="2" l="1"/>
  <c r="F12" i="2"/>
  <c r="F10" i="1"/>
  <c r="E10" i="1"/>
  <c r="G10" i="1" s="1"/>
  <c r="G9" i="1"/>
  <c r="C12" i="1"/>
  <c r="D11" i="1"/>
  <c r="C13" i="1" l="1"/>
  <c r="D12" i="1"/>
  <c r="E11" i="1"/>
  <c r="F11" i="1"/>
  <c r="G11" i="1" l="1"/>
  <c r="E12" i="1"/>
  <c r="G12" i="1" s="1"/>
  <c r="F12" i="1"/>
  <c r="C14" i="1"/>
  <c r="D13" i="1"/>
  <c r="C15" i="1" l="1"/>
  <c r="D15" i="1" s="1"/>
  <c r="D14" i="1"/>
  <c r="E13" i="1"/>
  <c r="G13" i="1" s="1"/>
  <c r="F13" i="1"/>
  <c r="F14" i="1" l="1"/>
  <c r="E14" i="1"/>
  <c r="E15" i="1"/>
  <c r="F15" i="1"/>
  <c r="F17" i="1" s="1"/>
  <c r="G15" i="1" l="1"/>
  <c r="G17" i="1" s="1"/>
  <c r="E17" i="1"/>
</calcChain>
</file>

<file path=xl/sharedStrings.xml><?xml version="1.0" encoding="utf-8"?>
<sst xmlns="http://schemas.openxmlformats.org/spreadsheetml/2006/main" count="43" uniqueCount="26">
  <si>
    <t>Actual Value</t>
  </si>
  <si>
    <t>alpha</t>
  </si>
  <si>
    <t>Smoothed Value</t>
  </si>
  <si>
    <t>week</t>
  </si>
  <si>
    <t>1-alpha</t>
  </si>
  <si>
    <t>Error</t>
  </si>
  <si>
    <t>I errorI</t>
  </si>
  <si>
    <t>error2</t>
  </si>
  <si>
    <t>MAPE</t>
  </si>
  <si>
    <t>APE</t>
  </si>
  <si>
    <t>MAD</t>
  </si>
  <si>
    <t>MSE</t>
  </si>
  <si>
    <t>month</t>
  </si>
  <si>
    <t>Demand</t>
  </si>
  <si>
    <t>Forecast</t>
  </si>
  <si>
    <t xml:space="preserve">IErrorI </t>
  </si>
  <si>
    <t>Error Sqaure</t>
  </si>
  <si>
    <t>Absolute percentage error</t>
  </si>
  <si>
    <t>MAE</t>
  </si>
  <si>
    <t>Census year</t>
  </si>
  <si>
    <t>Population</t>
  </si>
  <si>
    <t>Linear Forecast</t>
  </si>
  <si>
    <t>exponentially</t>
  </si>
  <si>
    <t>Scatterd</t>
  </si>
  <si>
    <t>1 - alpha</t>
  </si>
  <si>
    <t>population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</si>
</sst>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_(* #,##0_);_(* \(#,##0\);_(* &quot;-&quot;??_);_(@_)"/>
    <numFmt numFmtId="166" formatCode="0.0"/>
    <numFmt numFmtId="167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3" borderId="0" xfId="0" applyFill="1" applyAlignment="1">
      <alignment horizontal="center"/>
    </xf>
    <xf numFmtId="0" fontId="2" fillId="3" borderId="0" xfId="0" applyFont="1" applyFill="1"/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165" fontId="5" fillId="0" borderId="0" xfId="1" applyNumberFormat="1" applyFont="1"/>
    <xf numFmtId="1" fontId="0" fillId="0" borderId="0" xfId="0" applyNumberFormat="1"/>
    <xf numFmtId="166" fontId="0" fillId="4" borderId="1" xfId="0" applyNumberForma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65" fontId="4" fillId="4" borderId="0" xfId="1" applyNumberFormat="1" applyFont="1" applyFill="1"/>
    <xf numFmtId="1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167" fontId="0" fillId="0" borderId="0" xfId="0" applyNumberFormat="1"/>
    <xf numFmtId="0" fontId="1" fillId="6" borderId="0" xfId="0" applyFont="1" applyFill="1"/>
    <xf numFmtId="0" fontId="8" fillId="0" borderId="0" xfId="0" applyFont="1"/>
    <xf numFmtId="1" fontId="8" fillId="4" borderId="0" xfId="0" applyNumberFormat="1" applyFont="1" applyFill="1"/>
    <xf numFmtId="0" fontId="8" fillId="4" borderId="0" xfId="0" applyFont="1" applyFill="1"/>
    <xf numFmtId="0" fontId="8" fillId="5" borderId="0" xfId="0" applyFont="1" applyFill="1"/>
    <xf numFmtId="1" fontId="8" fillId="0" borderId="0" xfId="0" applyNumberFormat="1" applyFont="1"/>
    <xf numFmtId="0" fontId="9" fillId="0" borderId="0" xfId="0" applyFont="1" applyAlignment="1">
      <alignment horizontal="center"/>
    </xf>
    <xf numFmtId="165" fontId="9" fillId="0" borderId="0" xfId="1" applyNumberFormat="1" applyFont="1" applyFill="1"/>
    <xf numFmtId="0" fontId="9" fillId="4" borderId="0" xfId="0" applyFont="1" applyFill="1" applyAlignment="1">
      <alignment horizontal="center"/>
    </xf>
    <xf numFmtId="165" fontId="9" fillId="4" borderId="0" xfId="1" applyNumberFormat="1" applyFont="1" applyFill="1"/>
    <xf numFmtId="165" fontId="9" fillId="0" borderId="0" xfId="1" applyNumberFormat="1" applyFont="1" applyFill="1" applyAlignment="1">
      <alignment horizontal="right"/>
    </xf>
    <xf numFmtId="165" fontId="10" fillId="0" borderId="0" xfId="1" applyNumberFormat="1" applyFont="1"/>
    <xf numFmtId="0" fontId="7" fillId="6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7" fontId="2" fillId="0" borderId="0" xfId="0" applyNumberFormat="1" applyFont="1"/>
    <xf numFmtId="0" fontId="7" fillId="6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</c:numCache>
            </c:numRef>
          </c:xVal>
          <c:yVal>
            <c:numRef>
              <c:f>Sheet2!$B$2:$B$14</c:f>
              <c:numCache>
                <c:formatCode>_(* #,##0_);_(* \(#,##0\);_(* "-"??_);_(@_)</c:formatCode>
                <c:ptCount val="13"/>
                <c:pt idx="0">
                  <c:v>238396327</c:v>
                </c:pt>
                <c:pt idx="1">
                  <c:v>252093390</c:v>
                </c:pt>
                <c:pt idx="2">
                  <c:v>251321213</c:v>
                </c:pt>
                <c:pt idx="3">
                  <c:v>278977238</c:v>
                </c:pt>
                <c:pt idx="4">
                  <c:v>318660580</c:v>
                </c:pt>
                <c:pt idx="5">
                  <c:v>361088090</c:v>
                </c:pt>
                <c:pt idx="6">
                  <c:v>439234771</c:v>
                </c:pt>
                <c:pt idx="7">
                  <c:v>548159652</c:v>
                </c:pt>
                <c:pt idx="8">
                  <c:v>683329097</c:v>
                </c:pt>
                <c:pt idx="9">
                  <c:v>846421039</c:v>
                </c:pt>
                <c:pt idx="10">
                  <c:v>1028737436</c:v>
                </c:pt>
                <c:pt idx="11">
                  <c:v>1210854977</c:v>
                </c:pt>
                <c:pt idx="12" formatCode="0">
                  <c:v>1394949112.9668612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E-4C1C-9678-984A9D87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3056"/>
        <c:axId val="161392640"/>
      </c:scatterChart>
      <c:valAx>
        <c:axId val="1613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2640"/>
        <c:crosses val="autoZero"/>
        <c:crossBetween val="midCat"/>
        <c:majorUnit val="10"/>
      </c:valAx>
      <c:valAx>
        <c:axId val="1613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 data'!$B$1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 data'!$A$2:$A$13</c:f>
              <c:numCache>
                <c:formatCode>General</c:formatCode>
                <c:ptCount val="12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</c:numCache>
            </c:numRef>
          </c:xVal>
          <c:yVal>
            <c:numRef>
              <c:f>'Population data'!$B$2:$B$13</c:f>
              <c:numCache>
                <c:formatCode>_(* #,##0_);_(* \(#,##0\);_(* "-"??_);_(@_)</c:formatCode>
                <c:ptCount val="12"/>
                <c:pt idx="0">
                  <c:v>238396327</c:v>
                </c:pt>
                <c:pt idx="1">
                  <c:v>252093390</c:v>
                </c:pt>
                <c:pt idx="2">
                  <c:v>251321213</c:v>
                </c:pt>
                <c:pt idx="3">
                  <c:v>278977238</c:v>
                </c:pt>
                <c:pt idx="4">
                  <c:v>318660580</c:v>
                </c:pt>
                <c:pt idx="5">
                  <c:v>361088090</c:v>
                </c:pt>
                <c:pt idx="6">
                  <c:v>439234771</c:v>
                </c:pt>
                <c:pt idx="7">
                  <c:v>548159652</c:v>
                </c:pt>
                <c:pt idx="8">
                  <c:v>683329097</c:v>
                </c:pt>
                <c:pt idx="9">
                  <c:v>846421039</c:v>
                </c:pt>
                <c:pt idx="10">
                  <c:v>1028737436</c:v>
                </c:pt>
                <c:pt idx="11">
                  <c:v>1210854977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B-4B38-BA89-9E4DF41A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16368"/>
        <c:axId val="922073808"/>
      </c:scatterChart>
      <c:valAx>
        <c:axId val="17029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73808"/>
        <c:crosses val="autoZero"/>
        <c:crossBetween val="midCat"/>
        <c:majorUnit val="10"/>
      </c:valAx>
      <c:valAx>
        <c:axId val="9220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708333333333336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'Exp Smoothing alpha small'!$B$3</c:f>
              <c:strCache>
                <c:ptCount val="1"/>
                <c:pt idx="0">
                  <c:v>Actual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 Smoothing alpha small'!$A$4:$A$15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'Exp Smoothing alpha small'!$B$4:$B$15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F79-A2D5-CAC472E1CC16}"/>
            </c:ext>
          </c:extLst>
        </c:ser>
        <c:ser>
          <c:idx val="1"/>
          <c:order val="1"/>
          <c:tx>
            <c:strRef>
              <c:f>'Exp Smoothing alpha small'!$C$3</c:f>
              <c:strCache>
                <c:ptCount val="1"/>
                <c:pt idx="0">
                  <c:v>Smoothed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 Smoothing alpha small'!$A$4:$A$15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'Exp Smoothing alpha small'!$C$4:$C$15</c:f>
              <c:numCache>
                <c:formatCode>0.0000</c:formatCode>
                <c:ptCount val="12"/>
                <c:pt idx="0" formatCode="General">
                  <c:v>120</c:v>
                </c:pt>
                <c:pt idx="1">
                  <c:v>126</c:v>
                </c:pt>
                <c:pt idx="2">
                  <c:v>148.80000000000001</c:v>
                </c:pt>
                <c:pt idx="3">
                  <c:v>227.04000000000002</c:v>
                </c:pt>
                <c:pt idx="4">
                  <c:v>223.63200000000003</c:v>
                </c:pt>
                <c:pt idx="5">
                  <c:v>254.90560000000005</c:v>
                </c:pt>
                <c:pt idx="6">
                  <c:v>227.92448000000005</c:v>
                </c:pt>
                <c:pt idx="7">
                  <c:v>356.33958400000006</c:v>
                </c:pt>
                <c:pt idx="8">
                  <c:v>335.07166720000004</c:v>
                </c:pt>
                <c:pt idx="9">
                  <c:v>488.05733376000006</c:v>
                </c:pt>
                <c:pt idx="10">
                  <c:v>490.44586700800005</c:v>
                </c:pt>
                <c:pt idx="11">
                  <c:v>582.35669360640009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F79-A2D5-CAC472E1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64864"/>
        <c:axId val="801365280"/>
      </c:lineChart>
      <c:catAx>
        <c:axId val="8013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65280"/>
        <c:crosses val="autoZero"/>
        <c:auto val="1"/>
        <c:lblAlgn val="ctr"/>
        <c:lblOffset val="100"/>
        <c:noMultiLvlLbl val="0"/>
      </c:catAx>
      <c:valAx>
        <c:axId val="8013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'Exp. Smothing alpha large'!$B$3</c:f>
              <c:strCache>
                <c:ptCount val="1"/>
                <c:pt idx="0">
                  <c:v>Actual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'Exp. Smothing alpha large'!$A$4:$A$15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'Exp. Smothing alpha large'!$B$4:$B$15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2-4EF8-97FC-A8ED550C87CC}"/>
            </c:ext>
          </c:extLst>
        </c:ser>
        <c:ser>
          <c:idx val="1"/>
          <c:order val="1"/>
          <c:tx>
            <c:strRef>
              <c:f>'Exp. Smothing alpha large'!$C$3</c:f>
              <c:strCache>
                <c:ptCount val="1"/>
                <c:pt idx="0">
                  <c:v>Smoothed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'Exp. Smothing alpha large'!$A$4:$A$15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'Exp. Smothing alpha large'!$C$4:$C$15</c:f>
              <c:numCache>
                <c:formatCode>0.0000</c:formatCode>
                <c:ptCount val="12"/>
                <c:pt idx="1">
                  <c:v>120</c:v>
                </c:pt>
                <c:pt idx="2">
                  <c:v>216</c:v>
                </c:pt>
                <c:pt idx="3">
                  <c:v>475.2</c:v>
                </c:pt>
                <c:pt idx="4">
                  <c:v>263.03999999999996</c:v>
                </c:pt>
                <c:pt idx="5">
                  <c:v>356.608</c:v>
                </c:pt>
                <c:pt idx="6">
                  <c:v>167.32159999999999</c:v>
                </c:pt>
                <c:pt idx="7">
                  <c:v>729.46432000000004</c:v>
                </c:pt>
                <c:pt idx="8">
                  <c:v>345.89286399999997</c:v>
                </c:pt>
                <c:pt idx="9">
                  <c:v>949.17857279999998</c:v>
                </c:pt>
                <c:pt idx="10">
                  <c:v>589.83571455999993</c:v>
                </c:pt>
                <c:pt idx="11">
                  <c:v>877.96714291199999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2-4EF8-97FC-A8ED550C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281056"/>
        <c:axId val="806281472"/>
      </c:lineChart>
      <c:catAx>
        <c:axId val="8062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81472"/>
        <c:crosses val="autoZero"/>
        <c:auto val="1"/>
        <c:lblAlgn val="ctr"/>
        <c:lblOffset val="100"/>
        <c:noMultiLvlLbl val="0"/>
      </c:catAx>
      <c:valAx>
        <c:axId val="806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0</xdr:row>
      <xdr:rowOff>0</xdr:rowOff>
    </xdr:from>
    <xdr:to>
      <xdr:col>14</xdr:col>
      <xdr:colOff>425450</xdr:colOff>
      <xdr:row>18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8D14C-F737-41B7-BC34-F855950F6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555624</xdr:colOff>
      <xdr:row>0</xdr:row>
      <xdr:rowOff>0</xdr:rowOff>
    </xdr:from>
    <xdr:to>
      <xdr:col>18</xdr:col>
      <xdr:colOff>114299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AC009-3F5A-496E-8156-361357C6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0</xdr:row>
      <xdr:rowOff>76200</xdr:rowOff>
    </xdr:from>
    <xdr:to>
      <xdr:col>17</xdr:col>
      <xdr:colOff>171680</xdr:colOff>
      <xdr:row>12</xdr:row>
      <xdr:rowOff>139848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ED7D7F-3BEB-4DD4-A71D-364F52A1B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76200"/>
          <a:ext cx="4476980" cy="2883048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>
    <xdr:from>
      <xdr:col>5</xdr:col>
      <xdr:colOff>225425</xdr:colOff>
      <xdr:row>1</xdr:row>
      <xdr:rowOff>34925</xdr:rowOff>
    </xdr:from>
    <xdr:to>
      <xdr:col>12</xdr:col>
      <xdr:colOff>530225</xdr:colOff>
      <xdr:row>12</xdr:row>
      <xdr:rowOff>193675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40F8E8-4E42-4F1A-A201-F4329206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0</xdr:rowOff>
    </xdr:from>
    <xdr:to>
      <xdr:col>17</xdr:col>
      <xdr:colOff>457430</xdr:colOff>
      <xdr:row>16</xdr:row>
      <xdr:rowOff>120798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1607E-DC50-49A2-9C5B-C53A4CAE1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184150"/>
          <a:ext cx="4476980" cy="2883048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>
    <xdr:from>
      <xdr:col>0</xdr:col>
      <xdr:colOff>0</xdr:colOff>
      <xdr:row>15</xdr:row>
      <xdr:rowOff>15874</xdr:rowOff>
    </xdr:from>
    <xdr:to>
      <xdr:col>8</xdr:col>
      <xdr:colOff>390526</xdr:colOff>
      <xdr:row>32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657D6-2DE6-4A08-AC73-2C3C71EB4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557D-76BE-4FE3-9109-46FA90D39D94}">
  <dimension ref="A1:G18"/>
  <sheetViews>
    <sheetView workbookViewId="0">
      <selection activeCell="C6" sqref="C6"/>
    </sheetView>
  </sheetViews>
  <sheetFormatPr defaultRowHeight="14.4" x14ac:dyDescent="0.3"/>
  <cols>
    <col min="2" max="2" width="11.109375" bestFit="1" customWidth="1"/>
    <col min="3" max="3" width="14.77734375" bestFit="1" customWidth="1"/>
    <col min="4" max="5" width="8.88671875" bestFit="1" customWidth="1"/>
    <col min="6" max="6" width="10.33203125" bestFit="1" customWidth="1"/>
    <col min="7" max="7" width="16.44140625" bestFit="1" customWidth="1"/>
  </cols>
  <sheetData>
    <row r="1" spans="1:7" x14ac:dyDescent="0.3">
      <c r="B1" t="s">
        <v>1</v>
      </c>
      <c r="C1" t="s">
        <v>4</v>
      </c>
    </row>
    <row r="2" spans="1:7" x14ac:dyDescent="0.3">
      <c r="B2" s="3">
        <v>0.21001652675223245</v>
      </c>
      <c r="C2" s="3">
        <f>1-B2</f>
        <v>0.78998347324776752</v>
      </c>
    </row>
    <row r="3" spans="1:7" x14ac:dyDescent="0.3">
      <c r="A3" s="4" t="s">
        <v>3</v>
      </c>
      <c r="B3" s="4" t="s">
        <v>0</v>
      </c>
      <c r="C3" s="4" t="s">
        <v>2</v>
      </c>
      <c r="D3" s="4" t="s">
        <v>5</v>
      </c>
      <c r="E3" s="4" t="s">
        <v>6</v>
      </c>
      <c r="F3" s="4" t="s">
        <v>7</v>
      </c>
      <c r="G3" s="4" t="s">
        <v>9</v>
      </c>
    </row>
    <row r="4" spans="1:7" x14ac:dyDescent="0.3">
      <c r="A4">
        <v>1</v>
      </c>
      <c r="B4">
        <v>120</v>
      </c>
    </row>
    <row r="5" spans="1:7" x14ac:dyDescent="0.3">
      <c r="A5">
        <v>2</v>
      </c>
      <c r="B5">
        <v>150</v>
      </c>
      <c r="C5" s="1">
        <f>B4</f>
        <v>120</v>
      </c>
      <c r="D5" s="1">
        <f>B5-C5</f>
        <v>30</v>
      </c>
      <c r="E5" s="1">
        <f>ABS(D5)</f>
        <v>30</v>
      </c>
      <c r="F5" s="1">
        <f>POWER(D5,2)</f>
        <v>900</v>
      </c>
      <c r="G5" s="1">
        <f>(B5/E5)*100</f>
        <v>500</v>
      </c>
    </row>
    <row r="6" spans="1:7" x14ac:dyDescent="0.3">
      <c r="A6">
        <v>3</v>
      </c>
      <c r="B6">
        <v>240</v>
      </c>
      <c r="C6" s="1">
        <f>$B$2*B5+$C$2*C5</f>
        <v>126.30049580256697</v>
      </c>
      <c r="D6" s="1">
        <f t="shared" ref="D6:D15" si="0">B6-C6</f>
        <v>113.69950419743303</v>
      </c>
      <c r="E6" s="1">
        <f t="shared" ref="E6:E15" si="1">ABS(D6)</f>
        <v>113.69950419743303</v>
      </c>
      <c r="F6" s="1">
        <f t="shared" ref="F6:F15" si="2">POWER(D6,2)</f>
        <v>12927.577254742091</v>
      </c>
      <c r="G6" s="1">
        <f t="shared" ref="G6:G15" si="3">(B6/E6)*100</f>
        <v>211.08271464689327</v>
      </c>
    </row>
    <row r="7" spans="1:7" x14ac:dyDescent="0.3">
      <c r="A7">
        <v>4</v>
      </c>
      <c r="B7">
        <v>540</v>
      </c>
      <c r="C7" s="1">
        <f t="shared" ref="C7:C15" si="4">$B$2*B6+$C$2*C6</f>
        <v>150.17927076756271</v>
      </c>
      <c r="D7" s="1">
        <f t="shared" si="0"/>
        <v>389.82072923243732</v>
      </c>
      <c r="E7" s="1">
        <f t="shared" si="1"/>
        <v>389.82072923243732</v>
      </c>
      <c r="F7" s="1">
        <f t="shared" si="2"/>
        <v>151960.2009393092</v>
      </c>
      <c r="G7" s="1">
        <f t="shared" si="3"/>
        <v>138.52521415761237</v>
      </c>
    </row>
    <row r="8" spans="1:7" x14ac:dyDescent="0.3">
      <c r="A8">
        <v>5</v>
      </c>
      <c r="B8">
        <v>210</v>
      </c>
      <c r="C8" s="1">
        <f t="shared" si="4"/>
        <v>232.04806637698164</v>
      </c>
      <c r="D8" s="1">
        <f t="shared" si="0"/>
        <v>-22.048066376981637</v>
      </c>
      <c r="E8" s="1">
        <f t="shared" si="1"/>
        <v>22.048066376981637</v>
      </c>
      <c r="F8" s="1">
        <f t="shared" si="2"/>
        <v>486.11723096378819</v>
      </c>
      <c r="G8" s="1">
        <f t="shared" si="3"/>
        <v>952.46447651863809</v>
      </c>
    </row>
    <row r="9" spans="1:7" x14ac:dyDescent="0.3">
      <c r="A9">
        <v>6</v>
      </c>
      <c r="B9">
        <v>380</v>
      </c>
      <c r="C9" s="1">
        <f t="shared" si="4"/>
        <v>227.41760805488528</v>
      </c>
      <c r="D9" s="1">
        <f t="shared" si="0"/>
        <v>152.58239194511472</v>
      </c>
      <c r="E9" s="1">
        <f t="shared" si="1"/>
        <v>152.58239194511472</v>
      </c>
      <c r="F9" s="1">
        <f t="shared" si="2"/>
        <v>23281.386331692611</v>
      </c>
      <c r="G9" s="1">
        <f t="shared" si="3"/>
        <v>249.04577465051764</v>
      </c>
    </row>
    <row r="10" spans="1:7" x14ac:dyDescent="0.3">
      <c r="A10">
        <v>7</v>
      </c>
      <c r="B10">
        <v>120</v>
      </c>
      <c r="C10" s="1">
        <f t="shared" si="4"/>
        <v>259.46243205474605</v>
      </c>
      <c r="D10" s="1">
        <f t="shared" si="0"/>
        <v>-139.46243205474605</v>
      </c>
      <c r="E10" s="1">
        <f t="shared" si="1"/>
        <v>139.46243205474605</v>
      </c>
      <c r="F10" s="1">
        <f t="shared" si="2"/>
        <v>19449.769954624659</v>
      </c>
      <c r="G10" s="1">
        <f t="shared" si="3"/>
        <v>86.044677575172315</v>
      </c>
    </row>
    <row r="11" spans="1:7" x14ac:dyDescent="0.3">
      <c r="A11">
        <v>8</v>
      </c>
      <c r="B11">
        <v>870</v>
      </c>
      <c r="C11" s="1">
        <f t="shared" si="4"/>
        <v>230.17301646218905</v>
      </c>
      <c r="D11" s="1">
        <f t="shared" si="0"/>
        <v>639.82698353781097</v>
      </c>
      <c r="E11" s="1">
        <f t="shared" si="1"/>
        <v>639.82698353781097</v>
      </c>
      <c r="F11" s="1">
        <f t="shared" si="2"/>
        <v>409378.56886309426</v>
      </c>
      <c r="G11" s="1">
        <f t="shared" si="3"/>
        <v>135.97425903944966</v>
      </c>
    </row>
    <row r="12" spans="1:7" x14ac:dyDescent="0.3">
      <c r="A12">
        <v>9</v>
      </c>
      <c r="B12">
        <v>250</v>
      </c>
      <c r="C12" s="1">
        <f t="shared" si="4"/>
        <v>364.54725726715787</v>
      </c>
      <c r="D12" s="1">
        <f t="shared" si="0"/>
        <v>-114.54725726715787</v>
      </c>
      <c r="E12" s="1">
        <f t="shared" si="1"/>
        <v>114.54725726715787</v>
      </c>
      <c r="F12" s="1">
        <f t="shared" si="2"/>
        <v>13121.074147428453</v>
      </c>
      <c r="G12" s="1">
        <f t="shared" si="3"/>
        <v>218.25053341689929</v>
      </c>
    </row>
    <row r="13" spans="1:7" x14ac:dyDescent="0.3">
      <c r="A13">
        <v>10</v>
      </c>
      <c r="B13">
        <v>1100</v>
      </c>
      <c r="C13" s="1">
        <f t="shared" si="4"/>
        <v>340.49044014691498</v>
      </c>
      <c r="D13" s="1">
        <f t="shared" si="0"/>
        <v>759.50955985308497</v>
      </c>
      <c r="E13" s="1">
        <f t="shared" si="1"/>
        <v>759.50955985308497</v>
      </c>
      <c r="F13" s="1">
        <f t="shared" si="2"/>
        <v>576854.77150822687</v>
      </c>
      <c r="G13" s="1">
        <f t="shared" si="3"/>
        <v>144.83030341484806</v>
      </c>
    </row>
    <row r="14" spans="1:7" x14ac:dyDescent="0.3">
      <c r="A14">
        <v>11</v>
      </c>
      <c r="B14">
        <v>500</v>
      </c>
      <c r="C14" s="1">
        <f t="shared" si="4"/>
        <v>499.99999994237669</v>
      </c>
      <c r="D14" s="1">
        <f t="shared" si="0"/>
        <v>5.7623310567578301E-8</v>
      </c>
      <c r="E14" s="1">
        <f t="shared" si="1"/>
        <v>5.7623310567578301E-8</v>
      </c>
      <c r="F14" s="1">
        <f t="shared" si="2"/>
        <v>3.3204459207675811E-15</v>
      </c>
      <c r="G14" s="1">
        <v>0</v>
      </c>
    </row>
    <row r="15" spans="1:7" x14ac:dyDescent="0.3">
      <c r="A15">
        <v>12</v>
      </c>
      <c r="B15">
        <v>950</v>
      </c>
      <c r="C15" s="1">
        <f t="shared" si="4"/>
        <v>499.99999995447854</v>
      </c>
      <c r="D15" s="1">
        <f t="shared" si="0"/>
        <v>450.00000004552146</v>
      </c>
      <c r="E15" s="1">
        <f t="shared" si="1"/>
        <v>450.00000004552146</v>
      </c>
      <c r="F15" s="1">
        <f t="shared" si="2"/>
        <v>202500.00004096932</v>
      </c>
      <c r="G15" s="1">
        <f t="shared" si="3"/>
        <v>211.11111108975535</v>
      </c>
    </row>
    <row r="16" spans="1:7" x14ac:dyDescent="0.3">
      <c r="A16" s="2"/>
      <c r="B16" s="2"/>
      <c r="C16" s="1"/>
    </row>
    <row r="17" spans="5:7" x14ac:dyDescent="0.3">
      <c r="E17">
        <f>AVERAGE(E5:E15)</f>
        <v>255.59062950617374</v>
      </c>
      <c r="F17">
        <f>AVERAGE(F5:F15)</f>
        <v>128259.95147918648</v>
      </c>
      <c r="G17" s="3">
        <f>AVERAGE(G5:G15)</f>
        <v>258.84809677361693</v>
      </c>
    </row>
    <row r="18" spans="5:7" x14ac:dyDescent="0.3">
      <c r="E18" t="s">
        <v>10</v>
      </c>
      <c r="F18" t="s">
        <v>11</v>
      </c>
      <c r="G1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8CBC-9710-45E1-B96B-7D7F42F47827}">
  <dimension ref="A1:F13"/>
  <sheetViews>
    <sheetView workbookViewId="0">
      <selection activeCell="H11" sqref="H11"/>
    </sheetView>
  </sheetViews>
  <sheetFormatPr defaultRowHeight="14.4" x14ac:dyDescent="0.3"/>
  <cols>
    <col min="1" max="1" width="7.88671875" bestFit="1" customWidth="1"/>
    <col min="2" max="3" width="9.77734375" bestFit="1" customWidth="1"/>
    <col min="4" max="4" width="8.21875" bestFit="1" customWidth="1"/>
    <col min="5" max="5" width="14.21875" bestFit="1" customWidth="1"/>
    <col min="6" max="6" width="28.77734375" bestFit="1" customWidth="1"/>
  </cols>
  <sheetData>
    <row r="1" spans="1:6" x14ac:dyDescent="0.3">
      <c r="B1" s="7" t="s">
        <v>1</v>
      </c>
      <c r="C1" s="7" t="s">
        <v>4</v>
      </c>
    </row>
    <row r="2" spans="1:6" x14ac:dyDescent="0.3">
      <c r="B2" s="13">
        <v>1</v>
      </c>
      <c r="C2" s="13">
        <f>1-B2</f>
        <v>0</v>
      </c>
    </row>
    <row r="4" spans="1:6" ht="18" x14ac:dyDescent="0.35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</row>
    <row r="5" spans="1:6" x14ac:dyDescent="0.3">
      <c r="A5">
        <v>1</v>
      </c>
      <c r="B5">
        <v>48</v>
      </c>
    </row>
    <row r="6" spans="1:6" x14ac:dyDescent="0.3">
      <c r="A6">
        <v>2</v>
      </c>
      <c r="B6">
        <v>44</v>
      </c>
      <c r="C6">
        <v>48</v>
      </c>
      <c r="D6">
        <f>ABS(B6-C6)</f>
        <v>4</v>
      </c>
      <c r="E6">
        <f>POWER(D6,2)</f>
        <v>16</v>
      </c>
      <c r="F6" s="3">
        <f>D6*100</f>
        <v>400</v>
      </c>
    </row>
    <row r="7" spans="1:6" x14ac:dyDescent="0.3">
      <c r="A7">
        <v>3</v>
      </c>
      <c r="B7">
        <v>40</v>
      </c>
      <c r="C7">
        <f>B2*B7+C2*C6</f>
        <v>40</v>
      </c>
      <c r="D7">
        <f t="shared" ref="D7:D11" si="0">ABS(B7-C7)</f>
        <v>0</v>
      </c>
      <c r="E7">
        <f t="shared" ref="E7:E11" si="1">POWER(D7,2)</f>
        <v>0</v>
      </c>
      <c r="F7" s="3">
        <f t="shared" ref="F7:F11" si="2">D7*100</f>
        <v>0</v>
      </c>
    </row>
    <row r="8" spans="1:6" x14ac:dyDescent="0.3">
      <c r="A8">
        <v>4</v>
      </c>
      <c r="B8">
        <v>50</v>
      </c>
      <c r="C8">
        <f>B2*B8+C2*C7</f>
        <v>50</v>
      </c>
      <c r="D8">
        <f t="shared" si="0"/>
        <v>0</v>
      </c>
      <c r="E8">
        <f t="shared" si="1"/>
        <v>0</v>
      </c>
      <c r="F8" s="3">
        <f t="shared" si="2"/>
        <v>0</v>
      </c>
    </row>
    <row r="9" spans="1:6" x14ac:dyDescent="0.3">
      <c r="A9">
        <v>5</v>
      </c>
      <c r="B9">
        <v>37</v>
      </c>
      <c r="C9">
        <f>B2*B9+C2*C8</f>
        <v>37</v>
      </c>
      <c r="D9">
        <f t="shared" si="0"/>
        <v>0</v>
      </c>
      <c r="E9">
        <f t="shared" si="1"/>
        <v>0</v>
      </c>
      <c r="F9" s="3">
        <f t="shared" si="2"/>
        <v>0</v>
      </c>
    </row>
    <row r="10" spans="1:6" x14ac:dyDescent="0.3">
      <c r="A10">
        <v>6</v>
      </c>
      <c r="B10">
        <v>42</v>
      </c>
      <c r="C10">
        <f>B2*B10+C2*C9</f>
        <v>42</v>
      </c>
      <c r="D10">
        <f t="shared" si="0"/>
        <v>0</v>
      </c>
      <c r="E10">
        <f t="shared" si="1"/>
        <v>0</v>
      </c>
      <c r="F10" s="3">
        <f t="shared" si="2"/>
        <v>0</v>
      </c>
    </row>
    <row r="11" spans="1:6" x14ac:dyDescent="0.3">
      <c r="A11">
        <v>7</v>
      </c>
      <c r="B11">
        <v>43</v>
      </c>
      <c r="C11">
        <f>B2*B11+C2*C10</f>
        <v>43</v>
      </c>
      <c r="D11">
        <f t="shared" si="0"/>
        <v>0</v>
      </c>
      <c r="E11">
        <f t="shared" si="1"/>
        <v>0</v>
      </c>
      <c r="F11" s="3">
        <f t="shared" si="2"/>
        <v>0</v>
      </c>
    </row>
    <row r="12" spans="1:6" x14ac:dyDescent="0.3">
      <c r="D12">
        <f>AVERAGE(D6:D11)</f>
        <v>0.66666666666666663</v>
      </c>
      <c r="E12">
        <f t="shared" ref="E12:F12" si="3">AVERAGE(E6:E11)</f>
        <v>2.6666666666666665</v>
      </c>
      <c r="F12">
        <f t="shared" si="3"/>
        <v>66.666666666666671</v>
      </c>
    </row>
    <row r="13" spans="1:6" x14ac:dyDescent="0.3">
      <c r="D13" s="6" t="s">
        <v>18</v>
      </c>
      <c r="E13" s="6" t="s">
        <v>11</v>
      </c>
      <c r="F13" s="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43F1-2AAB-436F-95C1-48FE576D8CCA}">
  <dimension ref="A1:F22"/>
  <sheetViews>
    <sheetView workbookViewId="0">
      <selection activeCell="P11" sqref="P11"/>
    </sheetView>
  </sheetViews>
  <sheetFormatPr defaultRowHeight="14.4" x14ac:dyDescent="0.3"/>
  <cols>
    <col min="1" max="1" width="10.77734375" bestFit="1" customWidth="1"/>
    <col min="2" max="2" width="11.77734375" bestFit="1" customWidth="1"/>
    <col min="3" max="3" width="13.5546875" bestFit="1" customWidth="1"/>
    <col min="4" max="4" width="12.109375" bestFit="1" customWidth="1"/>
    <col min="5" max="5" width="11.33203125" bestFit="1" customWidth="1"/>
    <col min="6" max="6" width="7.6640625" bestFit="1" customWidth="1"/>
  </cols>
  <sheetData>
    <row r="1" spans="1:6" x14ac:dyDescent="0.3">
      <c r="A1" s="21" t="s">
        <v>19</v>
      </c>
      <c r="B1" s="21" t="s">
        <v>20</v>
      </c>
      <c r="C1" s="21" t="s">
        <v>21</v>
      </c>
      <c r="D1" s="21" t="s">
        <v>22</v>
      </c>
    </row>
    <row r="2" spans="1:6" x14ac:dyDescent="0.3">
      <c r="A2" s="8">
        <v>1901</v>
      </c>
      <c r="B2" s="9">
        <v>238396327</v>
      </c>
    </row>
    <row r="3" spans="1:6" x14ac:dyDescent="0.3">
      <c r="A3" s="8">
        <v>1911</v>
      </c>
      <c r="B3" s="9">
        <v>252093390</v>
      </c>
    </row>
    <row r="4" spans="1:6" x14ac:dyDescent="0.3">
      <c r="A4" s="14">
        <v>1921</v>
      </c>
      <c r="B4" s="15">
        <v>251321213</v>
      </c>
    </row>
    <row r="5" spans="1:6" x14ac:dyDescent="0.3">
      <c r="A5" s="8">
        <v>1931</v>
      </c>
      <c r="B5" s="9">
        <v>278977238</v>
      </c>
    </row>
    <row r="6" spans="1:6" x14ac:dyDescent="0.3">
      <c r="A6" s="8">
        <v>1941</v>
      </c>
      <c r="B6" s="9">
        <v>318660580</v>
      </c>
    </row>
    <row r="7" spans="1:6" x14ac:dyDescent="0.3">
      <c r="A7" s="8">
        <v>1951</v>
      </c>
      <c r="B7" s="9">
        <v>361088090</v>
      </c>
    </row>
    <row r="8" spans="1:6" x14ac:dyDescent="0.3">
      <c r="A8" s="8">
        <v>1961</v>
      </c>
      <c r="B8" s="9">
        <v>439234771</v>
      </c>
    </row>
    <row r="9" spans="1:6" x14ac:dyDescent="0.3">
      <c r="A9" s="8">
        <v>1971</v>
      </c>
      <c r="B9" s="9">
        <v>548159652</v>
      </c>
    </row>
    <row r="10" spans="1:6" x14ac:dyDescent="0.3">
      <c r="A10" s="8">
        <v>1981</v>
      </c>
      <c r="B10" s="9">
        <v>683329097</v>
      </c>
    </row>
    <row r="11" spans="1:6" x14ac:dyDescent="0.3">
      <c r="A11" s="8">
        <v>1991</v>
      </c>
      <c r="B11" s="10">
        <v>846421039</v>
      </c>
      <c r="F11" t="s">
        <v>23</v>
      </c>
    </row>
    <row r="12" spans="1:6" x14ac:dyDescent="0.3">
      <c r="A12" s="8">
        <v>2001</v>
      </c>
      <c r="B12" s="9">
        <v>1028737436</v>
      </c>
    </row>
    <row r="13" spans="1:6" x14ac:dyDescent="0.3">
      <c r="A13" s="8">
        <v>2011</v>
      </c>
      <c r="B13" s="11">
        <v>1210854977</v>
      </c>
    </row>
    <row r="14" spans="1:6" x14ac:dyDescent="0.3">
      <c r="A14" s="14">
        <v>2021</v>
      </c>
      <c r="B14" s="16">
        <v>1394949112.9668612</v>
      </c>
      <c r="C14" s="17">
        <f t="shared" ref="C14:C22" si="0">_xlfn.FORECAST.LINEAR(A14,B2:B13,A2:A13)</f>
        <v>1098127594.8787899</v>
      </c>
      <c r="D14" s="18">
        <f t="shared" ref="D14:D22" si="1">_xlfn.FORECAST.ETS(A14,B2:B13,A2:A13)</f>
        <v>1394949112.9668612</v>
      </c>
    </row>
    <row r="15" spans="1:6" x14ac:dyDescent="0.3">
      <c r="A15" s="8">
        <v>2031</v>
      </c>
      <c r="B15" s="12">
        <v>1579169741.8733687</v>
      </c>
      <c r="C15">
        <f t="shared" si="0"/>
        <v>1320167104.4738045</v>
      </c>
      <c r="D15">
        <f t="shared" si="1"/>
        <v>1579168634.4965057</v>
      </c>
    </row>
    <row r="16" spans="1:6" x14ac:dyDescent="0.3">
      <c r="A16" s="8">
        <v>2041</v>
      </c>
      <c r="B16" s="12">
        <v>1756719102.7279119</v>
      </c>
      <c r="C16">
        <f t="shared" si="0"/>
        <v>1553948346.7967339</v>
      </c>
      <c r="D16">
        <f t="shared" si="1"/>
        <v>1763390411.8512468</v>
      </c>
    </row>
    <row r="17" spans="1:4" x14ac:dyDescent="0.3">
      <c r="A17" s="8">
        <v>2051</v>
      </c>
      <c r="B17" s="12">
        <v>1938675172.7800949</v>
      </c>
      <c r="C17">
        <f t="shared" si="0"/>
        <v>1786427261.9254227</v>
      </c>
      <c r="D17">
        <f t="shared" si="1"/>
        <v>1934953092.1423438</v>
      </c>
    </row>
    <row r="18" spans="1:4" x14ac:dyDescent="0.3">
      <c r="A18" s="8">
        <v>2061</v>
      </c>
      <c r="B18" s="12">
        <v>2120631252.4206727</v>
      </c>
      <c r="C18">
        <f t="shared" si="0"/>
        <v>2016997453.1444778</v>
      </c>
      <c r="D18">
        <f t="shared" si="1"/>
        <v>2120234588.0906336</v>
      </c>
    </row>
    <row r="19" spans="1:4" x14ac:dyDescent="0.3">
      <c r="A19" s="8">
        <v>2071</v>
      </c>
      <c r="B19" s="12">
        <v>2302587499.0475569</v>
      </c>
      <c r="C19">
        <f t="shared" si="0"/>
        <v>2241196534.2991714</v>
      </c>
      <c r="D19">
        <f t="shared" si="1"/>
        <v>2302553919.796628</v>
      </c>
    </row>
    <row r="20" spans="1:4" x14ac:dyDescent="0.3">
      <c r="A20" s="8">
        <v>2081</v>
      </c>
      <c r="B20" s="12">
        <v>2325915887.0822973</v>
      </c>
      <c r="C20">
        <f t="shared" si="0"/>
        <v>2453139714.674015</v>
      </c>
      <c r="D20">
        <f t="shared" si="1"/>
        <v>2484253131.7149348</v>
      </c>
    </row>
    <row r="21" spans="1:4" x14ac:dyDescent="0.3">
      <c r="A21" s="8">
        <v>2091</v>
      </c>
      <c r="B21" s="12">
        <v>2547996419.1727777</v>
      </c>
      <c r="C21">
        <f t="shared" si="0"/>
        <v>2601185619.9522095</v>
      </c>
      <c r="D21">
        <f t="shared" si="1"/>
        <v>2513439784.4848151</v>
      </c>
    </row>
    <row r="22" spans="1:4" x14ac:dyDescent="0.3">
      <c r="A22" s="8">
        <v>3001</v>
      </c>
      <c r="B22" s="12">
        <v>18707041911.462746</v>
      </c>
      <c r="C22">
        <f t="shared" si="0"/>
        <v>18212080303.252609</v>
      </c>
      <c r="D22">
        <f t="shared" si="1"/>
        <v>18204425855.711678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D686-E3A9-455A-AF69-5E1199521C81}">
  <dimension ref="A1:F22"/>
  <sheetViews>
    <sheetView topLeftCell="A5" workbookViewId="0">
      <selection activeCell="D14" sqref="D14"/>
    </sheetView>
  </sheetViews>
  <sheetFormatPr defaultRowHeight="14.4" x14ac:dyDescent="0.3"/>
  <cols>
    <col min="1" max="1" width="11.44140625" bestFit="1" customWidth="1"/>
    <col min="2" max="2" width="16.88671875" bestFit="1" customWidth="1"/>
    <col min="3" max="3" width="14.44140625" bestFit="1" customWidth="1"/>
    <col min="4" max="4" width="13.21875" bestFit="1" customWidth="1"/>
  </cols>
  <sheetData>
    <row r="1" spans="1:6" ht="15.6" x14ac:dyDescent="0.3">
      <c r="A1" s="33" t="s">
        <v>19</v>
      </c>
      <c r="B1" s="33" t="s">
        <v>20</v>
      </c>
      <c r="C1" s="33" t="s">
        <v>21</v>
      </c>
      <c r="D1" s="33" t="s">
        <v>22</v>
      </c>
      <c r="F1" s="38" t="s">
        <v>25</v>
      </c>
    </row>
    <row r="2" spans="1:6" ht="15.6" x14ac:dyDescent="0.3">
      <c r="A2" s="27">
        <v>1901</v>
      </c>
      <c r="B2" s="28">
        <v>238396327</v>
      </c>
      <c r="C2" s="22"/>
      <c r="D2" s="22"/>
    </row>
    <row r="3" spans="1:6" ht="15.6" x14ac:dyDescent="0.3">
      <c r="A3" s="27">
        <v>1911</v>
      </c>
      <c r="B3" s="28">
        <v>252093390</v>
      </c>
      <c r="C3" s="22"/>
      <c r="D3" s="22"/>
    </row>
    <row r="4" spans="1:6" ht="15.6" x14ac:dyDescent="0.3">
      <c r="A4" s="29">
        <v>1921</v>
      </c>
      <c r="B4" s="30">
        <v>251321213</v>
      </c>
      <c r="C4" s="22"/>
      <c r="D4" s="22"/>
    </row>
    <row r="5" spans="1:6" ht="15.6" x14ac:dyDescent="0.3">
      <c r="A5" s="27">
        <v>1931</v>
      </c>
      <c r="B5" s="28">
        <v>278977238</v>
      </c>
      <c r="C5" s="22"/>
      <c r="D5" s="22"/>
    </row>
    <row r="6" spans="1:6" ht="15.6" x14ac:dyDescent="0.3">
      <c r="A6" s="27">
        <v>1941</v>
      </c>
      <c r="B6" s="28">
        <v>318660580</v>
      </c>
      <c r="C6" s="22"/>
      <c r="D6" s="22"/>
    </row>
    <row r="7" spans="1:6" ht="15.6" x14ac:dyDescent="0.3">
      <c r="A7" s="27">
        <v>1951</v>
      </c>
      <c r="B7" s="28">
        <v>361088090</v>
      </c>
      <c r="C7" s="22"/>
      <c r="D7" s="22"/>
    </row>
    <row r="8" spans="1:6" ht="15.6" x14ac:dyDescent="0.3">
      <c r="A8" s="27">
        <v>1961</v>
      </c>
      <c r="B8" s="28">
        <v>439234771</v>
      </c>
      <c r="C8" s="22"/>
      <c r="D8" s="22"/>
    </row>
    <row r="9" spans="1:6" ht="15.6" x14ac:dyDescent="0.3">
      <c r="A9" s="27">
        <v>1971</v>
      </c>
      <c r="B9" s="28">
        <v>548159652</v>
      </c>
      <c r="C9" s="22"/>
      <c r="D9" s="22"/>
    </row>
    <row r="10" spans="1:6" ht="15.6" x14ac:dyDescent="0.3">
      <c r="A10" s="27">
        <v>1981</v>
      </c>
      <c r="B10" s="28">
        <v>683329097</v>
      </c>
      <c r="C10" s="22"/>
      <c r="D10" s="22"/>
    </row>
    <row r="11" spans="1:6" ht="15.6" x14ac:dyDescent="0.3">
      <c r="A11" s="27">
        <v>1991</v>
      </c>
      <c r="B11" s="31">
        <v>846421039</v>
      </c>
      <c r="C11" s="22"/>
      <c r="D11" s="22"/>
    </row>
    <row r="12" spans="1:6" ht="15.6" x14ac:dyDescent="0.3">
      <c r="A12" s="27">
        <v>2001</v>
      </c>
      <c r="B12" s="28">
        <v>1028737436</v>
      </c>
      <c r="C12" s="22"/>
      <c r="D12" s="22"/>
    </row>
    <row r="13" spans="1:6" ht="15.6" x14ac:dyDescent="0.3">
      <c r="A13" s="27">
        <v>2011</v>
      </c>
      <c r="B13" s="32">
        <v>1210854977</v>
      </c>
      <c r="C13" s="22"/>
      <c r="D13" s="22"/>
    </row>
    <row r="14" spans="1:6" ht="15.6" x14ac:dyDescent="0.3">
      <c r="A14" s="29">
        <v>2021</v>
      </c>
      <c r="B14" s="23"/>
      <c r="C14" s="24">
        <f>_xlfn.FORECAST.LINEAR(A14,B2:B13,A2:A13)</f>
        <v>1098127594.8787899</v>
      </c>
      <c r="D14" s="25">
        <f>_xlfn.FORECAST.ETS(A14,B2:B13,A2:A13)</f>
        <v>1394949112.9668612</v>
      </c>
    </row>
    <row r="15" spans="1:6" ht="15.6" x14ac:dyDescent="0.3">
      <c r="A15" s="27">
        <v>2031</v>
      </c>
      <c r="B15" s="26"/>
      <c r="C15" s="24">
        <f t="shared" ref="C15:C22" si="0">_xlfn.FORECAST.LINEAR(A15,B3:B14,A3:A14)</f>
        <v>1234947860.1090889</v>
      </c>
      <c r="D15" s="25">
        <f t="shared" ref="D15:D22" si="1">_xlfn.FORECAST.ETS(A15,B3:B14,A3:A14)</f>
        <v>1579169741.8733687</v>
      </c>
    </row>
    <row r="16" spans="1:6" ht="15.6" x14ac:dyDescent="0.3">
      <c r="A16" s="27">
        <v>2041</v>
      </c>
      <c r="B16" s="26"/>
      <c r="C16" s="24">
        <f t="shared" si="0"/>
        <v>1396613657.4363632</v>
      </c>
      <c r="D16" s="25">
        <f t="shared" si="1"/>
        <v>1756719102.7279119</v>
      </c>
    </row>
    <row r="17" spans="1:4" ht="15.6" x14ac:dyDescent="0.3">
      <c r="A17" s="27">
        <v>2051</v>
      </c>
      <c r="B17" s="26"/>
      <c r="C17" s="24">
        <f t="shared" si="0"/>
        <v>1578051664.1777802</v>
      </c>
      <c r="D17" s="25">
        <f t="shared" si="1"/>
        <v>1938675172.7800949</v>
      </c>
    </row>
    <row r="18" spans="1:4" ht="15.6" x14ac:dyDescent="0.3">
      <c r="A18" s="27">
        <v>2061</v>
      </c>
      <c r="B18" s="26"/>
      <c r="C18" s="24">
        <f t="shared" si="0"/>
        <v>1786618490.2857132</v>
      </c>
      <c r="D18" s="25">
        <f t="shared" si="1"/>
        <v>2120631252.4206727</v>
      </c>
    </row>
    <row r="19" spans="1:4" ht="15.6" x14ac:dyDescent="0.3">
      <c r="A19" s="27">
        <v>2071</v>
      </c>
      <c r="B19" s="26"/>
      <c r="C19" s="24">
        <f t="shared" si="0"/>
        <v>2025371666.0714302</v>
      </c>
      <c r="D19" s="25">
        <f t="shared" si="1"/>
        <v>2302587499.0475569</v>
      </c>
    </row>
    <row r="20" spans="1:4" ht="15.6" x14ac:dyDescent="0.3">
      <c r="A20" s="27">
        <v>2081</v>
      </c>
      <c r="B20" s="26"/>
      <c r="C20" s="24">
        <f t="shared" si="0"/>
        <v>2275583783.2761917</v>
      </c>
      <c r="D20" s="25">
        <f t="shared" si="1"/>
        <v>2325915887.0822973</v>
      </c>
    </row>
    <row r="21" spans="1:4" ht="15.6" x14ac:dyDescent="0.3">
      <c r="A21" s="27">
        <v>2091</v>
      </c>
      <c r="B21" s="26"/>
      <c r="C21" s="24">
        <f t="shared" si="0"/>
        <v>2534299429.1999969</v>
      </c>
      <c r="D21" s="25">
        <f t="shared" si="1"/>
        <v>2547996419.1727777</v>
      </c>
    </row>
    <row r="22" spans="1:4" ht="15.6" x14ac:dyDescent="0.3">
      <c r="A22" s="27">
        <v>3001</v>
      </c>
      <c r="B22" s="26"/>
      <c r="C22" s="24">
        <f t="shared" si="0"/>
        <v>18679520709.099998</v>
      </c>
      <c r="D22" s="25">
        <f t="shared" si="1"/>
        <v>18707041911.462746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D7B2-660A-4CEB-817C-8319632FE331}">
  <dimension ref="A1:D15"/>
  <sheetViews>
    <sheetView workbookViewId="0">
      <selection activeCell="A3" sqref="A3:C15"/>
    </sheetView>
  </sheetViews>
  <sheetFormatPr defaultRowHeight="14.4" x14ac:dyDescent="0.3"/>
  <cols>
    <col min="1" max="1" width="6.5546875" bestFit="1" customWidth="1"/>
    <col min="2" max="2" width="13.88671875" bestFit="1" customWidth="1"/>
    <col min="3" max="3" width="18.21875" bestFit="1" customWidth="1"/>
    <col min="4" max="4" width="9.77734375" bestFit="1" customWidth="1"/>
  </cols>
  <sheetData>
    <row r="1" spans="1:4" ht="18" x14ac:dyDescent="0.35">
      <c r="A1" s="34"/>
      <c r="B1" s="34"/>
      <c r="C1" s="35" t="s">
        <v>1</v>
      </c>
      <c r="D1" s="35" t="s">
        <v>24</v>
      </c>
    </row>
    <row r="2" spans="1:4" ht="18" x14ac:dyDescent="0.35">
      <c r="A2" s="34"/>
      <c r="B2" s="34"/>
      <c r="C2" s="35">
        <v>0.2</v>
      </c>
      <c r="D2" s="35">
        <f>1-C2</f>
        <v>0.8</v>
      </c>
    </row>
    <row r="3" spans="1:4" ht="18" x14ac:dyDescent="0.35">
      <c r="A3" s="36" t="s">
        <v>3</v>
      </c>
      <c r="B3" s="36" t="s">
        <v>0</v>
      </c>
      <c r="C3" s="36" t="s">
        <v>2</v>
      </c>
      <c r="D3" s="34"/>
    </row>
    <row r="4" spans="1:4" ht="18" x14ac:dyDescent="0.35">
      <c r="A4" s="34">
        <v>1</v>
      </c>
      <c r="B4" s="34">
        <v>120</v>
      </c>
      <c r="C4" s="34">
        <f>B4</f>
        <v>120</v>
      </c>
      <c r="D4" s="34"/>
    </row>
    <row r="5" spans="1:4" ht="18" x14ac:dyDescent="0.35">
      <c r="A5" s="34">
        <v>2</v>
      </c>
      <c r="B5" s="34">
        <v>150</v>
      </c>
      <c r="C5" s="37">
        <f>D$2*C4+C$2*B5</f>
        <v>126</v>
      </c>
      <c r="D5" s="34"/>
    </row>
    <row r="6" spans="1:4" ht="18" x14ac:dyDescent="0.35">
      <c r="A6" s="34">
        <v>3</v>
      </c>
      <c r="B6" s="34">
        <v>240</v>
      </c>
      <c r="C6" s="37">
        <f t="shared" ref="C6:C15" si="0">D$2*C5+C$2*B6</f>
        <v>148.80000000000001</v>
      </c>
      <c r="D6" s="34"/>
    </row>
    <row r="7" spans="1:4" ht="18" x14ac:dyDescent="0.35">
      <c r="A7" s="34">
        <v>4</v>
      </c>
      <c r="B7" s="34">
        <v>540</v>
      </c>
      <c r="C7" s="37">
        <f t="shared" si="0"/>
        <v>227.04000000000002</v>
      </c>
      <c r="D7" s="34"/>
    </row>
    <row r="8" spans="1:4" ht="18" x14ac:dyDescent="0.35">
      <c r="A8" s="34">
        <v>5</v>
      </c>
      <c r="B8" s="34">
        <v>210</v>
      </c>
      <c r="C8" s="37">
        <f t="shared" si="0"/>
        <v>223.63200000000003</v>
      </c>
      <c r="D8" s="34"/>
    </row>
    <row r="9" spans="1:4" ht="18" x14ac:dyDescent="0.35">
      <c r="A9" s="34">
        <v>6</v>
      </c>
      <c r="B9" s="34">
        <v>380</v>
      </c>
      <c r="C9" s="37">
        <f t="shared" si="0"/>
        <v>254.90560000000005</v>
      </c>
      <c r="D9" s="34"/>
    </row>
    <row r="10" spans="1:4" ht="18" x14ac:dyDescent="0.35">
      <c r="A10" s="34">
        <v>7</v>
      </c>
      <c r="B10" s="34">
        <v>120</v>
      </c>
      <c r="C10" s="37">
        <f t="shared" si="0"/>
        <v>227.92448000000005</v>
      </c>
      <c r="D10" s="34"/>
    </row>
    <row r="11" spans="1:4" ht="18" x14ac:dyDescent="0.35">
      <c r="A11" s="34">
        <v>8</v>
      </c>
      <c r="B11" s="34">
        <v>870</v>
      </c>
      <c r="C11" s="37">
        <f t="shared" si="0"/>
        <v>356.33958400000006</v>
      </c>
      <c r="D11" s="34"/>
    </row>
    <row r="12" spans="1:4" ht="18" x14ac:dyDescent="0.35">
      <c r="A12" s="34">
        <v>9</v>
      </c>
      <c r="B12" s="34">
        <v>250</v>
      </c>
      <c r="C12" s="37">
        <f t="shared" si="0"/>
        <v>335.07166720000004</v>
      </c>
      <c r="D12" s="34"/>
    </row>
    <row r="13" spans="1:4" ht="18" x14ac:dyDescent="0.35">
      <c r="A13" s="34">
        <v>10</v>
      </c>
      <c r="B13" s="34">
        <v>1100</v>
      </c>
      <c r="C13" s="37">
        <f t="shared" si="0"/>
        <v>488.05733376000006</v>
      </c>
      <c r="D13" s="34"/>
    </row>
    <row r="14" spans="1:4" ht="18" x14ac:dyDescent="0.35">
      <c r="A14" s="34">
        <v>11</v>
      </c>
      <c r="B14" s="34">
        <v>500</v>
      </c>
      <c r="C14" s="37">
        <f t="shared" si="0"/>
        <v>490.44586700800005</v>
      </c>
      <c r="D14" s="34"/>
    </row>
    <row r="15" spans="1:4" ht="18" x14ac:dyDescent="0.35">
      <c r="A15" s="34">
        <v>12</v>
      </c>
      <c r="B15" s="34">
        <v>950</v>
      </c>
      <c r="C15" s="37">
        <f t="shared" si="0"/>
        <v>582.35669360640009</v>
      </c>
      <c r="D15" s="3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DC2C-F1D3-49FB-9890-1F63EC8D86F3}">
  <dimension ref="A1:D15"/>
  <sheetViews>
    <sheetView tabSelected="1" workbookViewId="0">
      <selection activeCell="Q43" sqref="Q43"/>
    </sheetView>
  </sheetViews>
  <sheetFormatPr defaultRowHeight="14.4" x14ac:dyDescent="0.3"/>
  <cols>
    <col min="1" max="1" width="5.21875" bestFit="1" customWidth="1"/>
    <col min="2" max="2" width="11.109375" bestFit="1" customWidth="1"/>
    <col min="3" max="3" width="14.5546875" bestFit="1" customWidth="1"/>
    <col min="4" max="4" width="8" bestFit="1" customWidth="1"/>
  </cols>
  <sheetData>
    <row r="1" spans="1:4" x14ac:dyDescent="0.3">
      <c r="C1" s="19" t="s">
        <v>1</v>
      </c>
      <c r="D1" s="19" t="s">
        <v>24</v>
      </c>
    </row>
    <row r="2" spans="1:4" x14ac:dyDescent="0.3">
      <c r="C2" s="19">
        <v>0.8</v>
      </c>
      <c r="D2" s="19">
        <f>1-C2</f>
        <v>0.19999999999999996</v>
      </c>
    </row>
    <row r="3" spans="1:4" x14ac:dyDescent="0.3">
      <c r="A3" s="4" t="s">
        <v>3</v>
      </c>
      <c r="B3" s="4" t="s">
        <v>0</v>
      </c>
      <c r="C3" s="4" t="s">
        <v>2</v>
      </c>
    </row>
    <row r="4" spans="1:4" x14ac:dyDescent="0.3">
      <c r="A4">
        <v>1</v>
      </c>
      <c r="B4">
        <v>120</v>
      </c>
    </row>
    <row r="5" spans="1:4" x14ac:dyDescent="0.3">
      <c r="A5">
        <v>2</v>
      </c>
      <c r="B5">
        <v>150</v>
      </c>
      <c r="C5" s="20">
        <f>B4</f>
        <v>120</v>
      </c>
    </row>
    <row r="6" spans="1:4" x14ac:dyDescent="0.3">
      <c r="A6">
        <v>3</v>
      </c>
      <c r="B6">
        <v>240</v>
      </c>
      <c r="C6" s="20">
        <f>D$2*C5+C$2*B6</f>
        <v>216</v>
      </c>
    </row>
    <row r="7" spans="1:4" x14ac:dyDescent="0.3">
      <c r="A7">
        <v>4</v>
      </c>
      <c r="B7">
        <v>540</v>
      </c>
      <c r="C7" s="20">
        <f t="shared" ref="C7:C15" si="0">D$2*C6+C$2*B7</f>
        <v>475.2</v>
      </c>
    </row>
    <row r="8" spans="1:4" x14ac:dyDescent="0.3">
      <c r="A8">
        <v>5</v>
      </c>
      <c r="B8">
        <v>210</v>
      </c>
      <c r="C8" s="20">
        <f t="shared" si="0"/>
        <v>263.03999999999996</v>
      </c>
    </row>
    <row r="9" spans="1:4" x14ac:dyDescent="0.3">
      <c r="A9">
        <v>6</v>
      </c>
      <c r="B9">
        <v>380</v>
      </c>
      <c r="C9" s="20">
        <f t="shared" si="0"/>
        <v>356.608</v>
      </c>
    </row>
    <row r="10" spans="1:4" x14ac:dyDescent="0.3">
      <c r="A10">
        <v>7</v>
      </c>
      <c r="B10">
        <v>120</v>
      </c>
      <c r="C10" s="20">
        <f t="shared" si="0"/>
        <v>167.32159999999999</v>
      </c>
    </row>
    <row r="11" spans="1:4" x14ac:dyDescent="0.3">
      <c r="A11">
        <v>8</v>
      </c>
      <c r="B11">
        <v>870</v>
      </c>
      <c r="C11" s="20">
        <f t="shared" si="0"/>
        <v>729.46432000000004</v>
      </c>
    </row>
    <row r="12" spans="1:4" x14ac:dyDescent="0.3">
      <c r="A12">
        <v>9</v>
      </c>
      <c r="B12">
        <v>250</v>
      </c>
      <c r="C12" s="20">
        <f t="shared" si="0"/>
        <v>345.89286399999997</v>
      </c>
    </row>
    <row r="13" spans="1:4" x14ac:dyDescent="0.3">
      <c r="A13">
        <v>10</v>
      </c>
      <c r="B13">
        <v>1100</v>
      </c>
      <c r="C13" s="20">
        <f t="shared" si="0"/>
        <v>949.17857279999998</v>
      </c>
    </row>
    <row r="14" spans="1:4" x14ac:dyDescent="0.3">
      <c r="A14">
        <v>11</v>
      </c>
      <c r="B14">
        <v>500</v>
      </c>
      <c r="C14" s="20">
        <f t="shared" si="0"/>
        <v>589.83571455999993</v>
      </c>
    </row>
    <row r="15" spans="1:4" x14ac:dyDescent="0.3">
      <c r="A15">
        <v>12</v>
      </c>
      <c r="B15">
        <v>950</v>
      </c>
      <c r="C15" s="20">
        <f t="shared" si="0"/>
        <v>877.96714291199999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Exponential Smoothing </vt:lpstr>
      <vt:lpstr>Sheet2</vt:lpstr>
      <vt:lpstr>Population data</vt:lpstr>
      <vt:lpstr>Exp Smoothing alpha small</vt:lpstr>
      <vt:lpstr>Exp. Smothing alpha 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Thomaskutty</cp:lastModifiedBy>
  <dcterms:created xsi:type="dcterms:W3CDTF">2021-07-02T02:05:02Z</dcterms:created>
  <dcterms:modified xsi:type="dcterms:W3CDTF">2021-09-15T16:57:09Z</dcterms:modified>
</cp:coreProperties>
</file>