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elbiallyelmahdy\Desktop\"/>
    </mc:Choice>
  </mc:AlternateContent>
  <bookViews>
    <workbookView xWindow="240" yWindow="15" windowWidth="16095" windowHeight="9660"/>
  </bookViews>
  <sheets>
    <sheet name="eval" sheetId="1" r:id="rId1"/>
  </sheets>
  <calcPr calcId="162913"/>
</workbook>
</file>

<file path=xl/calcChain.xml><?xml version="1.0" encoding="utf-8"?>
<calcChain xmlns="http://schemas.openxmlformats.org/spreadsheetml/2006/main">
  <c r="O53" i="1" l="1"/>
  <c r="N53" i="1"/>
  <c r="M53" i="1"/>
  <c r="L53" i="1"/>
  <c r="K53" i="1"/>
  <c r="J53" i="1"/>
  <c r="I53" i="1"/>
  <c r="H53" i="1"/>
  <c r="G53" i="1"/>
  <c r="F53" i="1"/>
  <c r="E53" i="1"/>
  <c r="D53" i="1"/>
  <c r="O52" i="1"/>
  <c r="N52" i="1"/>
  <c r="M52" i="1"/>
  <c r="L52" i="1"/>
  <c r="K52" i="1"/>
  <c r="J52" i="1"/>
  <c r="I52" i="1"/>
  <c r="H52" i="1"/>
  <c r="G52" i="1"/>
  <c r="F52" i="1"/>
  <c r="E52" i="1"/>
  <c r="D52" i="1"/>
  <c r="O48" i="1"/>
  <c r="N48" i="1"/>
  <c r="H55" i="1" s="1" a="1"/>
  <c r="H55" i="1" s="1"/>
  <c r="H56" i="1" s="1"/>
  <c r="M48" i="1"/>
  <c r="L48" i="1"/>
  <c r="K48" i="1"/>
  <c r="J48" i="1"/>
  <c r="I48" i="1"/>
  <c r="H48" i="1"/>
  <c r="G48" i="1"/>
  <c r="F48" i="1"/>
  <c r="E48" i="1"/>
  <c r="D48" i="1"/>
  <c r="O47" i="1"/>
  <c r="O49" i="1" s="1"/>
  <c r="O51" i="1" s="1"/>
  <c r="N47" i="1"/>
  <c r="M47" i="1"/>
  <c r="M49" i="1" s="1"/>
  <c r="M51" i="1" s="1"/>
  <c r="L47" i="1"/>
  <c r="L49" i="1" s="1"/>
  <c r="L51" i="1" s="1"/>
  <c r="K47" i="1"/>
  <c r="J47" i="1"/>
  <c r="I47" i="1"/>
  <c r="H47" i="1"/>
  <c r="G47" i="1"/>
  <c r="G49" i="1" s="1"/>
  <c r="G51" i="1" s="1"/>
  <c r="F47" i="1"/>
  <c r="F49" i="1" s="1"/>
  <c r="F51" i="1" s="1"/>
  <c r="E47" i="1"/>
  <c r="E49" i="1" s="1"/>
  <c r="E51" i="1" s="1"/>
  <c r="D47" i="1"/>
  <c r="D49" i="1" s="1"/>
  <c r="D51" i="1" s="1"/>
  <c r="O46" i="1"/>
  <c r="N46" i="1"/>
  <c r="M46" i="1"/>
  <c r="L46" i="1"/>
  <c r="K46" i="1"/>
  <c r="J46" i="1"/>
  <c r="I46" i="1"/>
  <c r="H46" i="1"/>
  <c r="G46" i="1"/>
  <c r="F46" i="1"/>
  <c r="E46" i="1"/>
  <c r="D46" i="1"/>
  <c r="O45" i="1"/>
  <c r="N45" i="1"/>
  <c r="M45" i="1"/>
  <c r="L45" i="1"/>
  <c r="K45" i="1"/>
  <c r="J45" i="1"/>
  <c r="I45" i="1"/>
  <c r="H45" i="1"/>
  <c r="G45" i="1"/>
  <c r="F45" i="1"/>
  <c r="E45" i="1"/>
  <c r="D45" i="1"/>
  <c r="O44" i="1"/>
  <c r="N44" i="1"/>
  <c r="J55" i="1" s="1" a="1"/>
  <c r="J55" i="1" s="1"/>
  <c r="J56" i="1" s="1"/>
  <c r="M44" i="1"/>
  <c r="L44" i="1"/>
  <c r="K44" i="1"/>
  <c r="J44" i="1"/>
  <c r="I44" i="1"/>
  <c r="H44" i="1"/>
  <c r="G44" i="1"/>
  <c r="F44" i="1"/>
  <c r="E44" i="1"/>
  <c r="D44" i="1"/>
  <c r="N49" i="1" l="1"/>
  <c r="N51" i="1" s="1"/>
  <c r="L55" i="1" a="1"/>
  <c r="L55" i="1" s="1"/>
  <c r="L56" i="1" s="1"/>
  <c r="H49" i="1"/>
  <c r="H51" i="1" s="1"/>
  <c r="I49" i="1"/>
  <c r="I51" i="1" s="1"/>
  <c r="J49" i="1"/>
  <c r="J51" i="1" s="1"/>
  <c r="K49" i="1"/>
  <c r="K51" i="1" s="1"/>
  <c r="H50" i="1"/>
  <c r="E50" i="1"/>
  <c r="M50" i="1"/>
  <c r="D50" i="1"/>
  <c r="L50" i="1"/>
  <c r="F50" i="1"/>
  <c r="N50" i="1"/>
  <c r="G50" i="1"/>
  <c r="O50" i="1"/>
  <c r="J50" i="1" l="1"/>
  <c r="I50" i="1"/>
  <c r="K50" i="1"/>
</calcChain>
</file>

<file path=xl/sharedStrings.xml><?xml version="1.0" encoding="utf-8"?>
<sst xmlns="http://schemas.openxmlformats.org/spreadsheetml/2006/main" count="30" uniqueCount="28">
  <si>
    <t>Patient</t>
  </si>
  <si>
    <t>Scan</t>
  </si>
  <si>
    <t>DSC_Bladder</t>
  </si>
  <si>
    <t>MSD_Bladder</t>
  </si>
  <si>
    <t>HD%95_Bladder</t>
  </si>
  <si>
    <t>DSC_Rectum</t>
  </si>
  <si>
    <t>MSD_Rectum</t>
  </si>
  <si>
    <t>HD%95_Rectum</t>
  </si>
  <si>
    <t>DSC_SeminalVesicle</t>
  </si>
  <si>
    <t>MSD_SeminalVesicle</t>
  </si>
  <si>
    <t>HD%95_SeminalVesicle</t>
  </si>
  <si>
    <t>DSC_GTV</t>
  </si>
  <si>
    <t>MSD_GTV</t>
  </si>
  <si>
    <t>HD%95_GTV</t>
  </si>
  <si>
    <t>Median</t>
  </si>
  <si>
    <t>Min</t>
  </si>
  <si>
    <t>Max</t>
  </si>
  <si>
    <t>Q75</t>
  </si>
  <si>
    <t>Q25</t>
  </si>
  <si>
    <t>IQR</t>
  </si>
  <si>
    <t>LowerOutlierLimit</t>
  </si>
  <si>
    <t>UpperOutlierLimit</t>
  </si>
  <si>
    <t>Mean</t>
  </si>
  <si>
    <t>Std</t>
  </si>
  <si>
    <t>1st Quantile (Prostate MSD)</t>
  </si>
  <si>
    <t>2nd Quantile (Prostate MSD)</t>
  </si>
  <si>
    <t>3rd Quantile (Prostate MSD)</t>
  </si>
  <si>
    <t>Scan Idx: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</si>
</sst>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12"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  <dxf>
      <font>
        <color theme="0"/>
      </font>
      <fill>
        <patternFill>
          <bgColor theme="5" tint="-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workbookViewId="0">
      <pane ySplit="1" topLeftCell="A26" activePane="bottomLeft" state="frozen"/>
      <selection pane="bottomLeft" activeCell="C40" sqref="C40"/>
    </sheetView>
  </sheetViews>
  <sheetFormatPr defaultRowHeight="15" x14ac:dyDescent="0.25"/>
  <cols>
    <col min="2" max="2" width="11.28515625" customWidth="1"/>
    <col min="3" max="3" width="14.140625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</row>
    <row r="3" spans="1:15" x14ac:dyDescent="0.25">
      <c r="A3" s="1">
        <v>1</v>
      </c>
    </row>
    <row r="4" spans="1:15" x14ac:dyDescent="0.25">
      <c r="A4" s="1">
        <v>2</v>
      </c>
    </row>
    <row r="5" spans="1:15" x14ac:dyDescent="0.25">
      <c r="A5" s="1">
        <v>3</v>
      </c>
    </row>
    <row r="6" spans="1:15" x14ac:dyDescent="0.25">
      <c r="A6" s="1">
        <v>4</v>
      </c>
    </row>
    <row r="7" spans="1:15" x14ac:dyDescent="0.25">
      <c r="A7" s="1">
        <v>5</v>
      </c>
    </row>
    <row r="8" spans="1:15" x14ac:dyDescent="0.25">
      <c r="A8" s="1">
        <v>6</v>
      </c>
    </row>
    <row r="9" spans="1:15" x14ac:dyDescent="0.25">
      <c r="A9" s="1">
        <v>7</v>
      </c>
    </row>
    <row r="10" spans="1:15" x14ac:dyDescent="0.25">
      <c r="A10" s="1">
        <v>8</v>
      </c>
    </row>
    <row r="11" spans="1:15" x14ac:dyDescent="0.25">
      <c r="A11" s="1">
        <v>9</v>
      </c>
    </row>
    <row r="12" spans="1:15" x14ac:dyDescent="0.25">
      <c r="A12" s="1">
        <v>10</v>
      </c>
    </row>
    <row r="13" spans="1:15" x14ac:dyDescent="0.25">
      <c r="A13" s="1">
        <v>11</v>
      </c>
    </row>
    <row r="14" spans="1:15" x14ac:dyDescent="0.25">
      <c r="A14" s="1">
        <v>12</v>
      </c>
    </row>
    <row r="15" spans="1:15" x14ac:dyDescent="0.25">
      <c r="A15" s="1">
        <v>13</v>
      </c>
    </row>
    <row r="16" spans="1:15" x14ac:dyDescent="0.25">
      <c r="A16" s="1">
        <v>14</v>
      </c>
    </row>
    <row r="17" spans="1:1" x14ac:dyDescent="0.25">
      <c r="A17" s="1">
        <v>15</v>
      </c>
    </row>
    <row r="18" spans="1:1" x14ac:dyDescent="0.25">
      <c r="A18" s="1">
        <v>16</v>
      </c>
    </row>
    <row r="19" spans="1:1" x14ac:dyDescent="0.25">
      <c r="A19" s="1">
        <v>17</v>
      </c>
    </row>
    <row r="20" spans="1:1" x14ac:dyDescent="0.25">
      <c r="A20" s="1">
        <v>18</v>
      </c>
    </row>
    <row r="21" spans="1:1" x14ac:dyDescent="0.25">
      <c r="A21" s="1">
        <v>19</v>
      </c>
    </row>
    <row r="22" spans="1:1" x14ac:dyDescent="0.25">
      <c r="A22" s="1">
        <v>20</v>
      </c>
    </row>
    <row r="23" spans="1:1" x14ac:dyDescent="0.25">
      <c r="A23" s="1">
        <v>21</v>
      </c>
    </row>
    <row r="24" spans="1:1" x14ac:dyDescent="0.25">
      <c r="A24" s="1">
        <v>22</v>
      </c>
    </row>
    <row r="25" spans="1:1" x14ac:dyDescent="0.25">
      <c r="A25" s="1">
        <v>23</v>
      </c>
    </row>
    <row r="26" spans="1:1" x14ac:dyDescent="0.25">
      <c r="A26" s="1">
        <v>24</v>
      </c>
    </row>
    <row r="27" spans="1:1" x14ac:dyDescent="0.25">
      <c r="A27" s="1">
        <v>25</v>
      </c>
    </row>
    <row r="28" spans="1:1" x14ac:dyDescent="0.25">
      <c r="A28" s="1">
        <v>26</v>
      </c>
    </row>
    <row r="29" spans="1:1" x14ac:dyDescent="0.25">
      <c r="A29" s="1">
        <v>27</v>
      </c>
    </row>
    <row r="30" spans="1:1" x14ac:dyDescent="0.25">
      <c r="A30" s="1">
        <v>28</v>
      </c>
    </row>
    <row r="31" spans="1:1" x14ac:dyDescent="0.25">
      <c r="A31" s="1">
        <v>29</v>
      </c>
    </row>
    <row r="32" spans="1:1" x14ac:dyDescent="0.25">
      <c r="A32" s="1">
        <v>30</v>
      </c>
    </row>
    <row r="33" spans="1:15" x14ac:dyDescent="0.25">
      <c r="A33" s="1">
        <v>31</v>
      </c>
    </row>
    <row r="34" spans="1:15" x14ac:dyDescent="0.25">
      <c r="A34" s="1">
        <v>32</v>
      </c>
    </row>
    <row r="35" spans="1:15" x14ac:dyDescent="0.25">
      <c r="A35" s="1">
        <v>33</v>
      </c>
    </row>
    <row r="36" spans="1:15" x14ac:dyDescent="0.25">
      <c r="A36" s="1">
        <v>34</v>
      </c>
    </row>
    <row r="37" spans="1:15" x14ac:dyDescent="0.25">
      <c r="A37" s="1">
        <v>35</v>
      </c>
    </row>
    <row r="38" spans="1:15" x14ac:dyDescent="0.25">
      <c r="A38" s="1">
        <v>36</v>
      </c>
    </row>
    <row r="39" spans="1:15" x14ac:dyDescent="0.25">
      <c r="A39" s="1">
        <v>37</v>
      </c>
    </row>
    <row r="40" spans="1:15" x14ac:dyDescent="0.25">
      <c r="A40" s="1">
        <v>38</v>
      </c>
    </row>
    <row r="41" spans="1:15" x14ac:dyDescent="0.25">
      <c r="A41" s="1">
        <v>39</v>
      </c>
    </row>
    <row r="42" spans="1:15" x14ac:dyDescent="0.25">
      <c r="A42" s="1">
        <v>40</v>
      </c>
    </row>
    <row r="43" spans="1:15" x14ac:dyDescent="0.25">
      <c r="A43" s="1">
        <v>41</v>
      </c>
    </row>
    <row r="44" spans="1:15" x14ac:dyDescent="0.25">
      <c r="A44" s="1" t="s">
        <v>14</v>
      </c>
      <c r="D44" t="e">
        <f>MEDIAN(D2:D43)</f>
        <v>#NUM!</v>
      </c>
      <c r="E44" t="e">
        <f>MEDIAN(E2:E43)</f>
        <v>#NUM!</v>
      </c>
      <c r="F44" t="e">
        <f>MEDIAN(F2:F43)</f>
        <v>#NUM!</v>
      </c>
      <c r="G44" t="e">
        <f>MEDIAN(G2:G43)</f>
        <v>#NUM!</v>
      </c>
      <c r="H44" t="e">
        <f>MEDIAN(H2:H43)</f>
        <v>#NUM!</v>
      </c>
      <c r="I44" t="e">
        <f>MEDIAN(I2:I43)</f>
        <v>#NUM!</v>
      </c>
      <c r="J44" t="e">
        <f>MEDIAN(J2:J43)</f>
        <v>#NUM!</v>
      </c>
      <c r="K44" t="e">
        <f>MEDIAN(K2:K43)</f>
        <v>#NUM!</v>
      </c>
      <c r="L44" t="e">
        <f>MEDIAN(L2:L43)</f>
        <v>#NUM!</v>
      </c>
      <c r="M44" t="e">
        <f>MEDIAN(M2:M43)</f>
        <v>#NUM!</v>
      </c>
      <c r="N44" t="e">
        <f>MEDIAN(N2:N43)</f>
        <v>#NUM!</v>
      </c>
      <c r="O44" t="e">
        <f>MEDIAN(O2:O43)</f>
        <v>#NUM!</v>
      </c>
    </row>
    <row r="45" spans="1:15" x14ac:dyDescent="0.25">
      <c r="A45" s="1" t="s">
        <v>15</v>
      </c>
      <c r="D45">
        <f>MIN(D2:D43)</f>
        <v>0</v>
      </c>
      <c r="E45">
        <f>MIN(E2:E43)</f>
        <v>0</v>
      </c>
      <c r="F45">
        <f>MIN(F2:F43)</f>
        <v>0</v>
      </c>
      <c r="G45">
        <f>MIN(G2:G43)</f>
        <v>0</v>
      </c>
      <c r="H45">
        <f>MIN(H2:H43)</f>
        <v>0</v>
      </c>
      <c r="I45">
        <f>MIN(I2:I43)</f>
        <v>0</v>
      </c>
      <c r="J45">
        <f>MIN(J2:J43)</f>
        <v>0</v>
      </c>
      <c r="K45">
        <f>MIN(K2:K43)</f>
        <v>0</v>
      </c>
      <c r="L45">
        <f>MIN(L2:L43)</f>
        <v>0</v>
      </c>
      <c r="M45">
        <f>MIN(M2:M43)</f>
        <v>0</v>
      </c>
      <c r="N45">
        <f>MIN(N2:N43)</f>
        <v>0</v>
      </c>
      <c r="O45">
        <f>MIN(O2:O43)</f>
        <v>0</v>
      </c>
    </row>
    <row r="46" spans="1:15" x14ac:dyDescent="0.25">
      <c r="A46" s="1" t="s">
        <v>16</v>
      </c>
      <c r="D46">
        <f>MAX(D2:D43)</f>
        <v>0</v>
      </c>
      <c r="E46">
        <f>MAX(E2:E43)</f>
        <v>0</v>
      </c>
      <c r="F46">
        <f>MAX(F2:F43)</f>
        <v>0</v>
      </c>
      <c r="G46">
        <f>MAX(G2:G43)</f>
        <v>0</v>
      </c>
      <c r="H46">
        <f>MAX(H2:H43)</f>
        <v>0</v>
      </c>
      <c r="I46">
        <f>MAX(I2:I43)</f>
        <v>0</v>
      </c>
      <c r="J46">
        <f>MAX(J2:J43)</f>
        <v>0</v>
      </c>
      <c r="K46">
        <f>MAX(K2:K43)</f>
        <v>0</v>
      </c>
      <c r="L46">
        <f>MAX(L2:L43)</f>
        <v>0</v>
      </c>
      <c r="M46">
        <f>MAX(M2:M43)</f>
        <v>0</v>
      </c>
      <c r="N46">
        <f>MAX(N2:N43)</f>
        <v>0</v>
      </c>
      <c r="O46">
        <f>MAX(O2:O43)</f>
        <v>0</v>
      </c>
    </row>
    <row r="47" spans="1:15" x14ac:dyDescent="0.25">
      <c r="A47" s="1" t="s">
        <v>17</v>
      </c>
      <c r="D47" t="e">
        <f>QUARTILE(D2:D43,3)</f>
        <v>#NUM!</v>
      </c>
      <c r="E47" t="e">
        <f>QUARTILE(E2:E43,3)</f>
        <v>#NUM!</v>
      </c>
      <c r="F47" t="e">
        <f>QUARTILE(F2:F43,3)</f>
        <v>#NUM!</v>
      </c>
      <c r="G47" t="e">
        <f>QUARTILE(G2:G43,3)</f>
        <v>#NUM!</v>
      </c>
      <c r="H47" t="e">
        <f>QUARTILE(H2:H43,3)</f>
        <v>#NUM!</v>
      </c>
      <c r="I47" t="e">
        <f>QUARTILE(I2:I43,3)</f>
        <v>#NUM!</v>
      </c>
      <c r="J47" t="e">
        <f>QUARTILE(J2:J43,3)</f>
        <v>#NUM!</v>
      </c>
      <c r="K47" t="e">
        <f>QUARTILE(K2:K43,3)</f>
        <v>#NUM!</v>
      </c>
      <c r="L47" t="e">
        <f>QUARTILE(L2:L43,3)</f>
        <v>#NUM!</v>
      </c>
      <c r="M47" t="e">
        <f>QUARTILE(M2:M43,3)</f>
        <v>#NUM!</v>
      </c>
      <c r="N47" t="e">
        <f>QUARTILE(N2:N43,3)</f>
        <v>#NUM!</v>
      </c>
      <c r="O47" t="e">
        <f>QUARTILE(O2:O43,3)</f>
        <v>#NUM!</v>
      </c>
    </row>
    <row r="48" spans="1:15" x14ac:dyDescent="0.25">
      <c r="A48" s="1" t="s">
        <v>18</v>
      </c>
      <c r="D48" t="e">
        <f>QUARTILE(D2:D43,1)</f>
        <v>#NUM!</v>
      </c>
      <c r="E48" t="e">
        <f>QUARTILE(E2:E43,1)</f>
        <v>#NUM!</v>
      </c>
      <c r="F48" t="e">
        <f>QUARTILE(F2:F43,1)</f>
        <v>#NUM!</v>
      </c>
      <c r="G48" t="e">
        <f>QUARTILE(G2:G43,1)</f>
        <v>#NUM!</v>
      </c>
      <c r="H48" t="e">
        <f>QUARTILE(H2:H43,1)</f>
        <v>#NUM!</v>
      </c>
      <c r="I48" t="e">
        <f>QUARTILE(I2:I43,1)</f>
        <v>#NUM!</v>
      </c>
      <c r="J48" t="e">
        <f>QUARTILE(J2:J43,1)</f>
        <v>#NUM!</v>
      </c>
      <c r="K48" t="e">
        <f>QUARTILE(K2:K43,1)</f>
        <v>#NUM!</v>
      </c>
      <c r="L48" t="e">
        <f>QUARTILE(L2:L43,1)</f>
        <v>#NUM!</v>
      </c>
      <c r="M48" t="e">
        <f>QUARTILE(M2:M43,1)</f>
        <v>#NUM!</v>
      </c>
      <c r="N48" t="e">
        <f>QUARTILE(N2:N43,1)</f>
        <v>#NUM!</v>
      </c>
      <c r="O48" t="e">
        <f>QUARTILE(O2:O43,1)</f>
        <v>#NUM!</v>
      </c>
    </row>
    <row r="49" spans="1:15" x14ac:dyDescent="0.25">
      <c r="A49" s="1" t="s">
        <v>19</v>
      </c>
      <c r="D49" t="e">
        <f>D47-D48</f>
        <v>#NUM!</v>
      </c>
      <c r="E49" t="e">
        <f t="shared" ref="E49:O49" si="0">E47-E48</f>
        <v>#NUM!</v>
      </c>
      <c r="F49" t="e">
        <f t="shared" si="0"/>
        <v>#NUM!</v>
      </c>
      <c r="G49" t="e">
        <f t="shared" si="0"/>
        <v>#NUM!</v>
      </c>
      <c r="H49" t="e">
        <f t="shared" si="0"/>
        <v>#NUM!</v>
      </c>
      <c r="I49" t="e">
        <f t="shared" si="0"/>
        <v>#NUM!</v>
      </c>
      <c r="J49" t="e">
        <f t="shared" si="0"/>
        <v>#NUM!</v>
      </c>
      <c r="K49" t="e">
        <f t="shared" si="0"/>
        <v>#NUM!</v>
      </c>
      <c r="L49" t="e">
        <f t="shared" si="0"/>
        <v>#NUM!</v>
      </c>
      <c r="M49" t="e">
        <f t="shared" si="0"/>
        <v>#NUM!</v>
      </c>
      <c r="N49" t="e">
        <f t="shared" si="0"/>
        <v>#NUM!</v>
      </c>
      <c r="O49" t="e">
        <f t="shared" si="0"/>
        <v>#NUM!</v>
      </c>
    </row>
    <row r="50" spans="1:15" x14ac:dyDescent="0.25">
      <c r="A50" s="1" t="s">
        <v>20</v>
      </c>
      <c r="D50" t="e">
        <f>D48-1.5*D49</f>
        <v>#NUM!</v>
      </c>
      <c r="E50" t="e">
        <f t="shared" ref="E50:O50" si="1">E48-1.5*E49</f>
        <v>#NUM!</v>
      </c>
      <c r="F50" t="e">
        <f t="shared" si="1"/>
        <v>#NUM!</v>
      </c>
      <c r="G50" t="e">
        <f t="shared" si="1"/>
        <v>#NUM!</v>
      </c>
      <c r="H50" t="e">
        <f t="shared" si="1"/>
        <v>#NUM!</v>
      </c>
      <c r="I50" t="e">
        <f t="shared" si="1"/>
        <v>#NUM!</v>
      </c>
      <c r="J50" t="e">
        <f t="shared" si="1"/>
        <v>#NUM!</v>
      </c>
      <c r="K50" t="e">
        <f t="shared" si="1"/>
        <v>#NUM!</v>
      </c>
      <c r="L50" t="e">
        <f t="shared" si="1"/>
        <v>#NUM!</v>
      </c>
      <c r="M50" t="e">
        <f t="shared" si="1"/>
        <v>#NUM!</v>
      </c>
      <c r="N50" t="e">
        <f t="shared" si="1"/>
        <v>#NUM!</v>
      </c>
      <c r="O50" t="e">
        <f t="shared" si="1"/>
        <v>#NUM!</v>
      </c>
    </row>
    <row r="51" spans="1:15" x14ac:dyDescent="0.25">
      <c r="A51" s="1" t="s">
        <v>21</v>
      </c>
      <c r="D51" t="e">
        <f>D47+1.5*D49</f>
        <v>#NUM!</v>
      </c>
      <c r="E51" t="e">
        <f t="shared" ref="E51:O51" si="2">E47+1.5*E49</f>
        <v>#NUM!</v>
      </c>
      <c r="F51" t="e">
        <f t="shared" si="2"/>
        <v>#NUM!</v>
      </c>
      <c r="G51" t="e">
        <f t="shared" si="2"/>
        <v>#NUM!</v>
      </c>
      <c r="H51" t="e">
        <f t="shared" si="2"/>
        <v>#NUM!</v>
      </c>
      <c r="I51" t="e">
        <f t="shared" si="2"/>
        <v>#NUM!</v>
      </c>
      <c r="J51" t="e">
        <f t="shared" si="2"/>
        <v>#NUM!</v>
      </c>
      <c r="K51" t="e">
        <f t="shared" si="2"/>
        <v>#NUM!</v>
      </c>
      <c r="L51" t="e">
        <f t="shared" si="2"/>
        <v>#NUM!</v>
      </c>
      <c r="M51" t="e">
        <f t="shared" si="2"/>
        <v>#NUM!</v>
      </c>
      <c r="N51" t="e">
        <f t="shared" si="2"/>
        <v>#NUM!</v>
      </c>
      <c r="O51" t="e">
        <f t="shared" si="2"/>
        <v>#NUM!</v>
      </c>
    </row>
    <row r="52" spans="1:15" x14ac:dyDescent="0.25">
      <c r="A52" s="1" t="s">
        <v>22</v>
      </c>
      <c r="D52" t="e">
        <f>AVERAGE(D2:D43)</f>
        <v>#DIV/0!</v>
      </c>
      <c r="E52" t="e">
        <f>AVERAGE(E2:E43)</f>
        <v>#DIV/0!</v>
      </c>
      <c r="F52" t="e">
        <f>AVERAGE(F2:F43)</f>
        <v>#DIV/0!</v>
      </c>
      <c r="G52" t="e">
        <f>AVERAGE(G2:G43)</f>
        <v>#DIV/0!</v>
      </c>
      <c r="H52" t="e">
        <f>AVERAGE(H2:H43)</f>
        <v>#DIV/0!</v>
      </c>
      <c r="I52" t="e">
        <f>AVERAGE(I2:I43)</f>
        <v>#DIV/0!</v>
      </c>
      <c r="J52" t="e">
        <f>AVERAGE(J2:J43)</f>
        <v>#DIV/0!</v>
      </c>
      <c r="K52" t="e">
        <f>AVERAGE(K2:K43)</f>
        <v>#DIV/0!</v>
      </c>
      <c r="L52" t="e">
        <f>AVERAGE(L2:L43)</f>
        <v>#DIV/0!</v>
      </c>
      <c r="M52" t="e">
        <f>AVERAGE(M2:M43)</f>
        <v>#DIV/0!</v>
      </c>
      <c r="N52" t="e">
        <f>AVERAGE(N2:N43)</f>
        <v>#DIV/0!</v>
      </c>
      <c r="O52" t="e">
        <f>AVERAGE(O2:O43)</f>
        <v>#DIV/0!</v>
      </c>
    </row>
    <row r="53" spans="1:15" x14ac:dyDescent="0.25">
      <c r="A53" s="1" t="s">
        <v>23</v>
      </c>
      <c r="D53" t="e">
        <f>STDEV(D2:D43)</f>
        <v>#DIV/0!</v>
      </c>
      <c r="E53" t="e">
        <f>STDEV(E2:E43)</f>
        <v>#DIV/0!</v>
      </c>
      <c r="F53" t="e">
        <f>STDEV(F2:F43)</f>
        <v>#DIV/0!</v>
      </c>
      <c r="G53" t="e">
        <f>STDEV(G2:G43)</f>
        <v>#DIV/0!</v>
      </c>
      <c r="H53" t="e">
        <f>STDEV(H2:H43)</f>
        <v>#DIV/0!</v>
      </c>
      <c r="I53" t="e">
        <f>STDEV(I2:I43)</f>
        <v>#DIV/0!</v>
      </c>
      <c r="J53" t="e">
        <f>STDEV(J2:J43)</f>
        <v>#DIV/0!</v>
      </c>
      <c r="K53" t="e">
        <f>STDEV(K2:K43)</f>
        <v>#DIV/0!</v>
      </c>
      <c r="L53" t="e">
        <f>STDEV(L2:L43)</f>
        <v>#DIV/0!</v>
      </c>
      <c r="M53" t="e">
        <f>STDEV(M2:M43)</f>
        <v>#DIV/0!</v>
      </c>
      <c r="N53" t="e">
        <f>STDEV(N2:N43)</f>
        <v>#DIV/0!</v>
      </c>
      <c r="O53" t="e">
        <f>STDEV(O2:O43)</f>
        <v>#DIV/0!</v>
      </c>
    </row>
    <row r="55" spans="1:15" x14ac:dyDescent="0.25">
      <c r="G55" s="2" t="s">
        <v>24</v>
      </c>
      <c r="H55" s="2" t="e">
        <f t="array" ref="H55">INDEX(N2:N43,MATCH(MIN(ABS(N2:N43-N48)),ABS(N2:N43-N48),0))</f>
        <v>#NUM!</v>
      </c>
      <c r="I55" s="2" t="s">
        <v>25</v>
      </c>
      <c r="J55" s="2" t="e">
        <f t="array" ref="J55">INDEX(N2:N43,MATCH(MIN(ABS(N2:N43-N44)),ABS(N2:N43-N44),0))</f>
        <v>#NUM!</v>
      </c>
      <c r="K55" s="2" t="s">
        <v>26</v>
      </c>
      <c r="L55" s="2" t="e">
        <f t="array" ref="L55">INDEX(N2:N43,MATCH(MIN(ABS(N2:N43-N47)),ABS(N2:N43-N47),0))</f>
        <v>#NUM!</v>
      </c>
    </row>
    <row r="56" spans="1:15" x14ac:dyDescent="0.25">
      <c r="G56" s="2" t="s">
        <v>27</v>
      </c>
      <c r="H56" s="2" t="e">
        <f>MATCH(H55,N2:N43,0)+ROW(A2:A44)-3</f>
        <v>#NUM!</v>
      </c>
      <c r="I56" s="2" t="s">
        <v>27</v>
      </c>
      <c r="J56" s="2" t="e">
        <f>MATCH(J55,N2:N43,0)+ROW(A2:A44)-3</f>
        <v>#NUM!</v>
      </c>
      <c r="K56" s="2" t="s">
        <v>27</v>
      </c>
      <c r="L56" s="2" t="e">
        <f>MATCH(L55,N2:N43,0)+ROW(A2:A44)-3</f>
        <v>#NUM!</v>
      </c>
    </row>
  </sheetData>
  <conditionalFormatting sqref="D2:D43">
    <cfRule type="cellIs" dxfId="11" priority="326" operator="lessThan">
      <formula>$D$50</formula>
    </cfRule>
    <cfRule type="colorScale" priority="32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E2:E43">
    <cfRule type="cellIs" dxfId="10" priority="328" operator="greaterThan">
      <formula>$E$51</formula>
    </cfRule>
    <cfRule type="colorScale" priority="32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F2:F43">
    <cfRule type="cellIs" dxfId="9" priority="330" operator="greaterThan">
      <formula>$F$51</formula>
    </cfRule>
    <cfRule type="colorScale" priority="33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2:G43">
    <cfRule type="cellIs" dxfId="8" priority="332" operator="lessThan">
      <formula>$G$50</formula>
    </cfRule>
    <cfRule type="colorScale" priority="33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H2:H43">
    <cfRule type="cellIs" dxfId="7" priority="334" operator="greaterThan">
      <formula>$H$51</formula>
    </cfRule>
    <cfRule type="colorScale" priority="33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2:I43">
    <cfRule type="cellIs" dxfId="6" priority="336" operator="greaterThan">
      <formula>$I$51</formula>
    </cfRule>
    <cfRule type="colorScale" priority="33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J2:J43">
    <cfRule type="cellIs" dxfId="5" priority="338" operator="lessThan">
      <formula>$J$50</formula>
    </cfRule>
    <cfRule type="colorScale" priority="33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43">
    <cfRule type="cellIs" dxfId="4" priority="340" operator="greaterThan">
      <formula>$K$51</formula>
    </cfRule>
    <cfRule type="colorScale" priority="34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L2:L43">
    <cfRule type="cellIs" dxfId="3" priority="342" operator="greaterThan">
      <formula>$L$51</formula>
    </cfRule>
    <cfRule type="colorScale" priority="34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M2:M43">
    <cfRule type="cellIs" dxfId="2" priority="344" operator="lessThan">
      <formula>$M$50</formula>
    </cfRule>
    <cfRule type="colorScale" priority="34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N2:N43">
    <cfRule type="cellIs" dxfId="1" priority="346" operator="greaterThan">
      <formula>$N$51</formula>
    </cfRule>
    <cfRule type="colorScale" priority="347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O2:O43">
    <cfRule type="cellIs" dxfId="0" priority="348" operator="greaterThan">
      <formula>$O$51</formula>
    </cfRule>
    <cfRule type="colorScale" priority="349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Elmahdy</cp:lastModifiedBy>
  <dcterms:created xsi:type="dcterms:W3CDTF">2019-08-26T09:14:44Z</dcterms:created>
  <dcterms:modified xsi:type="dcterms:W3CDTF">2020-05-14T01:34:37Z</dcterms:modified>
</cp:coreProperties>
</file>