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Scratch\Laurens\Pycharm_Generate_Tables_And_Boxplots\"/>
    </mc:Choice>
  </mc:AlternateContent>
  <bookViews>
    <workbookView xWindow="240" yWindow="15" windowWidth="16095" windowHeight="9660"/>
  </bookViews>
  <sheets>
    <sheet name="eval" sheetId="1" r:id="rId1"/>
  </sheets>
  <calcPr calcId="162913"/>
</workbook>
</file>

<file path=xl/calcChain.xml><?xml version="1.0" encoding="utf-8"?>
<calcChain xmlns="http://schemas.openxmlformats.org/spreadsheetml/2006/main">
  <c r="L63" i="1" l="1" a="1"/>
  <c r="L63" i="1" s="1"/>
  <c r="H63" i="1" a="1"/>
  <c r="H63" i="1" s="1"/>
  <c r="L64" i="1" l="1"/>
  <c r="J63" i="1" a="1"/>
  <c r="J63" i="1" s="1"/>
  <c r="J64" i="1" s="1"/>
  <c r="H64" i="1"/>
  <c r="O61" i="1" l="1"/>
  <c r="N61" i="1"/>
  <c r="M61" i="1"/>
  <c r="L61" i="1"/>
  <c r="K61" i="1"/>
  <c r="J61" i="1"/>
  <c r="I61" i="1"/>
  <c r="H61" i="1"/>
  <c r="G61" i="1"/>
  <c r="F61" i="1"/>
  <c r="E61" i="1"/>
  <c r="D61" i="1"/>
  <c r="O60" i="1"/>
  <c r="N60" i="1"/>
  <c r="M60" i="1"/>
  <c r="L60" i="1"/>
  <c r="K60" i="1"/>
  <c r="J60" i="1"/>
  <c r="I60" i="1"/>
  <c r="H60" i="1"/>
  <c r="G60" i="1"/>
  <c r="F60" i="1"/>
  <c r="E60" i="1"/>
  <c r="D60" i="1"/>
  <c r="O56" i="1"/>
  <c r="N56" i="1"/>
  <c r="M56" i="1"/>
  <c r="L56" i="1"/>
  <c r="K56" i="1"/>
  <c r="J56" i="1"/>
  <c r="I56" i="1"/>
  <c r="H56" i="1"/>
  <c r="G56" i="1"/>
  <c r="F56" i="1"/>
  <c r="E56" i="1"/>
  <c r="D56" i="1"/>
  <c r="O55" i="1"/>
  <c r="O57" i="1" s="1"/>
  <c r="O59" i="1" s="1"/>
  <c r="N55" i="1"/>
  <c r="N57" i="1" s="1"/>
  <c r="N59" i="1" s="1"/>
  <c r="M55" i="1"/>
  <c r="M57" i="1" s="1"/>
  <c r="M59" i="1" s="1"/>
  <c r="L55" i="1"/>
  <c r="L57" i="1" s="1"/>
  <c r="L59" i="1" s="1"/>
  <c r="K55" i="1"/>
  <c r="K57" i="1" s="1"/>
  <c r="K59" i="1" s="1"/>
  <c r="J55" i="1"/>
  <c r="J57" i="1" s="1"/>
  <c r="J59" i="1" s="1"/>
  <c r="I55" i="1"/>
  <c r="I57" i="1" s="1"/>
  <c r="I59" i="1" s="1"/>
  <c r="H55" i="1"/>
  <c r="H57" i="1" s="1"/>
  <c r="H59" i="1" s="1"/>
  <c r="G55" i="1"/>
  <c r="G57" i="1" s="1"/>
  <c r="G59" i="1" s="1"/>
  <c r="F55" i="1"/>
  <c r="F57" i="1" s="1"/>
  <c r="F59" i="1" s="1"/>
  <c r="E55" i="1"/>
  <c r="E57" i="1" s="1"/>
  <c r="E59" i="1" s="1"/>
  <c r="D55" i="1"/>
  <c r="D57" i="1" s="1"/>
  <c r="D59" i="1" s="1"/>
  <c r="O54" i="1"/>
  <c r="N54" i="1"/>
  <c r="M54" i="1"/>
  <c r="L54" i="1"/>
  <c r="K54" i="1"/>
  <c r="J54" i="1"/>
  <c r="I54" i="1"/>
  <c r="H54" i="1"/>
  <c r="G54" i="1"/>
  <c r="F54" i="1"/>
  <c r="E54" i="1"/>
  <c r="D54" i="1"/>
  <c r="O53" i="1"/>
  <c r="N53" i="1"/>
  <c r="M53" i="1"/>
  <c r="L53" i="1"/>
  <c r="K53" i="1"/>
  <c r="J53" i="1"/>
  <c r="I53" i="1"/>
  <c r="H53" i="1"/>
  <c r="G53" i="1"/>
  <c r="F53" i="1"/>
  <c r="E53" i="1"/>
  <c r="D53" i="1"/>
  <c r="O52" i="1"/>
  <c r="N52" i="1"/>
  <c r="M52" i="1"/>
  <c r="L52" i="1"/>
  <c r="K52" i="1"/>
  <c r="J52" i="1"/>
  <c r="I52" i="1"/>
  <c r="H52" i="1"/>
  <c r="G52" i="1"/>
  <c r="F52" i="1"/>
  <c r="E52" i="1"/>
  <c r="D52" i="1"/>
  <c r="H58" i="1" l="1"/>
  <c r="E58" i="1"/>
  <c r="I58" i="1"/>
  <c r="M58" i="1"/>
  <c r="D58" i="1"/>
  <c r="L58" i="1"/>
  <c r="F58" i="1"/>
  <c r="J58" i="1"/>
  <c r="N58" i="1"/>
  <c r="G58" i="1"/>
  <c r="K58" i="1"/>
  <c r="O58" i="1"/>
</calcChain>
</file>

<file path=xl/sharedStrings.xml><?xml version="1.0" encoding="utf-8"?>
<sst xmlns="http://schemas.openxmlformats.org/spreadsheetml/2006/main" count="30" uniqueCount="28">
  <si>
    <t>Patient</t>
  </si>
  <si>
    <t>Scan</t>
  </si>
  <si>
    <t>DSC_Bladder</t>
  </si>
  <si>
    <t>MSD_Bladder</t>
  </si>
  <si>
    <t>HD%95_Bladder</t>
  </si>
  <si>
    <t>DSC_Rectum</t>
  </si>
  <si>
    <t>MSD_Rectum</t>
  </si>
  <si>
    <t>HD%95_Rectum</t>
  </si>
  <si>
    <t>DSC_SeminalVesicle</t>
  </si>
  <si>
    <t>MSD_SeminalVesicle</t>
  </si>
  <si>
    <t>HD%95_SeminalVesicle</t>
  </si>
  <si>
    <t>DSC_GTV</t>
  </si>
  <si>
    <t>MSD_GTV</t>
  </si>
  <si>
    <t>HD%95_GTV</t>
  </si>
  <si>
    <t>Median</t>
  </si>
  <si>
    <t>Min</t>
  </si>
  <si>
    <t>Max</t>
  </si>
  <si>
    <t>Q75</t>
  </si>
  <si>
    <t>Q25</t>
  </si>
  <si>
    <t>IQR</t>
  </si>
  <si>
    <t>LowerOutlierLimit</t>
  </si>
  <si>
    <t>UpperOutlierLimit</t>
  </si>
  <si>
    <t>Mean</t>
  </si>
  <si>
    <t>Std</t>
  </si>
  <si>
    <t>1st Quantile (Prostate MSD)</t>
  </si>
  <si>
    <t>2nd Quantile (Prostate MSD)</t>
  </si>
  <si>
    <t>3rd Quantile (Prostate MSD)</t>
  </si>
  <si>
    <t>Scan Idx: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</si>
</sst>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12"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workbookViewId="0">
      <pane ySplit="1" topLeftCell="A26" activePane="bottomLeft" state="frozen"/>
      <selection pane="bottomLeft" activeCell="K42" sqref="K42"/>
    </sheetView>
  </sheetViews>
  <sheetFormatPr defaultRowHeight="15" x14ac:dyDescent="0.25"/>
  <cols>
    <col min="2" max="2" width="11.28515625" customWidth="1"/>
    <col min="3" max="3" width="14.14062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</row>
    <row r="3" spans="1:15" x14ac:dyDescent="0.25">
      <c r="A3" s="1">
        <v>1</v>
      </c>
    </row>
    <row r="4" spans="1:15" x14ac:dyDescent="0.25">
      <c r="A4" s="1">
        <v>2</v>
      </c>
    </row>
    <row r="5" spans="1:15" x14ac:dyDescent="0.25">
      <c r="A5" s="1">
        <v>3</v>
      </c>
    </row>
    <row r="6" spans="1:15" x14ac:dyDescent="0.25">
      <c r="A6" s="1">
        <v>4</v>
      </c>
    </row>
    <row r="7" spans="1:15" x14ac:dyDescent="0.25">
      <c r="A7" s="1">
        <v>5</v>
      </c>
    </row>
    <row r="8" spans="1:15" x14ac:dyDescent="0.25">
      <c r="A8" s="1">
        <v>6</v>
      </c>
    </row>
    <row r="9" spans="1:15" x14ac:dyDescent="0.25">
      <c r="A9" s="1">
        <v>7</v>
      </c>
    </row>
    <row r="10" spans="1:15" x14ac:dyDescent="0.25">
      <c r="A10" s="1">
        <v>8</v>
      </c>
    </row>
    <row r="11" spans="1:15" x14ac:dyDescent="0.25">
      <c r="A11" s="1">
        <v>9</v>
      </c>
    </row>
    <row r="12" spans="1:15" x14ac:dyDescent="0.25">
      <c r="A12" s="1">
        <v>10</v>
      </c>
    </row>
    <row r="13" spans="1:15" x14ac:dyDescent="0.25">
      <c r="A13" s="1">
        <v>11</v>
      </c>
    </row>
    <row r="14" spans="1:15" x14ac:dyDescent="0.25">
      <c r="A14" s="1">
        <v>12</v>
      </c>
    </row>
    <row r="15" spans="1:15" x14ac:dyDescent="0.25">
      <c r="A15" s="1">
        <v>13</v>
      </c>
    </row>
    <row r="16" spans="1:15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  <row r="47" spans="1:1" x14ac:dyDescent="0.25">
      <c r="A47" s="1">
        <v>45</v>
      </c>
    </row>
    <row r="48" spans="1:1" x14ac:dyDescent="0.25">
      <c r="A48" s="1">
        <v>46</v>
      </c>
    </row>
    <row r="49" spans="1:15" x14ac:dyDescent="0.25">
      <c r="A49" s="1">
        <v>47</v>
      </c>
    </row>
    <row r="50" spans="1:15" x14ac:dyDescent="0.25">
      <c r="A50" s="1">
        <v>48</v>
      </c>
    </row>
    <row r="51" spans="1:15" x14ac:dyDescent="0.25">
      <c r="A51" s="1">
        <v>49</v>
      </c>
    </row>
    <row r="52" spans="1:15" x14ac:dyDescent="0.25">
      <c r="A52" s="1" t="s">
        <v>14</v>
      </c>
      <c r="D52" t="e">
        <f>MEDIAN(D2:D51)</f>
        <v>#NUM!</v>
      </c>
      <c r="E52" t="e">
        <f t="shared" ref="E52:O52" si="0">MEDIAN(E2:E51)</f>
        <v>#NUM!</v>
      </c>
      <c r="F52" t="e">
        <f t="shared" si="0"/>
        <v>#NUM!</v>
      </c>
      <c r="G52" t="e">
        <f t="shared" si="0"/>
        <v>#NUM!</v>
      </c>
      <c r="H52" t="e">
        <f t="shared" si="0"/>
        <v>#NUM!</v>
      </c>
      <c r="I52" t="e">
        <f t="shared" si="0"/>
        <v>#NUM!</v>
      </c>
      <c r="J52" t="e">
        <f t="shared" si="0"/>
        <v>#NUM!</v>
      </c>
      <c r="K52" t="e">
        <f t="shared" si="0"/>
        <v>#NUM!</v>
      </c>
      <c r="L52" t="e">
        <f t="shared" si="0"/>
        <v>#NUM!</v>
      </c>
      <c r="M52" t="e">
        <f t="shared" si="0"/>
        <v>#NUM!</v>
      </c>
      <c r="N52" t="e">
        <f t="shared" si="0"/>
        <v>#NUM!</v>
      </c>
      <c r="O52" t="e">
        <f t="shared" si="0"/>
        <v>#NUM!</v>
      </c>
    </row>
    <row r="53" spans="1:15" x14ac:dyDescent="0.25">
      <c r="A53" s="1" t="s">
        <v>15</v>
      </c>
      <c r="D53">
        <f>MIN(D2:D51)</f>
        <v>0</v>
      </c>
      <c r="E53">
        <f t="shared" ref="E53:O53" si="1">MIN(E2:E51)</f>
        <v>0</v>
      </c>
      <c r="F53">
        <f t="shared" si="1"/>
        <v>0</v>
      </c>
      <c r="G53">
        <f t="shared" si="1"/>
        <v>0</v>
      </c>
      <c r="H53">
        <f t="shared" si="1"/>
        <v>0</v>
      </c>
      <c r="I53">
        <f t="shared" si="1"/>
        <v>0</v>
      </c>
      <c r="J53">
        <f t="shared" si="1"/>
        <v>0</v>
      </c>
      <c r="K53">
        <f t="shared" si="1"/>
        <v>0</v>
      </c>
      <c r="L53">
        <f t="shared" si="1"/>
        <v>0</v>
      </c>
      <c r="M53">
        <f t="shared" si="1"/>
        <v>0</v>
      </c>
      <c r="N53">
        <f t="shared" si="1"/>
        <v>0</v>
      </c>
      <c r="O53">
        <f t="shared" si="1"/>
        <v>0</v>
      </c>
    </row>
    <row r="54" spans="1:15" x14ac:dyDescent="0.25">
      <c r="A54" s="1" t="s">
        <v>16</v>
      </c>
      <c r="D54">
        <f>MAX(D2:D51)</f>
        <v>0</v>
      </c>
      <c r="E54">
        <f t="shared" ref="E54:O54" si="2">MAX(E2:E51)</f>
        <v>0</v>
      </c>
      <c r="F54">
        <f t="shared" si="2"/>
        <v>0</v>
      </c>
      <c r="G54">
        <f t="shared" si="2"/>
        <v>0</v>
      </c>
      <c r="H54">
        <f t="shared" si="2"/>
        <v>0</v>
      </c>
      <c r="I54">
        <f t="shared" si="2"/>
        <v>0</v>
      </c>
      <c r="J54">
        <f t="shared" si="2"/>
        <v>0</v>
      </c>
      <c r="K54">
        <f t="shared" si="2"/>
        <v>0</v>
      </c>
      <c r="L54">
        <f t="shared" si="2"/>
        <v>0</v>
      </c>
      <c r="M54">
        <f t="shared" si="2"/>
        <v>0</v>
      </c>
      <c r="N54">
        <f t="shared" si="2"/>
        <v>0</v>
      </c>
      <c r="O54">
        <f t="shared" si="2"/>
        <v>0</v>
      </c>
    </row>
    <row r="55" spans="1:15" x14ac:dyDescent="0.25">
      <c r="A55" s="1" t="s">
        <v>17</v>
      </c>
      <c r="D55" t="e">
        <f>QUARTILE(D2:D51,3)</f>
        <v>#NUM!</v>
      </c>
      <c r="E55" t="e">
        <f t="shared" ref="E55:O55" si="3">QUARTILE(E2:E51,3)</f>
        <v>#NUM!</v>
      </c>
      <c r="F55" t="e">
        <f t="shared" si="3"/>
        <v>#NUM!</v>
      </c>
      <c r="G55" t="e">
        <f t="shared" si="3"/>
        <v>#NUM!</v>
      </c>
      <c r="H55" t="e">
        <f t="shared" si="3"/>
        <v>#NUM!</v>
      </c>
      <c r="I55" t="e">
        <f t="shared" si="3"/>
        <v>#NUM!</v>
      </c>
      <c r="J55" t="e">
        <f t="shared" si="3"/>
        <v>#NUM!</v>
      </c>
      <c r="K55" t="e">
        <f t="shared" si="3"/>
        <v>#NUM!</v>
      </c>
      <c r="L55" t="e">
        <f t="shared" si="3"/>
        <v>#NUM!</v>
      </c>
      <c r="M55" t="e">
        <f t="shared" si="3"/>
        <v>#NUM!</v>
      </c>
      <c r="N55" t="e">
        <f t="shared" si="3"/>
        <v>#NUM!</v>
      </c>
      <c r="O55" t="e">
        <f t="shared" si="3"/>
        <v>#NUM!</v>
      </c>
    </row>
    <row r="56" spans="1:15" x14ac:dyDescent="0.25">
      <c r="A56" s="1" t="s">
        <v>18</v>
      </c>
      <c r="D56" t="e">
        <f>QUARTILE(D2:D51,1)</f>
        <v>#NUM!</v>
      </c>
      <c r="E56" t="e">
        <f t="shared" ref="E56:O56" si="4">QUARTILE(E2:E51,1)</f>
        <v>#NUM!</v>
      </c>
      <c r="F56" t="e">
        <f t="shared" si="4"/>
        <v>#NUM!</v>
      </c>
      <c r="G56" t="e">
        <f t="shared" si="4"/>
        <v>#NUM!</v>
      </c>
      <c r="H56" t="e">
        <f t="shared" si="4"/>
        <v>#NUM!</v>
      </c>
      <c r="I56" t="e">
        <f t="shared" si="4"/>
        <v>#NUM!</v>
      </c>
      <c r="J56" t="e">
        <f t="shared" si="4"/>
        <v>#NUM!</v>
      </c>
      <c r="K56" t="e">
        <f t="shared" si="4"/>
        <v>#NUM!</v>
      </c>
      <c r="L56" t="e">
        <f t="shared" si="4"/>
        <v>#NUM!</v>
      </c>
      <c r="M56" t="e">
        <f t="shared" si="4"/>
        <v>#NUM!</v>
      </c>
      <c r="N56" t="e">
        <f t="shared" si="4"/>
        <v>#NUM!</v>
      </c>
      <c r="O56" t="e">
        <f t="shared" si="4"/>
        <v>#NUM!</v>
      </c>
    </row>
    <row r="57" spans="1:15" x14ac:dyDescent="0.25">
      <c r="A57" s="1" t="s">
        <v>19</v>
      </c>
      <c r="D57" t="e">
        <f>D55-D56</f>
        <v>#NUM!</v>
      </c>
      <c r="E57" t="e">
        <f t="shared" ref="E57:O57" si="5">E55-E56</f>
        <v>#NUM!</v>
      </c>
      <c r="F57" t="e">
        <f t="shared" si="5"/>
        <v>#NUM!</v>
      </c>
      <c r="G57" t="e">
        <f t="shared" si="5"/>
        <v>#NUM!</v>
      </c>
      <c r="H57" t="e">
        <f t="shared" si="5"/>
        <v>#NUM!</v>
      </c>
      <c r="I57" t="e">
        <f t="shared" si="5"/>
        <v>#NUM!</v>
      </c>
      <c r="J57" t="e">
        <f t="shared" si="5"/>
        <v>#NUM!</v>
      </c>
      <c r="K57" t="e">
        <f t="shared" si="5"/>
        <v>#NUM!</v>
      </c>
      <c r="L57" t="e">
        <f t="shared" si="5"/>
        <v>#NUM!</v>
      </c>
      <c r="M57" t="e">
        <f t="shared" si="5"/>
        <v>#NUM!</v>
      </c>
      <c r="N57" t="e">
        <f t="shared" si="5"/>
        <v>#NUM!</v>
      </c>
      <c r="O57" t="e">
        <f t="shared" si="5"/>
        <v>#NUM!</v>
      </c>
    </row>
    <row r="58" spans="1:15" x14ac:dyDescent="0.25">
      <c r="A58" s="1" t="s">
        <v>20</v>
      </c>
      <c r="D58" t="e">
        <f>D56-1.5*D57</f>
        <v>#NUM!</v>
      </c>
      <c r="E58" t="e">
        <f t="shared" ref="E58:O58" si="6">E56-1.5*E57</f>
        <v>#NUM!</v>
      </c>
      <c r="F58" t="e">
        <f t="shared" si="6"/>
        <v>#NUM!</v>
      </c>
      <c r="G58" t="e">
        <f t="shared" si="6"/>
        <v>#NUM!</v>
      </c>
      <c r="H58" t="e">
        <f t="shared" si="6"/>
        <v>#NUM!</v>
      </c>
      <c r="I58" t="e">
        <f t="shared" si="6"/>
        <v>#NUM!</v>
      </c>
      <c r="J58" t="e">
        <f t="shared" si="6"/>
        <v>#NUM!</v>
      </c>
      <c r="K58" t="e">
        <f t="shared" si="6"/>
        <v>#NUM!</v>
      </c>
      <c r="L58" t="e">
        <f t="shared" si="6"/>
        <v>#NUM!</v>
      </c>
      <c r="M58" t="e">
        <f t="shared" si="6"/>
        <v>#NUM!</v>
      </c>
      <c r="N58" t="e">
        <f t="shared" si="6"/>
        <v>#NUM!</v>
      </c>
      <c r="O58" t="e">
        <f t="shared" si="6"/>
        <v>#NUM!</v>
      </c>
    </row>
    <row r="59" spans="1:15" x14ac:dyDescent="0.25">
      <c r="A59" s="1" t="s">
        <v>21</v>
      </c>
      <c r="D59" t="e">
        <f>D55+1.5*D57</f>
        <v>#NUM!</v>
      </c>
      <c r="E59" t="e">
        <f t="shared" ref="E59:O59" si="7">E55+1.5*E57</f>
        <v>#NUM!</v>
      </c>
      <c r="F59" t="e">
        <f t="shared" si="7"/>
        <v>#NUM!</v>
      </c>
      <c r="G59" t="e">
        <f t="shared" si="7"/>
        <v>#NUM!</v>
      </c>
      <c r="H59" t="e">
        <f t="shared" si="7"/>
        <v>#NUM!</v>
      </c>
      <c r="I59" t="e">
        <f t="shared" si="7"/>
        <v>#NUM!</v>
      </c>
      <c r="J59" t="e">
        <f t="shared" si="7"/>
        <v>#NUM!</v>
      </c>
      <c r="K59" t="e">
        <f t="shared" si="7"/>
        <v>#NUM!</v>
      </c>
      <c r="L59" t="e">
        <f t="shared" si="7"/>
        <v>#NUM!</v>
      </c>
      <c r="M59" t="e">
        <f t="shared" si="7"/>
        <v>#NUM!</v>
      </c>
      <c r="N59" t="e">
        <f t="shared" si="7"/>
        <v>#NUM!</v>
      </c>
      <c r="O59" t="e">
        <f t="shared" si="7"/>
        <v>#NUM!</v>
      </c>
    </row>
    <row r="60" spans="1:15" x14ac:dyDescent="0.25">
      <c r="A60" s="1" t="s">
        <v>22</v>
      </c>
      <c r="D60" t="e">
        <f>AVERAGE(D2:D51)</f>
        <v>#DIV/0!</v>
      </c>
      <c r="E60" t="e">
        <f t="shared" ref="E60:O60" si="8">AVERAGE(E2:E51)</f>
        <v>#DIV/0!</v>
      </c>
      <c r="F60" t="e">
        <f t="shared" si="8"/>
        <v>#DIV/0!</v>
      </c>
      <c r="G60" t="e">
        <f t="shared" si="8"/>
        <v>#DIV/0!</v>
      </c>
      <c r="H60" t="e">
        <f t="shared" si="8"/>
        <v>#DIV/0!</v>
      </c>
      <c r="I60" t="e">
        <f t="shared" si="8"/>
        <v>#DIV/0!</v>
      </c>
      <c r="J60" t="e">
        <f t="shared" si="8"/>
        <v>#DIV/0!</v>
      </c>
      <c r="K60" t="e">
        <f t="shared" si="8"/>
        <v>#DIV/0!</v>
      </c>
      <c r="L60" t="e">
        <f t="shared" si="8"/>
        <v>#DIV/0!</v>
      </c>
      <c r="M60" t="e">
        <f t="shared" si="8"/>
        <v>#DIV/0!</v>
      </c>
      <c r="N60" t="e">
        <f t="shared" si="8"/>
        <v>#DIV/0!</v>
      </c>
      <c r="O60" t="e">
        <f t="shared" si="8"/>
        <v>#DIV/0!</v>
      </c>
    </row>
    <row r="61" spans="1:15" x14ac:dyDescent="0.25">
      <c r="A61" s="1" t="s">
        <v>23</v>
      </c>
      <c r="D61" t="e">
        <f>STDEV(D2:D51)</f>
        <v>#DIV/0!</v>
      </c>
      <c r="E61" t="e">
        <f t="shared" ref="E61:O61" si="9">STDEV(E2:E51)</f>
        <v>#DIV/0!</v>
      </c>
      <c r="F61" t="e">
        <f t="shared" si="9"/>
        <v>#DIV/0!</v>
      </c>
      <c r="G61" t="e">
        <f t="shared" si="9"/>
        <v>#DIV/0!</v>
      </c>
      <c r="H61" t="e">
        <f t="shared" si="9"/>
        <v>#DIV/0!</v>
      </c>
      <c r="I61" t="e">
        <f t="shared" si="9"/>
        <v>#DIV/0!</v>
      </c>
      <c r="J61" t="e">
        <f t="shared" si="9"/>
        <v>#DIV/0!</v>
      </c>
      <c r="K61" t="e">
        <f t="shared" si="9"/>
        <v>#DIV/0!</v>
      </c>
      <c r="L61" t="e">
        <f t="shared" si="9"/>
        <v>#DIV/0!</v>
      </c>
      <c r="M61" t="e">
        <f t="shared" si="9"/>
        <v>#DIV/0!</v>
      </c>
      <c r="N61" t="e">
        <f t="shared" si="9"/>
        <v>#DIV/0!</v>
      </c>
      <c r="O61" t="e">
        <f t="shared" si="9"/>
        <v>#DIV/0!</v>
      </c>
    </row>
    <row r="63" spans="1:15" x14ac:dyDescent="0.25">
      <c r="G63" s="2" t="s">
        <v>24</v>
      </c>
      <c r="H63" s="2" t="e">
        <f t="array" ref="H63">INDEX(N2:N51,MATCH(MIN(ABS(N2:N51-N56)),ABS(N2:N51-N56),0))</f>
        <v>#NUM!</v>
      </c>
      <c r="I63" s="2" t="s">
        <v>25</v>
      </c>
      <c r="J63" s="2" t="e">
        <f t="array" ref="J63">INDEX(N2:N51,MATCH(MIN(ABS(N2:N51-N52)),ABS(N2:N51-N52),0))</f>
        <v>#NUM!</v>
      </c>
      <c r="K63" s="2" t="s">
        <v>26</v>
      </c>
      <c r="L63" s="2" t="e">
        <f t="array" ref="L63">INDEX(N2:N51,MATCH(MIN(ABS(N2:N51-N55)),ABS(N2:N51-N55),0))</f>
        <v>#NUM!</v>
      </c>
    </row>
    <row r="64" spans="1:15" x14ac:dyDescent="0.25">
      <c r="G64" s="2" t="s">
        <v>27</v>
      </c>
      <c r="H64" s="2" t="e">
        <f>MATCH(H63,N2:N51,0)+ROW(A2:A52)-3</f>
        <v>#NUM!</v>
      </c>
      <c r="I64" s="2" t="s">
        <v>27</v>
      </c>
      <c r="J64" s="2" t="e">
        <f>MATCH(J63,N2:N51,0)+ROW(A2:A52)-3</f>
        <v>#NUM!</v>
      </c>
      <c r="K64" s="2" t="s">
        <v>27</v>
      </c>
      <c r="L64" s="2" t="e">
        <f>MATCH(L63,N2:N51,0)+ROW(A2:A52)-3</f>
        <v>#NUM!</v>
      </c>
    </row>
  </sheetData>
  <conditionalFormatting sqref="D2:D51">
    <cfRule type="cellIs" dxfId="11" priority="12" operator="lessThan">
      <formula>$D$58</formula>
    </cfRule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51">
    <cfRule type="cellIs" dxfId="10" priority="11" operator="greaterThan">
      <formula>$E$59</formula>
    </cfRule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2:F51">
    <cfRule type="cellIs" dxfId="9" priority="10" operator="greaterThan">
      <formula>$F$59</formula>
    </cfRule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:G51">
    <cfRule type="cellIs" dxfId="8" priority="9" operator="lessThan">
      <formula>$G$58</formula>
    </cfRule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51">
    <cfRule type="cellIs" dxfId="7" priority="8" operator="greaterThan">
      <formula>$H$59</formula>
    </cfRule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2:I51">
    <cfRule type="cellIs" dxfId="6" priority="7" operator="greaterThan">
      <formula>$I$59</formula>
    </cfRule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2:J51">
    <cfRule type="cellIs" dxfId="5" priority="6" operator="lessThan">
      <formula>$J$58</formula>
    </cfRule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51">
    <cfRule type="cellIs" dxfId="4" priority="5" operator="greaterThan">
      <formula>$K$59</formula>
    </cfRule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2:L51">
    <cfRule type="cellIs" dxfId="3" priority="4" operator="greaterThan">
      <formula>$L$59</formula>
    </cfRule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2:M51">
    <cfRule type="cellIs" dxfId="2" priority="3" operator="lessThan">
      <formula>$M$58</formula>
    </cfRule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51">
    <cfRule type="cellIs" dxfId="1" priority="2" operator="greaterThan">
      <formula>$N$59</formula>
    </cfRule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2:O51">
    <cfRule type="cellIs" dxfId="0" priority="1" operator="greaterThan">
      <formula>$O$59</formula>
    </cfRule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Elmahdy</cp:lastModifiedBy>
  <dcterms:created xsi:type="dcterms:W3CDTF">2019-08-26T09:14:44Z</dcterms:created>
  <dcterms:modified xsi:type="dcterms:W3CDTF">2020-05-13T23:15:29Z</dcterms:modified>
</cp:coreProperties>
</file>