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a/Desktop/1assign/"/>
    </mc:Choice>
  </mc:AlternateContent>
  <xr:revisionPtr revIDLastSave="0" documentId="13_ncr:1_{4EE7FD5D-147C-6346-9B28-3E9787BF901E}" xr6:coauthVersionLast="47" xr6:coauthVersionMax="47" xr10:uidLastSave="{00000000-0000-0000-0000-000000000000}"/>
  <bookViews>
    <workbookView xWindow="0" yWindow="500" windowWidth="25500" windowHeight="15880" activeTab="3" xr2:uid="{19AE3F8F-CEF2-5C41-9F39-F097D5D2D457}"/>
  </bookViews>
  <sheets>
    <sheet name="THIN_core" sheetId="1" r:id="rId1"/>
    <sheet name="THIN_soc" sheetId="3" r:id="rId2"/>
    <sheet name="THIN_node" sheetId="4" r:id="rId3"/>
    <sheet name="GPU_soc" sheetId="6" r:id="rId4"/>
    <sheet name="GPU_core" sheetId="7" r:id="rId5"/>
  </sheets>
  <definedNames>
    <definedName name="gpu_core" localSheetId="3">GPU_soc!$B$27:$G$34</definedName>
    <definedName name="thin_core_1" localSheetId="0">THIN_core!$B$20:$G$24</definedName>
    <definedName name="thin_node" localSheetId="2">THIN_node!$C$26:$H$41</definedName>
    <definedName name="thin_socket_1" localSheetId="1">THIN_soc!$B$20:$G$25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7" l="1"/>
  <c r="B21" i="7" s="1"/>
  <c r="B22" i="7" s="1"/>
  <c r="B9" i="7"/>
  <c r="B10" i="7" s="1"/>
  <c r="B21" i="6"/>
  <c r="B22" i="6"/>
  <c r="B23" i="6" s="1"/>
  <c r="B24" i="6" s="1"/>
  <c r="B20" i="6"/>
  <c r="B10" i="6"/>
  <c r="B11" i="6" s="1"/>
  <c r="B12" i="6" s="1"/>
  <c r="B13" i="6" s="1"/>
  <c r="B14" i="6" s="1"/>
  <c r="B15" i="6" s="1"/>
  <c r="B16" i="6" s="1"/>
  <c r="B17" i="6" s="1"/>
  <c r="B18" i="6" s="1"/>
  <c r="B9" i="6"/>
  <c r="I24" i="7"/>
  <c r="H24" i="7"/>
  <c r="I23" i="7"/>
  <c r="H23" i="7"/>
  <c r="I22" i="7"/>
  <c r="H22" i="7"/>
  <c r="H21" i="7"/>
  <c r="I21" i="7" s="1"/>
  <c r="I20" i="7"/>
  <c r="H20" i="7"/>
  <c r="J19" i="7"/>
  <c r="K19" i="7" s="1"/>
  <c r="I19" i="7"/>
  <c r="H19" i="7"/>
  <c r="I18" i="7"/>
  <c r="H18" i="7"/>
  <c r="H17" i="7"/>
  <c r="I17" i="7" s="1"/>
  <c r="I16" i="7"/>
  <c r="H16" i="7"/>
  <c r="I15" i="7"/>
  <c r="H15" i="7"/>
  <c r="I14" i="7"/>
  <c r="H14" i="7"/>
  <c r="H13" i="7"/>
  <c r="I13" i="7" s="1"/>
  <c r="I12" i="7"/>
  <c r="H12" i="7"/>
  <c r="I11" i="7"/>
  <c r="H11" i="7"/>
  <c r="I10" i="7"/>
  <c r="H10" i="7"/>
  <c r="H9" i="7"/>
  <c r="I9" i="7" s="1"/>
  <c r="J9" i="7" s="1"/>
  <c r="K9" i="7" s="1"/>
  <c r="J8" i="7"/>
  <c r="K8" i="7" s="1"/>
  <c r="L8" i="7" s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I21" i="6" s="1"/>
  <c r="J21" i="6" s="1"/>
  <c r="K21" i="6" s="1"/>
  <c r="H22" i="6"/>
  <c r="H23" i="6"/>
  <c r="H24" i="6"/>
  <c r="I24" i="6"/>
  <c r="I23" i="6"/>
  <c r="I22" i="6"/>
  <c r="J22" i="6" s="1"/>
  <c r="K22" i="6" s="1"/>
  <c r="I20" i="6"/>
  <c r="J20" i="6" s="1"/>
  <c r="K20" i="6" s="1"/>
  <c r="I19" i="6"/>
  <c r="J19" i="6" s="1"/>
  <c r="K19" i="6" s="1"/>
  <c r="I18" i="6"/>
  <c r="I17" i="6"/>
  <c r="I16" i="6"/>
  <c r="I15" i="6"/>
  <c r="I14" i="6"/>
  <c r="I13" i="6"/>
  <c r="I12" i="6"/>
  <c r="I11" i="6"/>
  <c r="I10" i="6"/>
  <c r="I9" i="6"/>
  <c r="J9" i="6" s="1"/>
  <c r="K9" i="6" s="1"/>
  <c r="J8" i="6"/>
  <c r="K8" i="6" s="1"/>
  <c r="B10" i="1"/>
  <c r="B11" i="1"/>
  <c r="B12" i="1" s="1"/>
  <c r="B13" i="1" s="1"/>
  <c r="B14" i="1" s="1"/>
  <c r="B15" i="1" s="1"/>
  <c r="B16" i="1" s="1"/>
  <c r="B17" i="1" s="1"/>
  <c r="B9" i="1"/>
  <c r="C3" i="1"/>
  <c r="H10" i="1"/>
  <c r="I10" i="1" s="1"/>
  <c r="I9" i="4"/>
  <c r="J9" i="4" s="1"/>
  <c r="K9" i="4" s="1"/>
  <c r="H9" i="4"/>
  <c r="J8" i="4"/>
  <c r="K8" i="4" s="1"/>
  <c r="H10" i="3"/>
  <c r="I10" i="3" s="1"/>
  <c r="J10" i="3" s="1"/>
  <c r="K10" i="3" s="1"/>
  <c r="H11" i="3"/>
  <c r="I11" i="3" s="1"/>
  <c r="J11" i="3" s="1"/>
  <c r="K11" i="3" s="1"/>
  <c r="H12" i="3"/>
  <c r="I12" i="3" s="1"/>
  <c r="H13" i="3"/>
  <c r="I13" i="3" s="1"/>
  <c r="J13" i="3" s="1"/>
  <c r="H14" i="3"/>
  <c r="I14" i="3" s="1"/>
  <c r="J14" i="3" s="1"/>
  <c r="K14" i="3" s="1"/>
  <c r="H15" i="3"/>
  <c r="I15" i="3" s="1"/>
  <c r="J15" i="3" s="1"/>
  <c r="K15" i="3" s="1"/>
  <c r="H16" i="3"/>
  <c r="I16" i="3" s="1"/>
  <c r="H17" i="3"/>
  <c r="I17" i="3" s="1"/>
  <c r="J17" i="3" s="1"/>
  <c r="H24" i="4"/>
  <c r="I24" i="4" s="1"/>
  <c r="J24" i="4" s="1"/>
  <c r="H23" i="4"/>
  <c r="I23" i="4" s="1"/>
  <c r="J23" i="4" s="1"/>
  <c r="K23" i="4" s="1"/>
  <c r="H22" i="4"/>
  <c r="I22" i="4" s="1"/>
  <c r="J22" i="4" s="1"/>
  <c r="K22" i="4" s="1"/>
  <c r="H21" i="4"/>
  <c r="I21" i="4" s="1"/>
  <c r="J21" i="4" s="1"/>
  <c r="H20" i="4"/>
  <c r="I20" i="4" s="1"/>
  <c r="J20" i="4" s="1"/>
  <c r="H19" i="4"/>
  <c r="I19" i="4" s="1"/>
  <c r="J19" i="4" s="1"/>
  <c r="K19" i="4" s="1"/>
  <c r="H18" i="4"/>
  <c r="I18" i="4" s="1"/>
  <c r="J18" i="4" s="1"/>
  <c r="K18" i="4" s="1"/>
  <c r="H17" i="4"/>
  <c r="I17" i="4" s="1"/>
  <c r="J17" i="4" s="1"/>
  <c r="H16" i="4"/>
  <c r="I16" i="4" s="1"/>
  <c r="J16" i="4" s="1"/>
  <c r="H15" i="4"/>
  <c r="I15" i="4" s="1"/>
  <c r="J15" i="4" s="1"/>
  <c r="K15" i="4" s="1"/>
  <c r="H14" i="4"/>
  <c r="I14" i="4" s="1"/>
  <c r="J14" i="4" s="1"/>
  <c r="K14" i="4" s="1"/>
  <c r="H13" i="4"/>
  <c r="I13" i="4" s="1"/>
  <c r="J13" i="4" s="1"/>
  <c r="H12" i="4"/>
  <c r="I12" i="4" s="1"/>
  <c r="J12" i="4" s="1"/>
  <c r="H11" i="4"/>
  <c r="I11" i="4" s="1"/>
  <c r="J11" i="4" s="1"/>
  <c r="K11" i="4" s="1"/>
  <c r="H10" i="4"/>
  <c r="H9" i="3"/>
  <c r="I9" i="3" s="1"/>
  <c r="J9" i="3" s="1"/>
  <c r="K9" i="3" s="1"/>
  <c r="J8" i="3"/>
  <c r="K8" i="3" s="1"/>
  <c r="J8" i="1"/>
  <c r="K8" i="1" s="1"/>
  <c r="H9" i="1"/>
  <c r="H11" i="1"/>
  <c r="H12" i="1"/>
  <c r="H13" i="1"/>
  <c r="H14" i="1"/>
  <c r="H15" i="1"/>
  <c r="H16" i="1"/>
  <c r="H17" i="1"/>
  <c r="E3" i="1"/>
  <c r="B23" i="7" l="1"/>
  <c r="J22" i="7"/>
  <c r="K22" i="7" s="1"/>
  <c r="B11" i="7"/>
  <c r="J10" i="7"/>
  <c r="K10" i="7" s="1"/>
  <c r="J20" i="7"/>
  <c r="K20" i="7" s="1"/>
  <c r="L9" i="7"/>
  <c r="J21" i="7"/>
  <c r="K21" i="7" s="1"/>
  <c r="L21" i="7" s="1"/>
  <c r="J24" i="6"/>
  <c r="K24" i="6" s="1"/>
  <c r="J23" i="6"/>
  <c r="K23" i="6" s="1"/>
  <c r="J13" i="6"/>
  <c r="K13" i="6" s="1"/>
  <c r="J17" i="6"/>
  <c r="K17" i="6" s="1"/>
  <c r="J12" i="6"/>
  <c r="K12" i="6" s="1"/>
  <c r="J10" i="6"/>
  <c r="K10" i="6" s="1"/>
  <c r="L10" i="6" s="1"/>
  <c r="J14" i="6"/>
  <c r="K14" i="6" s="1"/>
  <c r="J18" i="6"/>
  <c r="K18" i="6" s="1"/>
  <c r="J16" i="6"/>
  <c r="K16" i="6" s="1"/>
  <c r="J11" i="6"/>
  <c r="K11" i="6" s="1"/>
  <c r="L11" i="6" s="1"/>
  <c r="J15" i="6"/>
  <c r="K15" i="6" s="1"/>
  <c r="L10" i="7"/>
  <c r="L22" i="7"/>
  <c r="L19" i="7"/>
  <c r="L20" i="7"/>
  <c r="L24" i="6"/>
  <c r="L20" i="6"/>
  <c r="L16" i="6"/>
  <c r="L12" i="6"/>
  <c r="L8" i="6"/>
  <c r="L23" i="6"/>
  <c r="L19" i="6"/>
  <c r="L15" i="6"/>
  <c r="L22" i="6"/>
  <c r="L18" i="6"/>
  <c r="L14" i="6"/>
  <c r="L21" i="6"/>
  <c r="L17" i="6"/>
  <c r="L13" i="6"/>
  <c r="L9" i="6"/>
  <c r="J16" i="3"/>
  <c r="K16" i="3" s="1"/>
  <c r="L16" i="3" s="1"/>
  <c r="J12" i="3"/>
  <c r="K12" i="3" s="1"/>
  <c r="L12" i="3" s="1"/>
  <c r="I14" i="1"/>
  <c r="J14" i="1" s="1"/>
  <c r="K14" i="1" s="1"/>
  <c r="L14" i="1" s="1"/>
  <c r="L11" i="4"/>
  <c r="L10" i="3"/>
  <c r="L8" i="3"/>
  <c r="L14" i="3"/>
  <c r="L9" i="3"/>
  <c r="L11" i="3"/>
  <c r="L15" i="3"/>
  <c r="L22" i="4"/>
  <c r="K13" i="4"/>
  <c r="L13" i="4" s="1"/>
  <c r="L8" i="4"/>
  <c r="L9" i="4"/>
  <c r="L18" i="4"/>
  <c r="L14" i="4"/>
  <c r="I10" i="4"/>
  <c r="J10" i="4" s="1"/>
  <c r="K10" i="4" s="1"/>
  <c r="L10" i="4" s="1"/>
  <c r="L23" i="4"/>
  <c r="L19" i="4"/>
  <c r="L15" i="4"/>
  <c r="K12" i="4"/>
  <c r="L12" i="4" s="1"/>
  <c r="K20" i="4"/>
  <c r="L20" i="4" s="1"/>
  <c r="K16" i="4"/>
  <c r="L16" i="4" s="1"/>
  <c r="K24" i="4"/>
  <c r="L24" i="4" s="1"/>
  <c r="K17" i="4"/>
  <c r="L17" i="4" s="1"/>
  <c r="K21" i="4"/>
  <c r="L21" i="4" s="1"/>
  <c r="K17" i="3"/>
  <c r="L17" i="3" s="1"/>
  <c r="K13" i="3"/>
  <c r="L13" i="3" s="1"/>
  <c r="I9" i="1"/>
  <c r="J10" i="1"/>
  <c r="K10" i="1" s="1"/>
  <c r="L10" i="1" s="1"/>
  <c r="L8" i="1"/>
  <c r="I17" i="1"/>
  <c r="I12" i="1"/>
  <c r="I16" i="1"/>
  <c r="I11" i="1"/>
  <c r="I15" i="1"/>
  <c r="I13" i="1"/>
  <c r="B12" i="7" l="1"/>
  <c r="J11" i="7"/>
  <c r="K11" i="7" s="1"/>
  <c r="L11" i="7" s="1"/>
  <c r="B24" i="7"/>
  <c r="J24" i="7" s="1"/>
  <c r="K24" i="7" s="1"/>
  <c r="L24" i="7" s="1"/>
  <c r="J23" i="7"/>
  <c r="K23" i="7" s="1"/>
  <c r="L23" i="7" s="1"/>
  <c r="J12" i="1"/>
  <c r="K12" i="1" s="1"/>
  <c r="L12" i="1" s="1"/>
  <c r="J11" i="1"/>
  <c r="K11" i="1" s="1"/>
  <c r="L11" i="1" s="1"/>
  <c r="J17" i="1"/>
  <c r="K17" i="1" s="1"/>
  <c r="L17" i="1" s="1"/>
  <c r="J9" i="1"/>
  <c r="K9" i="1" s="1"/>
  <c r="L9" i="1" s="1"/>
  <c r="J13" i="1"/>
  <c r="K13" i="1" s="1"/>
  <c r="L13" i="1" s="1"/>
  <c r="J15" i="1"/>
  <c r="K15" i="1" s="1"/>
  <c r="L15" i="1" s="1"/>
  <c r="J16" i="1"/>
  <c r="K16" i="1" s="1"/>
  <c r="L16" i="1" s="1"/>
  <c r="B13" i="7" l="1"/>
  <c r="J12" i="7"/>
  <c r="K12" i="7" s="1"/>
  <c r="L12" i="7" s="1"/>
  <c r="B14" i="7" l="1"/>
  <c r="J13" i="7"/>
  <c r="K13" i="7" s="1"/>
  <c r="L13" i="7" s="1"/>
  <c r="B15" i="7" l="1"/>
  <c r="J14" i="7"/>
  <c r="K14" i="7" s="1"/>
  <c r="L14" i="7" s="1"/>
  <c r="J15" i="7" l="1"/>
  <c r="K15" i="7" s="1"/>
  <c r="L15" i="7" s="1"/>
  <c r="B16" i="7"/>
  <c r="B17" i="7" l="1"/>
  <c r="J16" i="7"/>
  <c r="K16" i="7" s="1"/>
  <c r="L16" i="7" s="1"/>
  <c r="B18" i="7" l="1"/>
  <c r="J18" i="7" s="1"/>
  <c r="K18" i="7" s="1"/>
  <c r="L18" i="7" s="1"/>
  <c r="J17" i="7"/>
  <c r="K17" i="7" s="1"/>
  <c r="L17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C63A4F-F5B1-5345-93A5-31BA98B1B4A8}" name="gpu_core" type="6" refreshedVersion="7" background="1" saveData="1">
    <textPr codePage="10000" sourceFile="/Users/valeria/Desktop/1assign/gpu_core.csv" comma="1">
      <textFields count="6">
        <textField/>
        <textField/>
        <textField/>
        <textField/>
        <textField/>
        <textField/>
      </textFields>
    </textPr>
  </connection>
  <connection id="2" xr16:uid="{636EC9F9-9C72-4F49-AB41-4581BA3C41D9}" name="thin_core" type="6" refreshedVersion="7" background="1" saveData="1">
    <textPr codePage="10000" sourceFile="/Users/valeria/Desktop/1assign/thin_core.csv" comma="1">
      <textFields count="6">
        <textField/>
        <textField/>
        <textField/>
        <textField/>
        <textField/>
        <textField/>
      </textFields>
    </textPr>
  </connection>
  <connection id="3" xr16:uid="{9A85B3AA-9F32-C44E-B44B-70709395A753}" name="thin_node" type="6" refreshedVersion="7" background="1" saveData="1">
    <textPr codePage="10000" sourceFile="/Users/valeria/Desktop/1assign/thin_node.csv" comma="1">
      <textFields count="6">
        <textField/>
        <textField/>
        <textField/>
        <textField/>
        <textField/>
        <textField/>
      </textFields>
    </textPr>
  </connection>
  <connection id="4" xr16:uid="{894BCA84-4378-674A-A559-3CF4D52B89F7}" name="thin_socket" type="6" refreshedVersion="7" background="1" saveData="1">
    <textPr codePage="10000" sourceFile="/Users/valeria/Desktop/1assign/thin_socke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<sst xmlns="http://schemas.openxmlformats.org/spreadsheetml/2006/main" count="118" uniqueCount="33">
  <si>
    <t>L</t>
  </si>
  <si>
    <t>N</t>
  </si>
  <si>
    <t>Nx</t>
  </si>
  <si>
    <t>Ny</t>
  </si>
  <si>
    <t>Nz</t>
  </si>
  <si>
    <t>Tc(L,N)</t>
  </si>
  <si>
    <t>RAM GB</t>
  </si>
  <si>
    <t>PINGPING on THIN</t>
  </si>
  <si>
    <t>BY_CORE</t>
  </si>
  <si>
    <t>k'</t>
  </si>
  <si>
    <t>C(L,N) [MB]</t>
  </si>
  <si>
    <t>Lat_core[us]</t>
  </si>
  <si>
    <t>B_core[MB/s]</t>
  </si>
  <si>
    <t xml:space="preserve">P(L,N)[MLUPs] </t>
  </si>
  <si>
    <t xml:space="preserve">P(L,N)[LUPs] </t>
  </si>
  <si>
    <t xml:space="preserve">P(1)*N/P(L,N) </t>
  </si>
  <si>
    <t>Ts(L)</t>
  </si>
  <si>
    <t>BY SOCKET</t>
  </si>
  <si>
    <t>BY NODE</t>
  </si>
  <si>
    <t xml:space="preserve">Lat_socket[us] </t>
  </si>
  <si>
    <t>B_socket[MB/s]</t>
  </si>
  <si>
    <t>Lat_node [us]</t>
  </si>
  <si>
    <t>B_node[MB/s]</t>
  </si>
  <si>
    <t xml:space="preserve">data[MLUPs] </t>
  </si>
  <si>
    <t>Ts GPU 695</t>
  </si>
  <si>
    <t>Ts GPU 700</t>
  </si>
  <si>
    <t>#np</t>
  </si>
  <si>
    <t>nx</t>
  </si>
  <si>
    <t>ny</t>
  </si>
  <si>
    <t>nz</t>
  </si>
  <si>
    <t>mlup</t>
  </si>
  <si>
    <t>elapsed</t>
  </si>
  <si>
    <t>48 tutti by core by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</si>
</sst>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7" formatCode="#,##0.000"/>
    <numFmt numFmtId="168" formatCode="0.000"/>
    <numFmt numFmtId="169" formatCode="0.000000"/>
    <numFmt numFmtId="170" formatCode="0.00000"/>
    <numFmt numFmtId="173" formatCode="0.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0" fillId="0" borderId="0" xfId="0" applyNumberFormat="1"/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6" xfId="0" applyFill="1" applyBorder="1"/>
    <xf numFmtId="0" fontId="0" fillId="4" borderId="17" xfId="0" applyFill="1" applyBorder="1"/>
    <xf numFmtId="0" fontId="0" fillId="5" borderId="17" xfId="0" applyFill="1" applyBorder="1"/>
    <xf numFmtId="0" fontId="0" fillId="6" borderId="17" xfId="0" applyFill="1" applyBorder="1"/>
    <xf numFmtId="0" fontId="0" fillId="2" borderId="17" xfId="0" applyFill="1" applyBorder="1"/>
    <xf numFmtId="0" fontId="0" fillId="7" borderId="17" xfId="0" applyFill="1" applyBorder="1"/>
    <xf numFmtId="0" fontId="0" fillId="7" borderId="18" xfId="0" applyFill="1" applyBorder="1"/>
    <xf numFmtId="0" fontId="0" fillId="8" borderId="17" xfId="0" applyFill="1" applyBorder="1"/>
    <xf numFmtId="0" fontId="0" fillId="8" borderId="18" xfId="0" applyFill="1" applyBorder="1"/>
    <xf numFmtId="0" fontId="0" fillId="0" borderId="18" xfId="0" applyBorder="1"/>
    <xf numFmtId="0" fontId="0" fillId="0" borderId="15" xfId="0" applyBorder="1"/>
    <xf numFmtId="0" fontId="2" fillId="3" borderId="4" xfId="0" applyFont="1" applyFill="1" applyBorder="1" applyAlignment="1">
      <alignment horizontal="center" vertical="center"/>
    </xf>
    <xf numFmtId="167" fontId="0" fillId="0" borderId="18" xfId="0" applyNumberFormat="1" applyBorder="1"/>
    <xf numFmtId="0" fontId="1" fillId="0" borderId="0" xfId="0" applyFont="1"/>
    <xf numFmtId="1" fontId="0" fillId="8" borderId="12" xfId="0" applyNumberFormat="1" applyFill="1" applyBorder="1"/>
    <xf numFmtId="1" fontId="0" fillId="5" borderId="12" xfId="0" applyNumberFormat="1" applyFill="1" applyBorder="1"/>
    <xf numFmtId="1" fontId="0" fillId="4" borderId="12" xfId="0" applyNumberFormat="1" applyFill="1" applyBorder="1"/>
    <xf numFmtId="1" fontId="0" fillId="6" borderId="17" xfId="0" applyNumberFormat="1" applyFill="1" applyBorder="1"/>
    <xf numFmtId="1" fontId="0" fillId="6" borderId="12" xfId="0" applyNumberFormat="1" applyFill="1" applyBorder="1"/>
    <xf numFmtId="1" fontId="0" fillId="2" borderId="17" xfId="0" applyNumberFormat="1" applyFill="1" applyBorder="1"/>
    <xf numFmtId="1" fontId="0" fillId="2" borderId="12" xfId="0" applyNumberFormat="1" applyFill="1" applyBorder="1"/>
    <xf numFmtId="0" fontId="0" fillId="8" borderId="11" xfId="0" applyFill="1" applyBorder="1"/>
    <xf numFmtId="168" fontId="0" fillId="4" borderId="17" xfId="0" applyNumberFormat="1" applyFill="1" applyBorder="1"/>
    <xf numFmtId="168" fontId="0" fillId="5" borderId="17" xfId="0" applyNumberFormat="1" applyFill="1" applyBorder="1"/>
    <xf numFmtId="168" fontId="0" fillId="6" borderId="17" xfId="0" applyNumberFormat="1" applyFill="1" applyBorder="1"/>
    <xf numFmtId="170" fontId="0" fillId="4" borderId="17" xfId="0" applyNumberFormat="1" applyFill="1" applyBorder="1"/>
    <xf numFmtId="170" fontId="0" fillId="5" borderId="17" xfId="0" applyNumberFormat="1" applyFill="1" applyBorder="1"/>
    <xf numFmtId="170" fontId="0" fillId="6" borderId="17" xfId="0" applyNumberFormat="1" applyFill="1" applyBorder="1"/>
    <xf numFmtId="170" fontId="0" fillId="2" borderId="17" xfId="0" applyNumberFormat="1" applyFill="1" applyBorder="1"/>
    <xf numFmtId="0" fontId="0" fillId="0" borderId="0" xfId="0" applyFill="1"/>
    <xf numFmtId="170" fontId="0" fillId="7" borderId="17" xfId="0" applyNumberFormat="1" applyFill="1" applyBorder="1"/>
    <xf numFmtId="1" fontId="0" fillId="7" borderId="12" xfId="0" applyNumberFormat="1" applyFill="1" applyBorder="1"/>
    <xf numFmtId="170" fontId="0" fillId="7" borderId="18" xfId="0" applyNumberFormat="1" applyFill="1" applyBorder="1"/>
    <xf numFmtId="1" fontId="0" fillId="7" borderId="15" xfId="0" applyNumberFormat="1" applyFill="1" applyBorder="1"/>
    <xf numFmtId="1" fontId="0" fillId="9" borderId="17" xfId="0" applyNumberFormat="1" applyFill="1" applyBorder="1"/>
    <xf numFmtId="1" fontId="0" fillId="9" borderId="18" xfId="0" applyNumberFormat="1" applyFill="1" applyBorder="1"/>
    <xf numFmtId="0" fontId="3" fillId="0" borderId="0" xfId="0" applyFont="1"/>
    <xf numFmtId="0" fontId="0" fillId="8" borderId="9" xfId="0" applyFill="1" applyBorder="1"/>
    <xf numFmtId="0" fontId="0" fillId="8" borderId="19" xfId="0" applyFill="1" applyBorder="1"/>
    <xf numFmtId="0" fontId="0" fillId="0" borderId="9" xfId="0" applyFill="1" applyBorder="1"/>
    <xf numFmtId="1" fontId="0" fillId="8" borderId="20" xfId="0" applyNumberFormat="1" applyFill="1" applyBorder="1"/>
    <xf numFmtId="173" fontId="0" fillId="8" borderId="9" xfId="0" applyNumberFormat="1" applyFill="1" applyBorder="1"/>
    <xf numFmtId="0" fontId="0" fillId="6" borderId="18" xfId="0" applyFill="1" applyBorder="1"/>
    <xf numFmtId="0" fontId="0" fillId="6" borderId="13" xfId="0" applyFill="1" applyBorder="1"/>
    <xf numFmtId="170" fontId="0" fillId="6" borderId="18" xfId="0" applyNumberFormat="1" applyFill="1" applyBorder="1"/>
    <xf numFmtId="1" fontId="0" fillId="6" borderId="15" xfId="0" applyNumberFormat="1" applyFill="1" applyBorder="1"/>
    <xf numFmtId="173" fontId="0" fillId="4" borderId="17" xfId="0" applyNumberFormat="1" applyFill="1" applyBorder="1"/>
    <xf numFmtId="173" fontId="0" fillId="5" borderId="17" xfId="0" applyNumberFormat="1" applyFill="1" applyBorder="1"/>
    <xf numFmtId="173" fontId="0" fillId="6" borderId="17" xfId="0" applyNumberFormat="1" applyFill="1" applyBorder="1"/>
    <xf numFmtId="173" fontId="0" fillId="6" borderId="18" xfId="0" applyNumberFormat="1" applyFill="1" applyBorder="1"/>
    <xf numFmtId="173" fontId="0" fillId="8" borderId="19" xfId="0" applyNumberFormat="1" applyFill="1" applyBorder="1"/>
    <xf numFmtId="173" fontId="0" fillId="4" borderId="11" xfId="0" applyNumberFormat="1" applyFill="1" applyBorder="1"/>
    <xf numFmtId="173" fontId="0" fillId="5" borderId="11" xfId="0" applyNumberFormat="1" applyFill="1" applyBorder="1"/>
    <xf numFmtId="173" fontId="0" fillId="6" borderId="11" xfId="0" applyNumberFormat="1" applyFill="1" applyBorder="1"/>
    <xf numFmtId="173" fontId="0" fillId="6" borderId="13" xfId="0" applyNumberFormat="1" applyFill="1" applyBorder="1"/>
    <xf numFmtId="173" fontId="0" fillId="0" borderId="21" xfId="0" applyNumberFormat="1" applyBorder="1"/>
    <xf numFmtId="173" fontId="0" fillId="4" borderId="0" xfId="0" applyNumberFormat="1" applyFill="1" applyBorder="1"/>
    <xf numFmtId="173" fontId="0" fillId="5" borderId="0" xfId="0" applyNumberFormat="1" applyFill="1" applyBorder="1"/>
    <xf numFmtId="173" fontId="0" fillId="6" borderId="0" xfId="0" applyNumberFormat="1" applyFill="1" applyBorder="1"/>
    <xf numFmtId="173" fontId="0" fillId="6" borderId="14" xfId="0" applyNumberFormat="1" applyFill="1" applyBorder="1"/>
    <xf numFmtId="173" fontId="0" fillId="2" borderId="11" xfId="0" applyNumberFormat="1" applyFill="1" applyBorder="1"/>
    <xf numFmtId="173" fontId="0" fillId="7" borderId="11" xfId="0" applyNumberFormat="1" applyFill="1" applyBorder="1"/>
    <xf numFmtId="173" fontId="0" fillId="7" borderId="13" xfId="0" applyNumberFormat="1" applyFill="1" applyBorder="1"/>
    <xf numFmtId="168" fontId="0" fillId="6" borderId="18" xfId="0" applyNumberFormat="1" applyFill="1" applyBorder="1"/>
    <xf numFmtId="173" fontId="0" fillId="0" borderId="0" xfId="0" applyNumberFormat="1"/>
    <xf numFmtId="168" fontId="0" fillId="0" borderId="17" xfId="0" applyNumberFormat="1" applyFill="1" applyBorder="1"/>
    <xf numFmtId="173" fontId="0" fillId="0" borderId="0" xfId="0" applyNumberFormat="1" applyBorder="1"/>
    <xf numFmtId="173" fontId="0" fillId="8" borderId="11" xfId="0" applyNumberForma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8" borderId="20" xfId="0" applyFill="1" applyBorder="1"/>
    <xf numFmtId="0" fontId="0" fillId="6" borderId="15" xfId="0" applyFill="1" applyBorder="1"/>
    <xf numFmtId="169" fontId="0" fillId="8" borderId="9" xfId="0" applyNumberFormat="1" applyFill="1" applyBorder="1"/>
    <xf numFmtId="169" fontId="0" fillId="4" borderId="17" xfId="0" applyNumberFormat="1" applyFill="1" applyBorder="1"/>
    <xf numFmtId="169" fontId="0" fillId="5" borderId="17" xfId="0" applyNumberFormat="1" applyFill="1" applyBorder="1"/>
    <xf numFmtId="169" fontId="0" fillId="6" borderId="17" xfId="0" applyNumberFormat="1" applyFill="1" applyBorder="1"/>
    <xf numFmtId="169" fontId="0" fillId="6" borderId="18" xfId="0" applyNumberFormat="1" applyFill="1" applyBorder="1"/>
    <xf numFmtId="173" fontId="0" fillId="2" borderId="0" xfId="0" applyNumberFormat="1" applyFill="1" applyBorder="1"/>
    <xf numFmtId="173" fontId="0" fillId="7" borderId="0" xfId="0" applyNumberFormat="1" applyFill="1" applyBorder="1"/>
    <xf numFmtId="173" fontId="0" fillId="7" borderId="14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core_1" connectionId="2" xr16:uid="{2CA5B8FB-CDA3-EF40-9BA8-D3A3E85C15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socket_1" connectionId="4" xr16:uid="{8A06FB96-893F-C142-A459-A03F7027407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node" connectionId="3" xr16:uid="{7E12D2B2-2A02-4942-8412-23E29C9BAC3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u_core" connectionId="1" xr16:uid="{C892274E-6D5D-D240-94FE-8231A6FE8B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B07C-BA69-6F42-8D54-ACB6053450A8}">
  <dimension ref="B1:O30"/>
  <sheetViews>
    <sheetView topLeftCell="A4" zoomScaleNormal="100" workbookViewId="0">
      <selection activeCell="N7" sqref="N7"/>
    </sheetView>
  </sheetViews>
  <sheetFormatPr baseColWidth="10" defaultRowHeight="16" x14ac:dyDescent="0.2"/>
  <cols>
    <col min="2" max="2" width="4.1640625" bestFit="1" customWidth="1"/>
    <col min="3" max="3" width="12.1640625" bestFit="1" customWidth="1"/>
    <col min="4" max="4" width="16.83203125" bestFit="1" customWidth="1"/>
    <col min="5" max="5" width="14.1640625" bestFit="1" customWidth="1"/>
    <col min="6" max="6" width="12.1640625" bestFit="1" customWidth="1"/>
    <col min="7" max="7" width="7.5" bestFit="1" customWidth="1"/>
    <col min="8" max="8" width="11.83203125" bestFit="1" customWidth="1"/>
    <col min="9" max="10" width="15.33203125" bestFit="1" customWidth="1"/>
    <col min="11" max="11" width="14.6640625" bestFit="1" customWidth="1"/>
    <col min="12" max="12" width="14.33203125" bestFit="1" customWidth="1"/>
    <col min="13" max="13" width="15" bestFit="1" customWidth="1"/>
  </cols>
  <sheetData>
    <row r="1" spans="2:15" ht="17" thickBot="1" x14ac:dyDescent="0.25">
      <c r="D1" s="33" t="s">
        <v>7</v>
      </c>
    </row>
    <row r="2" spans="2:15" ht="20" thickBot="1" x14ac:dyDescent="0.25">
      <c r="B2" s="4" t="s">
        <v>0</v>
      </c>
      <c r="C2" t="s">
        <v>6</v>
      </c>
      <c r="D2" s="1" t="s">
        <v>11</v>
      </c>
      <c r="E2" s="31" t="s">
        <v>12</v>
      </c>
    </row>
    <row r="3" spans="2:15" x14ac:dyDescent="0.2">
      <c r="B3" s="29">
        <v>700</v>
      </c>
      <c r="C3">
        <f>(B3)^(3)*8*2*48/(1024)^3</f>
        <v>245.33271789550781</v>
      </c>
      <c r="D3" s="29">
        <v>0.222</v>
      </c>
      <c r="E3" s="30">
        <f>6372.991</f>
        <v>6372.991</v>
      </c>
    </row>
    <row r="6" spans="2:15" ht="20" thickBot="1" x14ac:dyDescent="0.3">
      <c r="B6" s="56" t="s">
        <v>8</v>
      </c>
      <c r="O6" s="5"/>
    </row>
    <row r="7" spans="2:15" ht="20" thickBot="1" x14ac:dyDescent="0.25">
      <c r="B7" s="88" t="s">
        <v>16</v>
      </c>
      <c r="C7" s="89" t="s">
        <v>1</v>
      </c>
      <c r="D7" s="89" t="s">
        <v>2</v>
      </c>
      <c r="E7" s="89" t="s">
        <v>3</v>
      </c>
      <c r="F7" s="89" t="s">
        <v>4</v>
      </c>
      <c r="G7" s="89" t="s">
        <v>9</v>
      </c>
      <c r="H7" s="89" t="s">
        <v>10</v>
      </c>
      <c r="I7" s="89" t="s">
        <v>5</v>
      </c>
      <c r="J7" s="89" t="s">
        <v>14</v>
      </c>
      <c r="K7" s="89" t="s">
        <v>13</v>
      </c>
      <c r="L7" s="89" t="s">
        <v>15</v>
      </c>
      <c r="M7" s="31" t="s">
        <v>23</v>
      </c>
      <c r="N7" s="31" t="s">
        <v>31</v>
      </c>
    </row>
    <row r="8" spans="2:15" x14ac:dyDescent="0.2">
      <c r="B8" s="27">
        <v>2.99</v>
      </c>
      <c r="C8" s="27">
        <v>1</v>
      </c>
      <c r="D8" s="27">
        <v>1</v>
      </c>
      <c r="E8" s="27">
        <v>1</v>
      </c>
      <c r="F8" s="27">
        <v>1</v>
      </c>
      <c r="G8" s="41">
        <v>2</v>
      </c>
      <c r="H8" s="85">
        <v>0</v>
      </c>
      <c r="I8" s="27">
        <v>0</v>
      </c>
      <c r="J8" s="34">
        <f>(($B$3)^3*C8)/(I8+B8)</f>
        <v>114715719.06354514</v>
      </c>
      <c r="K8" s="86">
        <f>J8/(1000)^2</f>
        <v>114.71571906354514</v>
      </c>
      <c r="L8" s="87">
        <f>($K$8*C8)/K8</f>
        <v>1</v>
      </c>
      <c r="M8">
        <v>112.2617202916</v>
      </c>
      <c r="N8">
        <v>54.26</v>
      </c>
    </row>
    <row r="9" spans="2:15" x14ac:dyDescent="0.2">
      <c r="B9" s="27">
        <f>B8</f>
        <v>2.99</v>
      </c>
      <c r="C9" s="21">
        <v>4</v>
      </c>
      <c r="D9" s="21">
        <v>4</v>
      </c>
      <c r="E9" s="21">
        <v>1</v>
      </c>
      <c r="F9" s="21">
        <v>1</v>
      </c>
      <c r="G9" s="8">
        <v>2</v>
      </c>
      <c r="H9" s="42">
        <f>(($B$3)^(2)*G9*8)/(1024^(2))</f>
        <v>7.476806640625</v>
      </c>
      <c r="I9" s="45">
        <f>(H9/($E$3))+G9*$D$3*10^(-6)</f>
        <v>1.1736461339156136E-3</v>
      </c>
      <c r="J9" s="36">
        <f>(($B$3)^3*C9)/(B9+I9)</f>
        <v>458682832.33014786</v>
      </c>
      <c r="K9" s="76">
        <f>J9/(10)^6</f>
        <v>458.68283233014785</v>
      </c>
      <c r="L9" s="71">
        <f>($K$8*C9)/K9</f>
        <v>1.0003925237906073</v>
      </c>
      <c r="M9">
        <v>448.070820309699</v>
      </c>
      <c r="N9">
        <v>54.44</v>
      </c>
    </row>
    <row r="10" spans="2:15" x14ac:dyDescent="0.2">
      <c r="B10" s="27">
        <f t="shared" ref="B10:B17" si="0">B9</f>
        <v>2.99</v>
      </c>
      <c r="C10" s="21">
        <v>4</v>
      </c>
      <c r="D10" s="21">
        <v>2</v>
      </c>
      <c r="E10" s="21">
        <v>2</v>
      </c>
      <c r="F10" s="21">
        <v>1</v>
      </c>
      <c r="G10" s="8">
        <v>4</v>
      </c>
      <c r="H10" s="42">
        <f>(($B$3)^(2)*G10*8)/(1024^(2))</f>
        <v>14.95361328125</v>
      </c>
      <c r="I10" s="45">
        <f>(H10/($E$3))+G10*$D$3*10^(-6)</f>
        <v>2.3472922678312272E-3</v>
      </c>
      <c r="J10" s="36">
        <f>(($B$3)^3*C10)/(B10+I10)</f>
        <v>458502929.63828832</v>
      </c>
      <c r="K10" s="76">
        <f t="shared" ref="K10:K17" si="1">J10/(10)^6</f>
        <v>458.50292963828832</v>
      </c>
      <c r="L10" s="71">
        <f>($K$8*C10)/K10</f>
        <v>1.0007850475812143</v>
      </c>
      <c r="M10">
        <v>448.98190703749998</v>
      </c>
      <c r="N10">
        <v>54.37</v>
      </c>
    </row>
    <row r="11" spans="2:15" x14ac:dyDescent="0.2">
      <c r="B11" s="27">
        <f t="shared" si="0"/>
        <v>2.99</v>
      </c>
      <c r="C11" s="22">
        <v>8</v>
      </c>
      <c r="D11" s="22">
        <v>8</v>
      </c>
      <c r="E11" s="22">
        <v>1</v>
      </c>
      <c r="F11" s="22">
        <v>1</v>
      </c>
      <c r="G11" s="10">
        <v>2</v>
      </c>
      <c r="H11" s="43">
        <f>(($B$3)^(2)*G11*8)/(1024^(2))</f>
        <v>7.476806640625</v>
      </c>
      <c r="I11" s="46">
        <f>(H11/($E$3))+G11*$D$3*10^(-6)</f>
        <v>1.1736461339156136E-3</v>
      </c>
      <c r="J11" s="35">
        <f>(($B$3)^3*C11)/(B11+I11)</f>
        <v>917365664.66029572</v>
      </c>
      <c r="K11" s="77">
        <f t="shared" si="1"/>
        <v>917.36566466029569</v>
      </c>
      <c r="L11" s="72">
        <f>($K$8*C11)/K11</f>
        <v>1.0003925237906073</v>
      </c>
      <c r="M11">
        <v>894.61120238439901</v>
      </c>
      <c r="N11" s="49">
        <v>54.59</v>
      </c>
    </row>
    <row r="12" spans="2:15" x14ac:dyDescent="0.2">
      <c r="B12" s="27">
        <f t="shared" si="0"/>
        <v>2.99</v>
      </c>
      <c r="C12" s="22">
        <v>8</v>
      </c>
      <c r="D12" s="22">
        <v>4</v>
      </c>
      <c r="E12" s="22">
        <v>2</v>
      </c>
      <c r="F12" s="22">
        <v>1</v>
      </c>
      <c r="G12" s="10">
        <v>4</v>
      </c>
      <c r="H12" s="43">
        <f>(($B$3)^(2)*G12*8)/(1024^(2))</f>
        <v>14.95361328125</v>
      </c>
      <c r="I12" s="46">
        <f>(H12/($E$3))+G12*$D$3*10^(-6)</f>
        <v>2.3472922678312272E-3</v>
      </c>
      <c r="J12" s="35">
        <f>(($B$3)^3*C12)/(B12+I12)</f>
        <v>917005859.27657664</v>
      </c>
      <c r="K12" s="77">
        <f t="shared" si="1"/>
        <v>917.00585927657664</v>
      </c>
      <c r="L12" s="72">
        <f>($K$8*C12)/K12</f>
        <v>1.0007850475812143</v>
      </c>
      <c r="M12">
        <v>896.99555936390004</v>
      </c>
      <c r="N12">
        <v>54.61</v>
      </c>
    </row>
    <row r="13" spans="2:15" x14ac:dyDescent="0.2">
      <c r="B13" s="27">
        <f t="shared" si="0"/>
        <v>2.99</v>
      </c>
      <c r="C13" s="22">
        <v>8</v>
      </c>
      <c r="D13" s="22">
        <v>2</v>
      </c>
      <c r="E13" s="22">
        <v>2</v>
      </c>
      <c r="F13" s="22">
        <v>2</v>
      </c>
      <c r="G13" s="10">
        <v>6</v>
      </c>
      <c r="H13" s="43">
        <f>(($B$3)^(2)*G13*8)/(1024^(2))</f>
        <v>22.430419921875</v>
      </c>
      <c r="I13" s="46">
        <f>(H13/($E$3))+G13*$D$3*10^(-6)</f>
        <v>3.520938401746841E-3</v>
      </c>
      <c r="J13" s="35">
        <f>(($B$3)^3*C13)/(B13+I13)</f>
        <v>916646336.02497292</v>
      </c>
      <c r="K13" s="77">
        <f t="shared" si="1"/>
        <v>916.64633602497292</v>
      </c>
      <c r="L13" s="72">
        <f>($K$8*C13)/K13</f>
        <v>1.0011775713718216</v>
      </c>
      <c r="M13">
        <v>894.36706107179998</v>
      </c>
      <c r="N13">
        <v>54.61</v>
      </c>
    </row>
    <row r="14" spans="2:15" x14ac:dyDescent="0.2">
      <c r="B14" s="27">
        <f t="shared" si="0"/>
        <v>2.99</v>
      </c>
      <c r="C14" s="23">
        <v>12</v>
      </c>
      <c r="D14" s="23">
        <v>12</v>
      </c>
      <c r="E14" s="23">
        <v>1</v>
      </c>
      <c r="F14" s="23">
        <v>1</v>
      </c>
      <c r="G14" s="12">
        <v>2</v>
      </c>
      <c r="H14" s="44">
        <f>(($B$3)^(2)*G14*8)/(1024^(2))</f>
        <v>7.476806640625</v>
      </c>
      <c r="I14" s="47">
        <f>(H14/($E$3))+G14*$D$3*10^(-6)</f>
        <v>1.1736461339156136E-3</v>
      </c>
      <c r="J14" s="38">
        <f>(($B$3)^3*C14)/(B14+I14)</f>
        <v>1376048496.9904435</v>
      </c>
      <c r="K14" s="78">
        <f t="shared" si="1"/>
        <v>1376.0484969904435</v>
      </c>
      <c r="L14" s="73">
        <f>($K$8*C14)/K14</f>
        <v>1.0003925237906073</v>
      </c>
      <c r="M14">
        <v>1329.5301245170001</v>
      </c>
      <c r="N14">
        <v>55.27</v>
      </c>
    </row>
    <row r="15" spans="2:15" x14ac:dyDescent="0.2">
      <c r="B15" s="27">
        <f t="shared" si="0"/>
        <v>2.99</v>
      </c>
      <c r="C15" s="23">
        <v>12</v>
      </c>
      <c r="D15" s="23">
        <v>4</v>
      </c>
      <c r="E15" s="23">
        <v>3</v>
      </c>
      <c r="F15" s="23">
        <v>1</v>
      </c>
      <c r="G15" s="12">
        <v>4</v>
      </c>
      <c r="H15" s="44">
        <f>(($B$3)^(2)*G15*8)/(1024^(2))</f>
        <v>14.95361328125</v>
      </c>
      <c r="I15" s="47">
        <f>(H15/($E$3))+G15*$D$3*10^(-6)</f>
        <v>2.3472922678312272E-3</v>
      </c>
      <c r="J15" s="38">
        <f>(($B$3)^3*C15)/(B15+I15)</f>
        <v>1375508788.914865</v>
      </c>
      <c r="K15" s="78">
        <f t="shared" si="1"/>
        <v>1375.5087889148649</v>
      </c>
      <c r="L15" s="73">
        <f>($K$8*C15)/K15</f>
        <v>1.0007850475812143</v>
      </c>
      <c r="M15">
        <v>1315.6551807789999</v>
      </c>
      <c r="N15">
        <v>55.7</v>
      </c>
    </row>
    <row r="16" spans="2:15" x14ac:dyDescent="0.2">
      <c r="B16" s="27">
        <f t="shared" si="0"/>
        <v>2.99</v>
      </c>
      <c r="C16" s="23">
        <v>12</v>
      </c>
      <c r="D16" s="23">
        <v>3</v>
      </c>
      <c r="E16" s="23">
        <v>2</v>
      </c>
      <c r="F16" s="23">
        <v>2</v>
      </c>
      <c r="G16" s="12">
        <v>6</v>
      </c>
      <c r="H16" s="44">
        <f>(($B$3)^(2)*G16*8)/(1024^(2))</f>
        <v>22.430419921875</v>
      </c>
      <c r="I16" s="47">
        <f>(H16/($E$3))+G16*$D$3*10^(-6)</f>
        <v>3.520938401746841E-3</v>
      </c>
      <c r="J16" s="38">
        <f>(($B$3)^3*C16)/(B16+I16)</f>
        <v>1374969504.0374594</v>
      </c>
      <c r="K16" s="78">
        <f t="shared" si="1"/>
        <v>1374.9695040374593</v>
      </c>
      <c r="L16" s="73">
        <f>($K$8*C16)/K16</f>
        <v>1.0011775713718216</v>
      </c>
      <c r="M16">
        <v>1324.69806047</v>
      </c>
      <c r="N16">
        <v>55.42</v>
      </c>
    </row>
    <row r="17" spans="2:14" x14ac:dyDescent="0.2">
      <c r="B17" s="28">
        <f t="shared" si="0"/>
        <v>2.99</v>
      </c>
      <c r="C17" s="62">
        <v>12</v>
      </c>
      <c r="D17" s="62">
        <v>6</v>
      </c>
      <c r="E17" s="62">
        <v>2</v>
      </c>
      <c r="F17" s="62">
        <v>1</v>
      </c>
      <c r="G17" s="63">
        <v>4</v>
      </c>
      <c r="H17" s="83">
        <f>(($B$3)^(2)*G17*8)/(1024^(2))</f>
        <v>14.95361328125</v>
      </c>
      <c r="I17" s="64">
        <f>(H17/($E$3))+G17*$D$3*10^(-6)</f>
        <v>2.3472922678312272E-3</v>
      </c>
      <c r="J17" s="65">
        <f>(($B$3)^3*C17)/(B17+I17)</f>
        <v>1375508788.914865</v>
      </c>
      <c r="K17" s="79">
        <f t="shared" si="1"/>
        <v>1375.5087889148649</v>
      </c>
      <c r="L17" s="74">
        <f>($K$8*C17)/K17</f>
        <v>1.0007850475812143</v>
      </c>
      <c r="M17">
        <v>1323.8480895580001</v>
      </c>
      <c r="N17">
        <v>55.46</v>
      </c>
    </row>
    <row r="20" spans="2:14" x14ac:dyDescent="0.2"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</row>
    <row r="21" spans="2:14" x14ac:dyDescent="0.2">
      <c r="B21">
        <v>1</v>
      </c>
      <c r="C21">
        <v>1</v>
      </c>
      <c r="D21">
        <v>1</v>
      </c>
      <c r="E21">
        <v>1</v>
      </c>
      <c r="F21">
        <v>112.2617202916</v>
      </c>
      <c r="G21">
        <v>54.26</v>
      </c>
    </row>
    <row r="22" spans="2:14" x14ac:dyDescent="0.2">
      <c r="B22">
        <v>4</v>
      </c>
      <c r="C22">
        <v>4</v>
      </c>
      <c r="D22">
        <v>1</v>
      </c>
      <c r="E22">
        <v>1</v>
      </c>
      <c r="F22">
        <v>448.070820309699</v>
      </c>
      <c r="G22">
        <v>54.44</v>
      </c>
    </row>
    <row r="23" spans="2:14" x14ac:dyDescent="0.2">
      <c r="B23">
        <v>4</v>
      </c>
      <c r="C23">
        <v>2</v>
      </c>
      <c r="D23">
        <v>2</v>
      </c>
      <c r="E23">
        <v>1</v>
      </c>
      <c r="F23">
        <v>448.98190703749998</v>
      </c>
      <c r="G23">
        <v>54.37</v>
      </c>
    </row>
    <row r="24" spans="2:14" x14ac:dyDescent="0.2">
      <c r="B24">
        <v>8</v>
      </c>
      <c r="C24">
        <v>8</v>
      </c>
      <c r="D24">
        <v>1</v>
      </c>
      <c r="E24">
        <v>1</v>
      </c>
      <c r="F24">
        <v>894.61120238439901</v>
      </c>
      <c r="G24" s="49">
        <v>54.59</v>
      </c>
    </row>
    <row r="25" spans="2:14" x14ac:dyDescent="0.2">
      <c r="B25">
        <v>8</v>
      </c>
      <c r="C25">
        <v>4</v>
      </c>
      <c r="D25">
        <v>2</v>
      </c>
      <c r="E25">
        <v>1</v>
      </c>
      <c r="F25">
        <v>896.99555936390004</v>
      </c>
      <c r="G25">
        <v>54.61</v>
      </c>
    </row>
    <row r="26" spans="2:14" x14ac:dyDescent="0.2">
      <c r="B26">
        <v>8</v>
      </c>
      <c r="C26">
        <v>2</v>
      </c>
      <c r="D26">
        <v>2</v>
      </c>
      <c r="E26">
        <v>2</v>
      </c>
      <c r="F26">
        <v>894.36706107179998</v>
      </c>
      <c r="G26">
        <v>54.61</v>
      </c>
    </row>
    <row r="27" spans="2:14" x14ac:dyDescent="0.2">
      <c r="B27">
        <v>12</v>
      </c>
      <c r="C27">
        <v>12</v>
      </c>
      <c r="D27">
        <v>1</v>
      </c>
      <c r="E27">
        <v>1</v>
      </c>
      <c r="F27">
        <v>1329.5301245170001</v>
      </c>
      <c r="G27">
        <v>55.27</v>
      </c>
    </row>
    <row r="28" spans="2:14" x14ac:dyDescent="0.2">
      <c r="B28">
        <v>12</v>
      </c>
      <c r="C28">
        <v>4</v>
      </c>
      <c r="D28">
        <v>3</v>
      </c>
      <c r="E28">
        <v>1</v>
      </c>
      <c r="F28">
        <v>1315.6551807789999</v>
      </c>
      <c r="G28">
        <v>55.7</v>
      </c>
    </row>
    <row r="29" spans="2:14" x14ac:dyDescent="0.2">
      <c r="B29">
        <v>12</v>
      </c>
      <c r="C29">
        <v>3</v>
      </c>
      <c r="D29">
        <v>2</v>
      </c>
      <c r="E29">
        <v>2</v>
      </c>
      <c r="F29">
        <v>1324.69806047</v>
      </c>
      <c r="G29">
        <v>55.42</v>
      </c>
    </row>
    <row r="30" spans="2:14" x14ac:dyDescent="0.2">
      <c r="B30">
        <v>12</v>
      </c>
      <c r="C30">
        <v>6</v>
      </c>
      <c r="D30">
        <v>2</v>
      </c>
      <c r="E30">
        <v>1</v>
      </c>
      <c r="F30">
        <v>1323.8480895580001</v>
      </c>
      <c r="G30">
        <v>55.46</v>
      </c>
      <c r="H30" s="49"/>
      <c r="I30" s="49"/>
      <c r="J30" s="49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9A4D-DC50-C442-A20E-7731FB2699AE}">
  <dimension ref="B1:N30"/>
  <sheetViews>
    <sheetView topLeftCell="A6" workbookViewId="0">
      <selection activeCell="K20" sqref="K20"/>
    </sheetView>
  </sheetViews>
  <sheetFormatPr baseColWidth="10" defaultRowHeight="16" x14ac:dyDescent="0.2"/>
  <cols>
    <col min="2" max="2" width="11.6640625" bestFit="1" customWidth="1"/>
    <col min="3" max="3" width="13.33203125" customWidth="1"/>
    <col min="4" max="4" width="16.83203125" bestFit="1" customWidth="1"/>
    <col min="5" max="5" width="16" bestFit="1" customWidth="1"/>
    <col min="6" max="6" width="12.1640625" bestFit="1" customWidth="1"/>
    <col min="7" max="7" width="7.5" bestFit="1" customWidth="1"/>
    <col min="10" max="10" width="13" bestFit="1" customWidth="1"/>
    <col min="11" max="11" width="15" bestFit="1" customWidth="1"/>
    <col min="12" max="12" width="15.6640625" bestFit="1" customWidth="1"/>
    <col min="13" max="13" width="13.83203125" bestFit="1" customWidth="1"/>
  </cols>
  <sheetData>
    <row r="1" spans="2:14" ht="17" thickBot="1" x14ac:dyDescent="0.25">
      <c r="D1" s="33" t="s">
        <v>7</v>
      </c>
    </row>
    <row r="2" spans="2:14" ht="20" thickBot="1" x14ac:dyDescent="0.25">
      <c r="B2" s="4" t="s">
        <v>0</v>
      </c>
      <c r="D2" s="1" t="s">
        <v>19</v>
      </c>
      <c r="E2" s="31" t="s">
        <v>20</v>
      </c>
    </row>
    <row r="3" spans="2:14" x14ac:dyDescent="0.2">
      <c r="B3" s="29">
        <v>700</v>
      </c>
      <c r="D3" s="29">
        <v>0.48499999999999999</v>
      </c>
      <c r="E3" s="30">
        <v>5530.8010000000004</v>
      </c>
    </row>
    <row r="6" spans="2:14" ht="20" thickBot="1" x14ac:dyDescent="0.3">
      <c r="B6" s="56" t="s">
        <v>17</v>
      </c>
    </row>
    <row r="7" spans="2:14" ht="20" thickBot="1" x14ac:dyDescent="0.25">
      <c r="B7" s="6" t="s">
        <v>16</v>
      </c>
      <c r="C7" s="1" t="s">
        <v>1</v>
      </c>
      <c r="D7" s="2" t="s">
        <v>2</v>
      </c>
      <c r="E7" s="2" t="s">
        <v>3</v>
      </c>
      <c r="F7" s="2" t="s">
        <v>4</v>
      </c>
      <c r="G7" s="2" t="s">
        <v>9</v>
      </c>
      <c r="H7" s="2" t="s">
        <v>10</v>
      </c>
      <c r="I7" s="2" t="s">
        <v>5</v>
      </c>
      <c r="J7" s="3" t="s">
        <v>14</v>
      </c>
      <c r="K7" s="3" t="s">
        <v>13</v>
      </c>
      <c r="L7" s="3" t="s">
        <v>15</v>
      </c>
      <c r="M7" s="7" t="s">
        <v>23</v>
      </c>
      <c r="N7" s="31" t="s">
        <v>31</v>
      </c>
    </row>
    <row r="8" spans="2:14" x14ac:dyDescent="0.2">
      <c r="B8" s="20">
        <v>2.99</v>
      </c>
      <c r="C8" s="90">
        <v>1</v>
      </c>
      <c r="D8" s="57">
        <v>1</v>
      </c>
      <c r="E8" s="57">
        <v>1</v>
      </c>
      <c r="F8" s="57">
        <v>1</v>
      </c>
      <c r="G8" s="58">
        <v>2</v>
      </c>
      <c r="H8" s="92">
        <v>0</v>
      </c>
      <c r="I8" s="57">
        <v>0</v>
      </c>
      <c r="J8" s="60">
        <f>((THIN_core!$B$3)^3*C8)/(I8+B8)</f>
        <v>114715719.06354514</v>
      </c>
      <c r="K8" s="75">
        <f>J8/(1000)^2</f>
        <v>114.71571906354514</v>
      </c>
      <c r="L8" s="61">
        <f>($K$8*C8)/K8</f>
        <v>1</v>
      </c>
      <c r="M8">
        <v>112.316026869</v>
      </c>
      <c r="N8">
        <v>54.24</v>
      </c>
    </row>
    <row r="9" spans="2:14" x14ac:dyDescent="0.2">
      <c r="B9" s="27">
        <v>2.99</v>
      </c>
      <c r="C9" s="9">
        <v>4</v>
      </c>
      <c r="D9" s="21">
        <v>4</v>
      </c>
      <c r="E9" s="21">
        <v>1</v>
      </c>
      <c r="F9" s="21">
        <v>1</v>
      </c>
      <c r="G9" s="8">
        <v>2</v>
      </c>
      <c r="H9" s="93">
        <f>(($B$3)^(2)*G9*8)/(1024^(2))</f>
        <v>7.476806640625</v>
      </c>
      <c r="I9" s="45">
        <f>(H9/($E$3))+G9*$D$3*10^(-6)</f>
        <v>1.3528187901887991E-3</v>
      </c>
      <c r="J9" s="36">
        <f>(($B$3)^3*C9)/(B9+I9)</f>
        <v>458655358.66641313</v>
      </c>
      <c r="K9" s="76">
        <f>J9/(10)^6</f>
        <v>458.65535866641312</v>
      </c>
      <c r="L9" s="66">
        <f>($K$8*C9)/K9</f>
        <v>1.000452447755916</v>
      </c>
      <c r="M9">
        <v>448.57761023059999</v>
      </c>
      <c r="N9">
        <v>54.35</v>
      </c>
    </row>
    <row r="10" spans="2:14" x14ac:dyDescent="0.2">
      <c r="B10" s="27">
        <v>2.99</v>
      </c>
      <c r="C10" s="9">
        <v>4</v>
      </c>
      <c r="D10" s="21">
        <v>2</v>
      </c>
      <c r="E10" s="21">
        <v>2</v>
      </c>
      <c r="F10" s="21">
        <v>1</v>
      </c>
      <c r="G10" s="8">
        <v>4</v>
      </c>
      <c r="H10" s="93">
        <f t="shared" ref="H10:H17" si="0">(($B$3)^(2)*G10*8)/(1024^(2))</f>
        <v>14.95361328125</v>
      </c>
      <c r="I10" s="45">
        <f t="shared" ref="I10:I17" si="1">(H10/($E$3))+G10*$D$3*10^(-6)</f>
        <v>2.7056375803775983E-3</v>
      </c>
      <c r="J10" s="36">
        <f t="shared" ref="J10:J17" si="2">(($B$3)^3*C10)/(B10+I10)</f>
        <v>458448028.69061023</v>
      </c>
      <c r="K10" s="76">
        <f>J10/(10)^6</f>
        <v>458.44802869061022</v>
      </c>
      <c r="L10" s="66">
        <f>($K$8*C10)/K10</f>
        <v>1.000904895511832</v>
      </c>
      <c r="M10">
        <v>448.3071756937</v>
      </c>
      <c r="N10">
        <v>54.36</v>
      </c>
    </row>
    <row r="11" spans="2:14" x14ac:dyDescent="0.2">
      <c r="B11" s="27">
        <v>2.99</v>
      </c>
      <c r="C11" s="11">
        <v>8</v>
      </c>
      <c r="D11" s="22">
        <v>8</v>
      </c>
      <c r="E11" s="22">
        <v>1</v>
      </c>
      <c r="F11" s="22">
        <v>1</v>
      </c>
      <c r="G11" s="10">
        <v>2</v>
      </c>
      <c r="H11" s="94">
        <f t="shared" si="0"/>
        <v>7.476806640625</v>
      </c>
      <c r="I11" s="46">
        <f t="shared" si="1"/>
        <v>1.3528187901887991E-3</v>
      </c>
      <c r="J11" s="35">
        <f t="shared" si="2"/>
        <v>917310717.33282626</v>
      </c>
      <c r="K11" s="77">
        <f>J11/(10)^6</f>
        <v>917.31071733282624</v>
      </c>
      <c r="L11" s="67">
        <f t="shared" ref="L10:L17" si="3">($K$8*C11)/K11</f>
        <v>1.000452447755916</v>
      </c>
      <c r="M11">
        <v>888.95601343019905</v>
      </c>
      <c r="N11">
        <v>54.74</v>
      </c>
    </row>
    <row r="12" spans="2:14" x14ac:dyDescent="0.2">
      <c r="B12" s="27">
        <v>2.99</v>
      </c>
      <c r="C12" s="11">
        <v>8</v>
      </c>
      <c r="D12" s="22">
        <v>4</v>
      </c>
      <c r="E12" s="22">
        <v>2</v>
      </c>
      <c r="F12" s="22">
        <v>1</v>
      </c>
      <c r="G12" s="10">
        <v>4</v>
      </c>
      <c r="H12" s="94">
        <f t="shared" si="0"/>
        <v>14.95361328125</v>
      </c>
      <c r="I12" s="46">
        <f t="shared" si="1"/>
        <v>2.7056375803775983E-3</v>
      </c>
      <c r="J12" s="35">
        <f t="shared" si="2"/>
        <v>916896057.38122046</v>
      </c>
      <c r="K12" s="77">
        <f>J12/(10)^6</f>
        <v>916.89605738122043</v>
      </c>
      <c r="L12" s="67">
        <f t="shared" si="3"/>
        <v>1.000904895511832</v>
      </c>
      <c r="M12">
        <v>895.18571551169998</v>
      </c>
      <c r="N12">
        <v>54.49</v>
      </c>
    </row>
    <row r="13" spans="2:14" x14ac:dyDescent="0.2">
      <c r="B13" s="27">
        <v>2.99</v>
      </c>
      <c r="C13" s="11">
        <v>8</v>
      </c>
      <c r="D13" s="22">
        <v>2</v>
      </c>
      <c r="E13" s="22">
        <v>2</v>
      </c>
      <c r="F13" s="22">
        <v>2</v>
      </c>
      <c r="G13" s="10">
        <v>6</v>
      </c>
      <c r="H13" s="94">
        <f t="shared" si="0"/>
        <v>22.430419921875</v>
      </c>
      <c r="I13" s="46">
        <f t="shared" si="1"/>
        <v>4.0584563705663972E-3</v>
      </c>
      <c r="J13" s="35">
        <f t="shared" si="2"/>
        <v>916481772.14492655</v>
      </c>
      <c r="K13" s="77">
        <f>J13/(10)^6</f>
        <v>916.48177214492659</v>
      </c>
      <c r="L13" s="67">
        <f t="shared" si="3"/>
        <v>1.0013573432677478</v>
      </c>
      <c r="M13">
        <v>895.89768727650005</v>
      </c>
      <c r="N13">
        <v>54.47</v>
      </c>
    </row>
    <row r="14" spans="2:14" x14ac:dyDescent="0.2">
      <c r="B14" s="27">
        <v>2.99</v>
      </c>
      <c r="C14" s="13">
        <v>12</v>
      </c>
      <c r="D14" s="23">
        <v>12</v>
      </c>
      <c r="E14" s="23">
        <v>1</v>
      </c>
      <c r="F14" s="23">
        <v>1</v>
      </c>
      <c r="G14" s="12">
        <v>2</v>
      </c>
      <c r="H14" s="95">
        <f t="shared" si="0"/>
        <v>7.476806640625</v>
      </c>
      <c r="I14" s="47">
        <f t="shared" si="1"/>
        <v>1.3528187901887991E-3</v>
      </c>
      <c r="J14" s="38">
        <f t="shared" si="2"/>
        <v>1375966075.9992394</v>
      </c>
      <c r="K14" s="78">
        <f>J14/(10)^6</f>
        <v>1375.9660759992394</v>
      </c>
      <c r="L14" s="68">
        <f t="shared" si="3"/>
        <v>1.000452447755916</v>
      </c>
      <c r="M14">
        <v>1332.875522519</v>
      </c>
      <c r="N14">
        <v>54.83</v>
      </c>
    </row>
    <row r="15" spans="2:14" x14ac:dyDescent="0.2">
      <c r="B15" s="27">
        <v>2.99</v>
      </c>
      <c r="C15" s="13">
        <v>12</v>
      </c>
      <c r="D15" s="23">
        <v>4</v>
      </c>
      <c r="E15" s="23">
        <v>3</v>
      </c>
      <c r="F15" s="23">
        <v>1</v>
      </c>
      <c r="G15" s="12">
        <v>4</v>
      </c>
      <c r="H15" s="95">
        <f t="shared" si="0"/>
        <v>14.95361328125</v>
      </c>
      <c r="I15" s="47">
        <f t="shared" si="1"/>
        <v>2.7056375803775983E-3</v>
      </c>
      <c r="J15" s="38">
        <f t="shared" si="2"/>
        <v>1375344086.0718307</v>
      </c>
      <c r="K15" s="78">
        <f>J15/(10)^6</f>
        <v>1375.3440860718308</v>
      </c>
      <c r="L15" s="68">
        <f t="shared" si="3"/>
        <v>1.0009048955118318</v>
      </c>
      <c r="M15">
        <v>1336.4716968139901</v>
      </c>
      <c r="N15">
        <v>54.84</v>
      </c>
    </row>
    <row r="16" spans="2:14" x14ac:dyDescent="0.2">
      <c r="B16" s="27">
        <v>2.99</v>
      </c>
      <c r="C16" s="13">
        <v>12</v>
      </c>
      <c r="D16" s="23">
        <v>3</v>
      </c>
      <c r="E16" s="23">
        <v>2</v>
      </c>
      <c r="F16" s="23">
        <v>2</v>
      </c>
      <c r="G16" s="12">
        <v>6</v>
      </c>
      <c r="H16" s="95">
        <f t="shared" si="0"/>
        <v>22.430419921875</v>
      </c>
      <c r="I16" s="47">
        <f t="shared" si="1"/>
        <v>4.0584563705663972E-3</v>
      </c>
      <c r="J16" s="38">
        <f t="shared" si="2"/>
        <v>1374722658.2173898</v>
      </c>
      <c r="K16" s="78">
        <f>J16/(10)^6</f>
        <v>1374.7226582173898</v>
      </c>
      <c r="L16" s="68">
        <f t="shared" si="3"/>
        <v>1.0013573432677478</v>
      </c>
      <c r="M16">
        <v>1342.51315453399</v>
      </c>
      <c r="N16">
        <v>54.63</v>
      </c>
    </row>
    <row r="17" spans="2:14" x14ac:dyDescent="0.2">
      <c r="B17" s="28">
        <v>2.99</v>
      </c>
      <c r="C17" s="91">
        <v>12</v>
      </c>
      <c r="D17" s="62">
        <v>6</v>
      </c>
      <c r="E17" s="62">
        <v>2</v>
      </c>
      <c r="F17" s="62">
        <v>1</v>
      </c>
      <c r="G17" s="63">
        <v>4</v>
      </c>
      <c r="H17" s="96">
        <f t="shared" si="0"/>
        <v>14.95361328125</v>
      </c>
      <c r="I17" s="64">
        <f t="shared" si="1"/>
        <v>2.7056375803775983E-3</v>
      </c>
      <c r="J17" s="65">
        <f t="shared" si="2"/>
        <v>1375344086.0718307</v>
      </c>
      <c r="K17" s="79">
        <f>J17/(10)^6</f>
        <v>1375.3440860718308</v>
      </c>
      <c r="L17" s="69">
        <f t="shared" si="3"/>
        <v>1.0009048955118318</v>
      </c>
      <c r="M17">
        <v>1342.4992631289999</v>
      </c>
      <c r="N17">
        <v>54.62</v>
      </c>
    </row>
    <row r="20" spans="2:14" x14ac:dyDescent="0.2"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</row>
    <row r="21" spans="2:14" x14ac:dyDescent="0.2">
      <c r="B21">
        <v>1</v>
      </c>
      <c r="C21">
        <v>1</v>
      </c>
      <c r="D21">
        <v>1</v>
      </c>
      <c r="E21">
        <v>1</v>
      </c>
      <c r="F21">
        <v>112.316026869</v>
      </c>
      <c r="G21">
        <v>54.24</v>
      </c>
    </row>
    <row r="22" spans="2:14" x14ac:dyDescent="0.2">
      <c r="B22">
        <v>4</v>
      </c>
      <c r="C22">
        <v>4</v>
      </c>
      <c r="D22">
        <v>1</v>
      </c>
      <c r="E22">
        <v>1</v>
      </c>
      <c r="F22">
        <v>448.57761023059999</v>
      </c>
      <c r="G22">
        <v>54.35</v>
      </c>
    </row>
    <row r="23" spans="2:14" x14ac:dyDescent="0.2">
      <c r="B23">
        <v>4</v>
      </c>
      <c r="C23">
        <v>2</v>
      </c>
      <c r="D23">
        <v>2</v>
      </c>
      <c r="E23">
        <v>1</v>
      </c>
      <c r="F23">
        <v>448.3071756937</v>
      </c>
      <c r="G23">
        <v>54.36</v>
      </c>
    </row>
    <row r="24" spans="2:14" x14ac:dyDescent="0.2">
      <c r="B24">
        <v>8</v>
      </c>
      <c r="C24">
        <v>8</v>
      </c>
      <c r="D24">
        <v>1</v>
      </c>
      <c r="E24">
        <v>1</v>
      </c>
      <c r="F24">
        <v>888.95601343019905</v>
      </c>
      <c r="G24">
        <v>54.74</v>
      </c>
    </row>
    <row r="25" spans="2:14" x14ac:dyDescent="0.2">
      <c r="B25">
        <v>8</v>
      </c>
      <c r="C25">
        <v>4</v>
      </c>
      <c r="D25">
        <v>2</v>
      </c>
      <c r="E25">
        <v>1</v>
      </c>
      <c r="F25">
        <v>895.18571551169998</v>
      </c>
      <c r="G25">
        <v>54.49</v>
      </c>
    </row>
    <row r="26" spans="2:14" x14ac:dyDescent="0.2">
      <c r="B26">
        <v>8</v>
      </c>
      <c r="C26">
        <v>2</v>
      </c>
      <c r="D26">
        <v>2</v>
      </c>
      <c r="E26">
        <v>2</v>
      </c>
      <c r="F26">
        <v>895.89768727650005</v>
      </c>
      <c r="G26">
        <v>54.47</v>
      </c>
    </row>
    <row r="27" spans="2:14" x14ac:dyDescent="0.2">
      <c r="B27">
        <v>12</v>
      </c>
      <c r="C27">
        <v>12</v>
      </c>
      <c r="D27">
        <v>1</v>
      </c>
      <c r="E27">
        <v>1</v>
      </c>
      <c r="F27">
        <v>1332.875522519</v>
      </c>
      <c r="G27">
        <v>54.83</v>
      </c>
    </row>
    <row r="28" spans="2:14" x14ac:dyDescent="0.2">
      <c r="B28">
        <v>12</v>
      </c>
      <c r="C28">
        <v>4</v>
      </c>
      <c r="D28">
        <v>3</v>
      </c>
      <c r="E28">
        <v>1</v>
      </c>
      <c r="F28">
        <v>1336.4716968139901</v>
      </c>
      <c r="G28">
        <v>54.84</v>
      </c>
    </row>
    <row r="29" spans="2:14" x14ac:dyDescent="0.2">
      <c r="B29">
        <v>12</v>
      </c>
      <c r="C29">
        <v>3</v>
      </c>
      <c r="D29">
        <v>2</v>
      </c>
      <c r="E29">
        <v>2</v>
      </c>
      <c r="F29">
        <v>1342.51315453399</v>
      </c>
      <c r="G29">
        <v>54.63</v>
      </c>
    </row>
    <row r="30" spans="2:14" x14ac:dyDescent="0.2">
      <c r="B30">
        <v>12</v>
      </c>
      <c r="C30">
        <v>6</v>
      </c>
      <c r="D30">
        <v>2</v>
      </c>
      <c r="E30">
        <v>1</v>
      </c>
      <c r="F30">
        <v>1342.4992631289999</v>
      </c>
      <c r="G30">
        <v>54.62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762A-BF22-704E-AD2C-D400DDB733B2}">
  <dimension ref="B1:N42"/>
  <sheetViews>
    <sheetView workbookViewId="0">
      <selection activeCell="B1" sqref="B1:N24"/>
    </sheetView>
  </sheetViews>
  <sheetFormatPr baseColWidth="10" defaultRowHeight="16" x14ac:dyDescent="0.2"/>
  <cols>
    <col min="4" max="4" width="13.83203125" bestFit="1" customWidth="1"/>
    <col min="5" max="5" width="14.6640625" bestFit="1" customWidth="1"/>
    <col min="8" max="8" width="11.83203125" bestFit="1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  <col min="16" max="16" width="4.1640625" bestFit="1" customWidth="1"/>
    <col min="17" max="17" width="3.1640625" bestFit="1" customWidth="1"/>
    <col min="18" max="19" width="3" bestFit="1" customWidth="1"/>
    <col min="20" max="20" width="12.1640625" bestFit="1" customWidth="1"/>
    <col min="21" max="21" width="7.5" bestFit="1" customWidth="1"/>
  </cols>
  <sheetData>
    <row r="1" spans="2:14" ht="17" thickBot="1" x14ac:dyDescent="0.25">
      <c r="D1" s="33" t="s">
        <v>7</v>
      </c>
    </row>
    <row r="2" spans="2:14" ht="20" thickBot="1" x14ac:dyDescent="0.25">
      <c r="B2" s="4" t="s">
        <v>0</v>
      </c>
      <c r="D2" s="1" t="s">
        <v>21</v>
      </c>
      <c r="E2" s="31" t="s">
        <v>22</v>
      </c>
    </row>
    <row r="3" spans="2:14" x14ac:dyDescent="0.2">
      <c r="B3" s="29">
        <v>700</v>
      </c>
      <c r="D3" s="32">
        <v>1.02</v>
      </c>
      <c r="E3" s="30">
        <v>11945.603999999999</v>
      </c>
    </row>
    <row r="4" spans="2:14" x14ac:dyDescent="0.2">
      <c r="D4">
        <v>1.35</v>
      </c>
      <c r="E4">
        <v>12000</v>
      </c>
    </row>
    <row r="6" spans="2:14" ht="20" thickBot="1" x14ac:dyDescent="0.3">
      <c r="B6" s="56" t="s">
        <v>18</v>
      </c>
    </row>
    <row r="7" spans="2:14" ht="20" thickBot="1" x14ac:dyDescent="0.25">
      <c r="B7" s="6" t="s">
        <v>16</v>
      </c>
      <c r="C7" s="1" t="s">
        <v>1</v>
      </c>
      <c r="D7" s="2" t="s">
        <v>2</v>
      </c>
      <c r="E7" s="2" t="s">
        <v>3</v>
      </c>
      <c r="F7" s="2" t="s">
        <v>4</v>
      </c>
      <c r="G7" s="2" t="s">
        <v>9</v>
      </c>
      <c r="H7" s="2" t="s">
        <v>10</v>
      </c>
      <c r="I7" s="2" t="s">
        <v>5</v>
      </c>
      <c r="J7" s="3" t="s">
        <v>14</v>
      </c>
      <c r="K7" s="3" t="s">
        <v>13</v>
      </c>
      <c r="L7" s="3" t="s">
        <v>15</v>
      </c>
      <c r="M7" s="7" t="s">
        <v>23</v>
      </c>
      <c r="N7" s="31" t="s">
        <v>31</v>
      </c>
    </row>
    <row r="8" spans="2:14" x14ac:dyDescent="0.2">
      <c r="B8" s="20">
        <v>2.99</v>
      </c>
      <c r="C8" s="90">
        <v>1</v>
      </c>
      <c r="D8" s="57">
        <v>1</v>
      </c>
      <c r="E8" s="57">
        <v>1</v>
      </c>
      <c r="F8" s="57">
        <v>1</v>
      </c>
      <c r="G8" s="58">
        <v>2</v>
      </c>
      <c r="H8" s="59">
        <v>0</v>
      </c>
      <c r="I8" s="57">
        <v>0</v>
      </c>
      <c r="J8" s="60">
        <f>(($B$3)^3*C8)/(I8+B8)</f>
        <v>114715719.06354514</v>
      </c>
      <c r="K8" s="75">
        <f>J8/(1000)^2</f>
        <v>114.71571906354514</v>
      </c>
      <c r="L8" s="70">
        <f>($K$8*C8)/K8</f>
        <v>1</v>
      </c>
      <c r="M8" s="20">
        <v>112.19412342</v>
      </c>
      <c r="N8">
        <v>54.26</v>
      </c>
    </row>
    <row r="9" spans="2:14" x14ac:dyDescent="0.2">
      <c r="B9" s="27">
        <v>2.99</v>
      </c>
      <c r="C9" s="13">
        <v>12</v>
      </c>
      <c r="D9" s="23">
        <v>12</v>
      </c>
      <c r="E9" s="23">
        <v>1</v>
      </c>
      <c r="F9" s="23">
        <v>1</v>
      </c>
      <c r="G9" s="12">
        <v>2</v>
      </c>
      <c r="H9" s="37">
        <f>(($B$3)^(2)*G9*8)/(1024^(2))</f>
        <v>7.476806640625</v>
      </c>
      <c r="I9" s="47">
        <f>(H9/($E$3))+G9*$D$3*10^(-6)</f>
        <v>6.2794444490081884E-4</v>
      </c>
      <c r="J9" s="38">
        <f>(($B$3)^3*C9)/(I9+B9)</f>
        <v>1376299585.3915832</v>
      </c>
      <c r="K9" s="78">
        <f>J9/(10)^6</f>
        <v>1376.2995853915832</v>
      </c>
      <c r="L9" s="73">
        <f t="shared" ref="L9:L24" si="0">($K$8*C9)/K9</f>
        <v>1.0002100148645154</v>
      </c>
      <c r="M9">
        <v>1334.3096477239999</v>
      </c>
      <c r="N9">
        <v>54.8</v>
      </c>
    </row>
    <row r="10" spans="2:14" x14ac:dyDescent="0.2">
      <c r="B10" s="27">
        <v>2.99</v>
      </c>
      <c r="C10" s="13">
        <v>12</v>
      </c>
      <c r="D10" s="23">
        <v>4</v>
      </c>
      <c r="E10" s="23">
        <v>3</v>
      </c>
      <c r="F10" s="23">
        <v>1</v>
      </c>
      <c r="G10" s="12">
        <v>4</v>
      </c>
      <c r="H10" s="37">
        <f>((THIN_core!$B$3)^(2)*G10*8)/(1024^(2))</f>
        <v>14.95361328125</v>
      </c>
      <c r="I10" s="47">
        <f>(H10/($E$3))+G10*$D$3*10^(-6)</f>
        <v>1.2558888898016377E-3</v>
      </c>
      <c r="J10" s="38">
        <f>(($B$3)^3*C10)/(I10+B10)</f>
        <v>1376010663.3764603</v>
      </c>
      <c r="K10" s="78">
        <f>J10/(10)^6</f>
        <v>1376.0106633764603</v>
      </c>
      <c r="L10" s="73">
        <f t="shared" si="0"/>
        <v>1.0004200297290307</v>
      </c>
      <c r="M10">
        <v>1334.8244221739999</v>
      </c>
      <c r="N10">
        <v>54.75</v>
      </c>
    </row>
    <row r="11" spans="2:14" x14ac:dyDescent="0.2">
      <c r="B11" s="27">
        <v>2.99</v>
      </c>
      <c r="C11" s="13">
        <v>12</v>
      </c>
      <c r="D11" s="23">
        <v>3</v>
      </c>
      <c r="E11" s="23">
        <v>2</v>
      </c>
      <c r="F11" s="23">
        <v>2</v>
      </c>
      <c r="G11" s="12">
        <v>6</v>
      </c>
      <c r="H11" s="37">
        <f>((THIN_core!$B$3)^(2)*G11*8)/(1024^(2))</f>
        <v>22.430419921875</v>
      </c>
      <c r="I11" s="47">
        <f>(H11/($E$3))+G11*$D$3*10^(-6)</f>
        <v>1.8838333347024564E-3</v>
      </c>
      <c r="J11" s="38">
        <f>(($B$3)^3*C11)/(I11+B11)</f>
        <v>1375721862.6407619</v>
      </c>
      <c r="K11" s="78">
        <f>J11/(10)^6</f>
        <v>1375.7218626407619</v>
      </c>
      <c r="L11" s="73">
        <f t="shared" si="0"/>
        <v>1.0006300445935461</v>
      </c>
      <c r="M11">
        <v>1342.3392898540001</v>
      </c>
      <c r="N11">
        <v>54.57</v>
      </c>
    </row>
    <row r="12" spans="2:14" x14ac:dyDescent="0.2">
      <c r="B12" s="27">
        <v>2.99</v>
      </c>
      <c r="C12" s="13">
        <v>12</v>
      </c>
      <c r="D12" s="23">
        <v>6</v>
      </c>
      <c r="E12" s="23">
        <v>2</v>
      </c>
      <c r="F12" s="23">
        <v>1</v>
      </c>
      <c r="G12" s="12">
        <v>4</v>
      </c>
      <c r="H12" s="37">
        <f>((THIN_core!$B$3)^(2)*G12*8)/(1024^(2))</f>
        <v>14.95361328125</v>
      </c>
      <c r="I12" s="47">
        <f>(H12/($E$3))+G12*$D$3*10^(-6)</f>
        <v>1.2558888898016377E-3</v>
      </c>
      <c r="J12" s="38">
        <f>(($B$3)^3*C12)/(I12+B12)</f>
        <v>1376010663.3764603</v>
      </c>
      <c r="K12" s="78">
        <f>J12/(10)^6</f>
        <v>1376.0106633764603</v>
      </c>
      <c r="L12" s="73">
        <f t="shared" si="0"/>
        <v>1.0004200297290307</v>
      </c>
      <c r="M12">
        <v>1341.9842592109901</v>
      </c>
      <c r="N12">
        <v>54.58</v>
      </c>
    </row>
    <row r="13" spans="2:14" x14ac:dyDescent="0.2">
      <c r="B13" s="27">
        <v>2.99</v>
      </c>
      <c r="C13" s="15">
        <v>24</v>
      </c>
      <c r="D13" s="24">
        <v>24</v>
      </c>
      <c r="E13" s="24">
        <v>1</v>
      </c>
      <c r="F13" s="24">
        <v>1</v>
      </c>
      <c r="G13" s="14">
        <v>2</v>
      </c>
      <c r="H13" s="39">
        <f>((THIN_core!$B$3)^(2)*G13*8)/(1024^(2))</f>
        <v>7.476806640625</v>
      </c>
      <c r="I13" s="48">
        <f>(H13/($E$3))+G13*$D$3*10^(-6)</f>
        <v>6.2794444490081884E-4</v>
      </c>
      <c r="J13" s="40">
        <f>(($B$3)^3*C13)/(I13+B13)</f>
        <v>2752599170.7831664</v>
      </c>
      <c r="K13" s="97">
        <f>J13/(10)^6</f>
        <v>2752.5991707831663</v>
      </c>
      <c r="L13" s="80">
        <f t="shared" si="0"/>
        <v>1.0002100148645154</v>
      </c>
      <c r="M13">
        <v>2680.570156498</v>
      </c>
      <c r="N13">
        <v>54.8</v>
      </c>
    </row>
    <row r="14" spans="2:14" x14ac:dyDescent="0.2">
      <c r="B14" s="27">
        <v>2.99</v>
      </c>
      <c r="C14" s="15">
        <v>24</v>
      </c>
      <c r="D14" s="24">
        <v>12</v>
      </c>
      <c r="E14" s="24">
        <v>2</v>
      </c>
      <c r="F14" s="24">
        <v>1</v>
      </c>
      <c r="G14" s="14">
        <v>4</v>
      </c>
      <c r="H14" s="39">
        <f>((THIN_core!$B$3)^(2)*G14*8)/(1024^(2))</f>
        <v>14.95361328125</v>
      </c>
      <c r="I14" s="48">
        <f>(H14/($E$3))+G14*$D$3*10^(-6)</f>
        <v>1.2558888898016377E-3</v>
      </c>
      <c r="J14" s="40">
        <f>(($B$3)^3*C14)/(I14+B14)</f>
        <v>2752021326.7529206</v>
      </c>
      <c r="K14" s="97">
        <f>J14/(10)^6</f>
        <v>2752.0213267529207</v>
      </c>
      <c r="L14" s="80">
        <f t="shared" si="0"/>
        <v>1.0004200297290307</v>
      </c>
      <c r="M14">
        <v>2683.9717871779999</v>
      </c>
      <c r="N14">
        <v>54.75</v>
      </c>
    </row>
    <row r="15" spans="2:14" x14ac:dyDescent="0.2">
      <c r="B15" s="27">
        <v>2.99</v>
      </c>
      <c r="C15" s="15">
        <v>24</v>
      </c>
      <c r="D15" s="24">
        <v>8</v>
      </c>
      <c r="E15" s="24">
        <v>3</v>
      </c>
      <c r="F15" s="24">
        <v>1</v>
      </c>
      <c r="G15" s="14">
        <v>4</v>
      </c>
      <c r="H15" s="39">
        <f>((THIN_core!$B$3)^(2)*G15*8)/(1024^(2))</f>
        <v>14.95361328125</v>
      </c>
      <c r="I15" s="48">
        <f>(H15/($E$3))+G15*$D$3*10^(-6)</f>
        <v>1.2558888898016377E-3</v>
      </c>
      <c r="J15" s="40">
        <f>(($B$3)^3*C15)/(I15+B15)</f>
        <v>2752021326.7529206</v>
      </c>
      <c r="K15" s="97">
        <f>J15/(10)^6</f>
        <v>2752.0213267529207</v>
      </c>
      <c r="L15" s="80">
        <f t="shared" si="0"/>
        <v>1.0004200297290307</v>
      </c>
      <c r="M15">
        <v>2678.9661976930001</v>
      </c>
      <c r="N15">
        <v>54.78</v>
      </c>
    </row>
    <row r="16" spans="2:14" x14ac:dyDescent="0.2">
      <c r="B16" s="27">
        <v>2.99</v>
      </c>
      <c r="C16" s="15">
        <v>24</v>
      </c>
      <c r="D16" s="24">
        <v>6</v>
      </c>
      <c r="E16" s="24">
        <v>4</v>
      </c>
      <c r="F16" s="24">
        <v>1</v>
      </c>
      <c r="G16" s="14">
        <v>4</v>
      </c>
      <c r="H16" s="39">
        <f>((THIN_core!$B$3)^(2)*G16*8)/(1024^(2))</f>
        <v>14.95361328125</v>
      </c>
      <c r="I16" s="48">
        <f>(H16/($E$3))+G16*$D$3*10^(-6)</f>
        <v>1.2558888898016377E-3</v>
      </c>
      <c r="J16" s="40">
        <f>(($B$3)^3*C16)/(I16+B16)</f>
        <v>2752021326.7529206</v>
      </c>
      <c r="K16" s="97">
        <f>J16/(10)^6</f>
        <v>2752.0213267529207</v>
      </c>
      <c r="L16" s="80">
        <f t="shared" si="0"/>
        <v>1.0004200297290307</v>
      </c>
      <c r="M16">
        <v>2676.7928584199999</v>
      </c>
      <c r="N16">
        <v>54.79</v>
      </c>
    </row>
    <row r="17" spans="2:14" x14ac:dyDescent="0.2">
      <c r="B17" s="27">
        <v>2.99</v>
      </c>
      <c r="C17" s="15">
        <v>24</v>
      </c>
      <c r="D17" s="24">
        <v>6</v>
      </c>
      <c r="E17" s="24">
        <v>2</v>
      </c>
      <c r="F17" s="24">
        <v>2</v>
      </c>
      <c r="G17" s="14">
        <v>6</v>
      </c>
      <c r="H17" s="39">
        <f>((THIN_core!$B$3)^(2)*G17*8)/(1024^(2))</f>
        <v>22.430419921875</v>
      </c>
      <c r="I17" s="48">
        <f>(H17/($E$3))+G17*$D$3*10^(-6)</f>
        <v>1.8838333347024564E-3</v>
      </c>
      <c r="J17" s="40">
        <f>(($B$3)^3*C17)/(I17+B17)</f>
        <v>2751443725.2815237</v>
      </c>
      <c r="K17" s="97">
        <f>J17/(10)^6</f>
        <v>2751.4437252815237</v>
      </c>
      <c r="L17" s="80">
        <f t="shared" si="0"/>
        <v>1.0006300445935461</v>
      </c>
      <c r="M17">
        <v>2681.9062023370002</v>
      </c>
      <c r="N17">
        <v>54.82</v>
      </c>
    </row>
    <row r="18" spans="2:14" x14ac:dyDescent="0.2">
      <c r="B18" s="27">
        <v>2.99</v>
      </c>
      <c r="C18" s="15">
        <v>24</v>
      </c>
      <c r="D18" s="24">
        <v>4</v>
      </c>
      <c r="E18" s="24">
        <v>3</v>
      </c>
      <c r="F18" s="24">
        <v>2</v>
      </c>
      <c r="G18" s="14">
        <v>6</v>
      </c>
      <c r="H18" s="39">
        <f>((THIN_core!$B$3)^(2)*G18*8)/(1024^(2))</f>
        <v>22.430419921875</v>
      </c>
      <c r="I18" s="48">
        <f>(H18/($E$3))+G18*$D$3*10^(-6)</f>
        <v>1.8838333347024564E-3</v>
      </c>
      <c r="J18" s="40">
        <f>(($B$3)^3*C18)/(I18+B18)</f>
        <v>2751443725.2815237</v>
      </c>
      <c r="K18" s="97">
        <f>J18/(10)^6</f>
        <v>2751.4437252815237</v>
      </c>
      <c r="L18" s="80">
        <f t="shared" si="0"/>
        <v>1.0006300445935461</v>
      </c>
      <c r="M18">
        <v>2674.0857583120001</v>
      </c>
      <c r="N18">
        <v>54.85</v>
      </c>
    </row>
    <row r="19" spans="2:14" x14ac:dyDescent="0.2">
      <c r="B19" s="27">
        <v>2.99</v>
      </c>
      <c r="C19" s="17">
        <v>48</v>
      </c>
      <c r="D19" s="25">
        <v>48</v>
      </c>
      <c r="E19" s="25">
        <v>1</v>
      </c>
      <c r="F19" s="25">
        <v>1</v>
      </c>
      <c r="G19" s="16">
        <v>2</v>
      </c>
      <c r="H19" s="54">
        <f>((THIN_core!$B$3)^(2)*G19*8)/(1024^(2))</f>
        <v>7.476806640625</v>
      </c>
      <c r="I19" s="50">
        <f>(H19/($E$3))+G19*$D$3*10^(-6)</f>
        <v>6.2794444490081884E-4</v>
      </c>
      <c r="J19" s="51">
        <f>(($B$3)^3*C19)/(I19+B19)</f>
        <v>5505198341.5663328</v>
      </c>
      <c r="K19" s="98">
        <f>J19/(10)^6</f>
        <v>5505.1983415663326</v>
      </c>
      <c r="L19" s="81">
        <f t="shared" si="0"/>
        <v>1.0002100148645154</v>
      </c>
      <c r="M19">
        <v>5260.9379176479997</v>
      </c>
      <c r="N19">
        <v>56.39</v>
      </c>
    </row>
    <row r="20" spans="2:14" x14ac:dyDescent="0.2">
      <c r="B20" s="27">
        <v>2.99</v>
      </c>
      <c r="C20" s="17">
        <v>48</v>
      </c>
      <c r="D20" s="25">
        <v>24</v>
      </c>
      <c r="E20" s="25">
        <v>2</v>
      </c>
      <c r="F20" s="25">
        <v>1</v>
      </c>
      <c r="G20" s="16">
        <v>4</v>
      </c>
      <c r="H20" s="54">
        <f>((THIN_core!$B$3)^(2)*G20*8)/(1024^(2))</f>
        <v>14.95361328125</v>
      </c>
      <c r="I20" s="50">
        <f>(H20/($E$3))+G20*$D$3*10^(-6)</f>
        <v>1.2558888898016377E-3</v>
      </c>
      <c r="J20" s="51">
        <f>(($B$3)^3*C20)/(I20+B20)</f>
        <v>5504042653.5058413</v>
      </c>
      <c r="K20" s="98">
        <f>J20/(10)^6</f>
        <v>5504.0426535058414</v>
      </c>
      <c r="L20" s="81">
        <f t="shared" si="0"/>
        <v>1.0004200297290307</v>
      </c>
      <c r="M20">
        <v>5247.7544821419997</v>
      </c>
      <c r="N20">
        <v>56.51</v>
      </c>
    </row>
    <row r="21" spans="2:14" x14ac:dyDescent="0.2">
      <c r="B21" s="27">
        <v>2.99</v>
      </c>
      <c r="C21" s="17">
        <v>48</v>
      </c>
      <c r="D21" s="25">
        <v>12</v>
      </c>
      <c r="E21" s="25">
        <v>4</v>
      </c>
      <c r="F21" s="25">
        <v>1</v>
      </c>
      <c r="G21" s="16">
        <v>4</v>
      </c>
      <c r="H21" s="54">
        <f>((THIN_core!$B$3)^(2)*G21*8)/(1024^(2))</f>
        <v>14.95361328125</v>
      </c>
      <c r="I21" s="50">
        <f>(H21/($E$3))+G21*$D$3*10^(-6)</f>
        <v>1.2558888898016377E-3</v>
      </c>
      <c r="J21" s="51">
        <f>(($B$3)^3*C21)/(I21+B21)</f>
        <v>5504042653.5058413</v>
      </c>
      <c r="K21" s="98">
        <f>J21/(10)^6</f>
        <v>5504.0426535058414</v>
      </c>
      <c r="L21" s="81">
        <f t="shared" si="0"/>
        <v>1.0004200297290307</v>
      </c>
      <c r="M21">
        <v>5249.9587240430001</v>
      </c>
      <c r="N21">
        <v>56.58</v>
      </c>
    </row>
    <row r="22" spans="2:14" x14ac:dyDescent="0.2">
      <c r="B22" s="27">
        <v>2.99</v>
      </c>
      <c r="C22" s="17">
        <v>48</v>
      </c>
      <c r="D22" s="25">
        <v>12</v>
      </c>
      <c r="E22" s="25">
        <v>2</v>
      </c>
      <c r="F22" s="25">
        <v>2</v>
      </c>
      <c r="G22" s="16">
        <v>6</v>
      </c>
      <c r="H22" s="54">
        <f>((THIN_core!$B$3)^(2)*G22*8)/(1024^(2))</f>
        <v>22.430419921875</v>
      </c>
      <c r="I22" s="50">
        <f>(H22/($E$3))+G22*$D$3*10^(-6)</f>
        <v>1.8838333347024564E-3</v>
      </c>
      <c r="J22" s="51">
        <f>(($B$3)^3*C22)/(I22+B22)</f>
        <v>5502887450.5630474</v>
      </c>
      <c r="K22" s="98">
        <f>J22/(10)^6</f>
        <v>5502.8874505630474</v>
      </c>
      <c r="L22" s="81">
        <f t="shared" si="0"/>
        <v>1.0006300445935461</v>
      </c>
      <c r="M22">
        <v>5215.275131247</v>
      </c>
      <c r="N22">
        <v>56.73</v>
      </c>
    </row>
    <row r="23" spans="2:14" x14ac:dyDescent="0.2">
      <c r="B23" s="27">
        <v>2.99</v>
      </c>
      <c r="C23" s="17">
        <v>48</v>
      </c>
      <c r="D23" s="25">
        <v>8</v>
      </c>
      <c r="E23" s="25">
        <v>6</v>
      </c>
      <c r="F23" s="25">
        <v>1</v>
      </c>
      <c r="G23" s="16">
        <v>4</v>
      </c>
      <c r="H23" s="54">
        <f>((THIN_core!$B$3)^(2)*G23*8)/(1024^(2))</f>
        <v>14.95361328125</v>
      </c>
      <c r="I23" s="50">
        <f>(H23/($E$3))+G23*$D$3*10^(-6)</f>
        <v>1.2558888898016377E-3</v>
      </c>
      <c r="J23" s="51">
        <f>(($B$3)^3*C23)/(I23+B23)</f>
        <v>5504042653.5058413</v>
      </c>
      <c r="K23" s="98">
        <f>J23/(10)^6</f>
        <v>5504.0426535058414</v>
      </c>
      <c r="L23" s="81">
        <f t="shared" si="0"/>
        <v>1.0004200297290307</v>
      </c>
      <c r="M23">
        <v>5222.1199602039997</v>
      </c>
      <c r="N23">
        <v>56.67</v>
      </c>
    </row>
    <row r="24" spans="2:14" x14ac:dyDescent="0.2">
      <c r="B24" s="28">
        <v>2.99</v>
      </c>
      <c r="C24" s="19">
        <v>48</v>
      </c>
      <c r="D24" s="26">
        <v>6</v>
      </c>
      <c r="E24" s="26">
        <v>4</v>
      </c>
      <c r="F24" s="26">
        <v>2</v>
      </c>
      <c r="G24" s="18">
        <v>6</v>
      </c>
      <c r="H24" s="55">
        <f>((THIN_core!$B$3)^(2)*G24*8)/(1024^(2))</f>
        <v>22.430419921875</v>
      </c>
      <c r="I24" s="52">
        <f>(H24/($E$3))+G24*$D$3*10^(-6)</f>
        <v>1.8838333347024564E-3</v>
      </c>
      <c r="J24" s="53">
        <f>(($B$3)^3*C24)/(I24+B24)</f>
        <v>5502887450.5630474</v>
      </c>
      <c r="K24" s="99">
        <f>J24/(10)^6</f>
        <v>5502.8874505630474</v>
      </c>
      <c r="L24" s="82">
        <f t="shared" si="0"/>
        <v>1.0006300445935461</v>
      </c>
      <c r="M24">
        <v>5244.1732033549997</v>
      </c>
      <c r="N24">
        <v>56.52</v>
      </c>
    </row>
    <row r="25" spans="2:14" x14ac:dyDescent="0.2">
      <c r="K25" s="84"/>
    </row>
    <row r="26" spans="2:14" x14ac:dyDescent="0.2">
      <c r="C26" t="s">
        <v>26</v>
      </c>
      <c r="D26" t="s">
        <v>27</v>
      </c>
      <c r="E26" t="s">
        <v>28</v>
      </c>
      <c r="F26" t="s">
        <v>29</v>
      </c>
      <c r="G26" t="s">
        <v>30</v>
      </c>
      <c r="H26" t="s">
        <v>31</v>
      </c>
    </row>
    <row r="27" spans="2:14" x14ac:dyDescent="0.2">
      <c r="C27">
        <v>12</v>
      </c>
      <c r="D27">
        <v>12</v>
      </c>
      <c r="E27">
        <v>1</v>
      </c>
      <c r="F27">
        <v>1</v>
      </c>
      <c r="G27">
        <v>1334.3096477239999</v>
      </c>
      <c r="H27">
        <v>54.8</v>
      </c>
    </row>
    <row r="28" spans="2:14" x14ac:dyDescent="0.2">
      <c r="C28">
        <v>12</v>
      </c>
      <c r="D28">
        <v>4</v>
      </c>
      <c r="E28">
        <v>3</v>
      </c>
      <c r="F28">
        <v>1</v>
      </c>
      <c r="G28">
        <v>1334.8244221739999</v>
      </c>
      <c r="H28">
        <v>54.75</v>
      </c>
    </row>
    <row r="29" spans="2:14" x14ac:dyDescent="0.2">
      <c r="C29">
        <v>12</v>
      </c>
      <c r="D29">
        <v>3</v>
      </c>
      <c r="E29">
        <v>2</v>
      </c>
      <c r="F29">
        <v>2</v>
      </c>
      <c r="G29">
        <v>1342.3392898540001</v>
      </c>
      <c r="H29">
        <v>54.57</v>
      </c>
    </row>
    <row r="30" spans="2:14" x14ac:dyDescent="0.2">
      <c r="C30">
        <v>12</v>
      </c>
      <c r="D30">
        <v>6</v>
      </c>
      <c r="E30">
        <v>2</v>
      </c>
      <c r="F30">
        <v>1</v>
      </c>
      <c r="G30">
        <v>1341.9842592109901</v>
      </c>
      <c r="H30">
        <v>54.58</v>
      </c>
    </row>
    <row r="31" spans="2:14" x14ac:dyDescent="0.2">
      <c r="C31">
        <v>24</v>
      </c>
      <c r="D31">
        <v>24</v>
      </c>
      <c r="E31">
        <v>1</v>
      </c>
      <c r="F31">
        <v>1</v>
      </c>
      <c r="G31">
        <v>2680.570156498</v>
      </c>
      <c r="H31">
        <v>54.8</v>
      </c>
    </row>
    <row r="32" spans="2:14" x14ac:dyDescent="0.2">
      <c r="C32">
        <v>24</v>
      </c>
      <c r="D32">
        <v>12</v>
      </c>
      <c r="E32">
        <v>2</v>
      </c>
      <c r="F32">
        <v>1</v>
      </c>
      <c r="G32">
        <v>2683.9717871779999</v>
      </c>
      <c r="H32">
        <v>54.75</v>
      </c>
    </row>
    <row r="33" spans="3:8" x14ac:dyDescent="0.2">
      <c r="C33">
        <v>24</v>
      </c>
      <c r="D33">
        <v>8</v>
      </c>
      <c r="E33">
        <v>3</v>
      </c>
      <c r="F33">
        <v>1</v>
      </c>
      <c r="G33">
        <v>2678.9661976930001</v>
      </c>
      <c r="H33">
        <v>54.78</v>
      </c>
    </row>
    <row r="34" spans="3:8" x14ac:dyDescent="0.2">
      <c r="C34">
        <v>24</v>
      </c>
      <c r="D34">
        <v>6</v>
      </c>
      <c r="E34">
        <v>4</v>
      </c>
      <c r="F34">
        <v>1</v>
      </c>
      <c r="G34">
        <v>2676.7928584199999</v>
      </c>
      <c r="H34">
        <v>54.79</v>
      </c>
    </row>
    <row r="35" spans="3:8" x14ac:dyDescent="0.2">
      <c r="C35">
        <v>24</v>
      </c>
      <c r="D35">
        <v>6</v>
      </c>
      <c r="E35">
        <v>2</v>
      </c>
      <c r="F35">
        <v>2</v>
      </c>
      <c r="G35">
        <v>2681.9062023370002</v>
      </c>
      <c r="H35">
        <v>54.82</v>
      </c>
    </row>
    <row r="36" spans="3:8" x14ac:dyDescent="0.2">
      <c r="C36">
        <v>24</v>
      </c>
      <c r="D36">
        <v>4</v>
      </c>
      <c r="E36">
        <v>3</v>
      </c>
      <c r="F36">
        <v>2</v>
      </c>
      <c r="G36">
        <v>2674.0857583120001</v>
      </c>
      <c r="H36">
        <v>54.85</v>
      </c>
    </row>
    <row r="37" spans="3:8" x14ac:dyDescent="0.2">
      <c r="C37">
        <v>48</v>
      </c>
      <c r="D37">
        <v>48</v>
      </c>
      <c r="E37">
        <v>1</v>
      </c>
      <c r="F37">
        <v>1</v>
      </c>
      <c r="G37">
        <v>5260.9379176479997</v>
      </c>
      <c r="H37">
        <v>56.39</v>
      </c>
    </row>
    <row r="38" spans="3:8" x14ac:dyDescent="0.2">
      <c r="C38">
        <v>48</v>
      </c>
      <c r="D38">
        <v>24</v>
      </c>
      <c r="E38">
        <v>2</v>
      </c>
      <c r="F38">
        <v>1</v>
      </c>
      <c r="G38">
        <v>5247.7544821419997</v>
      </c>
      <c r="H38">
        <v>56.51</v>
      </c>
    </row>
    <row r="39" spans="3:8" x14ac:dyDescent="0.2">
      <c r="C39">
        <v>48</v>
      </c>
      <c r="D39">
        <v>12</v>
      </c>
      <c r="E39">
        <v>2</v>
      </c>
      <c r="F39">
        <v>2</v>
      </c>
      <c r="G39">
        <v>5249.9587240430001</v>
      </c>
      <c r="H39">
        <v>56.58</v>
      </c>
    </row>
    <row r="40" spans="3:8" x14ac:dyDescent="0.2">
      <c r="C40">
        <v>48</v>
      </c>
      <c r="D40">
        <v>12</v>
      </c>
      <c r="E40">
        <v>4</v>
      </c>
      <c r="F40">
        <v>1</v>
      </c>
      <c r="G40">
        <v>5215.275131247</v>
      </c>
      <c r="H40">
        <v>56.73</v>
      </c>
    </row>
    <row r="41" spans="3:8" x14ac:dyDescent="0.2">
      <c r="C41">
        <v>48</v>
      </c>
      <c r="D41">
        <v>8</v>
      </c>
      <c r="E41">
        <v>6</v>
      </c>
      <c r="F41">
        <v>1</v>
      </c>
      <c r="G41">
        <v>5222.1199602039997</v>
      </c>
      <c r="H41">
        <v>56.67</v>
      </c>
    </row>
    <row r="42" spans="3:8" x14ac:dyDescent="0.2">
      <c r="C42">
        <v>48</v>
      </c>
      <c r="D42">
        <v>6</v>
      </c>
      <c r="E42">
        <v>4</v>
      </c>
      <c r="F42">
        <v>2</v>
      </c>
      <c r="G42">
        <v>5244.1732033549997</v>
      </c>
      <c r="H42">
        <v>56.52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B8F0-3591-B34D-93FC-F2D4BF67629F}">
  <dimension ref="B1:Q34"/>
  <sheetViews>
    <sheetView tabSelected="1" workbookViewId="0">
      <selection activeCell="B6" sqref="B6"/>
    </sheetView>
  </sheetViews>
  <sheetFormatPr baseColWidth="10" defaultRowHeight="16" x14ac:dyDescent="0.2"/>
  <cols>
    <col min="1" max="1" width="12" bestFit="1" customWidth="1"/>
    <col min="2" max="2" width="8.6640625" bestFit="1" customWidth="1"/>
    <col min="3" max="3" width="10.83203125" customWidth="1"/>
    <col min="4" max="4" width="11" customWidth="1"/>
    <col min="5" max="5" width="13.1640625" bestFit="1" customWidth="1"/>
    <col min="6" max="6" width="12.1640625" bestFit="1" customWidth="1"/>
    <col min="7" max="7" width="7.5" bestFit="1" customWidth="1"/>
  </cols>
  <sheetData>
    <row r="1" spans="2:17" x14ac:dyDescent="0.2">
      <c r="D1" t="s">
        <v>7</v>
      </c>
      <c r="O1" t="s">
        <v>24</v>
      </c>
      <c r="P1">
        <v>4.2249999999999996</v>
      </c>
      <c r="Q1" t="s">
        <v>32</v>
      </c>
    </row>
    <row r="2" spans="2:17" x14ac:dyDescent="0.2">
      <c r="B2" t="s">
        <v>0</v>
      </c>
      <c r="D2" t="s">
        <v>21</v>
      </c>
      <c r="E2" t="s">
        <v>22</v>
      </c>
      <c r="O2" t="s">
        <v>25</v>
      </c>
      <c r="P2">
        <v>4.3170000000000002</v>
      </c>
    </row>
    <row r="3" spans="2:17" x14ac:dyDescent="0.2">
      <c r="B3">
        <v>700</v>
      </c>
      <c r="D3">
        <v>1.02</v>
      </c>
      <c r="E3">
        <v>11945.603999999999</v>
      </c>
    </row>
    <row r="4" spans="2:17" x14ac:dyDescent="0.2">
      <c r="D4">
        <v>1.35</v>
      </c>
      <c r="E4">
        <v>12000</v>
      </c>
    </row>
    <row r="6" spans="2:17" x14ac:dyDescent="0.2">
      <c r="B6" t="s">
        <v>17</v>
      </c>
    </row>
    <row r="7" spans="2:17" x14ac:dyDescent="0.2">
      <c r="B7" t="s">
        <v>16</v>
      </c>
      <c r="C7" t="s">
        <v>1</v>
      </c>
      <c r="D7" t="s">
        <v>2</v>
      </c>
      <c r="E7" t="s">
        <v>3</v>
      </c>
      <c r="F7" t="s">
        <v>4</v>
      </c>
      <c r="G7" t="s">
        <v>9</v>
      </c>
      <c r="H7" t="s">
        <v>10</v>
      </c>
      <c r="I7" t="s">
        <v>5</v>
      </c>
      <c r="J7" t="s">
        <v>14</v>
      </c>
      <c r="K7" t="s">
        <v>13</v>
      </c>
      <c r="L7" t="s">
        <v>15</v>
      </c>
      <c r="M7" t="s">
        <v>23</v>
      </c>
      <c r="N7" t="s">
        <v>31</v>
      </c>
    </row>
    <row r="8" spans="2:17" x14ac:dyDescent="0.2">
      <c r="B8">
        <v>4.3170000000000002</v>
      </c>
      <c r="C8">
        <v>1</v>
      </c>
      <c r="D8">
        <v>1</v>
      </c>
      <c r="E8">
        <v>1</v>
      </c>
      <c r="F8">
        <v>1</v>
      </c>
      <c r="G8">
        <v>2</v>
      </c>
      <c r="H8">
        <v>0</v>
      </c>
      <c r="I8">
        <v>0</v>
      </c>
      <c r="J8">
        <f>(($B$3)^3*C8)/(I8+B8)</f>
        <v>79453324.06763956</v>
      </c>
      <c r="K8">
        <f>J8/(1000)^2</f>
        <v>79.453324067639556</v>
      </c>
      <c r="L8">
        <f>($K$8*C8)/K8</f>
        <v>1</v>
      </c>
      <c r="M8">
        <v>112.19412342</v>
      </c>
      <c r="N8">
        <v>54.26</v>
      </c>
    </row>
    <row r="9" spans="2:17" x14ac:dyDescent="0.2">
      <c r="B9">
        <f>B8</f>
        <v>4.3170000000000002</v>
      </c>
      <c r="C9">
        <v>12</v>
      </c>
      <c r="D9">
        <v>12</v>
      </c>
      <c r="E9">
        <v>1</v>
      </c>
      <c r="F9">
        <v>1</v>
      </c>
      <c r="G9">
        <v>2</v>
      </c>
      <c r="H9">
        <f>(($B$3)^(2)*G9*8)/(1024^(2))</f>
        <v>7.476806640625</v>
      </c>
      <c r="I9">
        <f>(H9/($E$3))+G9*$D$3*10^(-6)</f>
        <v>6.2794444490081884E-4</v>
      </c>
      <c r="J9">
        <f>(($B$3)^3*C9)/(I9+B9)</f>
        <v>953301223.02355456</v>
      </c>
      <c r="K9">
        <f>J9/(10)^6</f>
        <v>953.3012230235546</v>
      </c>
      <c r="L9">
        <f t="shared" ref="L9:L24" si="0">($K$8*C9)/K9</f>
        <v>1.000145458523257</v>
      </c>
      <c r="M9">
        <v>1334.3096477239999</v>
      </c>
      <c r="N9">
        <v>54.8</v>
      </c>
    </row>
    <row r="10" spans="2:17" x14ac:dyDescent="0.2">
      <c r="B10">
        <f t="shared" ref="B10:B18" si="1">B9</f>
        <v>4.3170000000000002</v>
      </c>
      <c r="C10">
        <v>12</v>
      </c>
      <c r="D10">
        <v>4</v>
      </c>
      <c r="E10">
        <v>3</v>
      </c>
      <c r="F10">
        <v>1</v>
      </c>
      <c r="G10">
        <v>4</v>
      </c>
      <c r="H10">
        <f t="shared" ref="H10:H24" si="2">(($B$3)^(2)*G10*8)/(1024^(2))</f>
        <v>14.95361328125</v>
      </c>
      <c r="I10">
        <f>(H10/($E$3))+G10*$D$3*10^(-6)</f>
        <v>1.2558888898016377E-3</v>
      </c>
      <c r="J10">
        <f>(($B$3)^3*C10)/(I10+B10)</f>
        <v>953162597.56394374</v>
      </c>
      <c r="K10">
        <f>J10/(10)^6</f>
        <v>953.16259756394379</v>
      </c>
      <c r="L10">
        <f t="shared" si="0"/>
        <v>1.000290917046514</v>
      </c>
      <c r="M10">
        <v>1334.8244221739999</v>
      </c>
      <c r="N10">
        <v>54.75</v>
      </c>
    </row>
    <row r="11" spans="2:17" x14ac:dyDescent="0.2">
      <c r="B11">
        <f t="shared" si="1"/>
        <v>4.3170000000000002</v>
      </c>
      <c r="C11">
        <v>12</v>
      </c>
      <c r="D11">
        <v>3</v>
      </c>
      <c r="E11">
        <v>2</v>
      </c>
      <c r="F11">
        <v>2</v>
      </c>
      <c r="G11">
        <v>6</v>
      </c>
      <c r="H11">
        <f t="shared" si="2"/>
        <v>22.430419921875</v>
      </c>
      <c r="I11">
        <f>(H11/($E$3))+G11*$D$3*10^(-6)</f>
        <v>1.8838333347024564E-3</v>
      </c>
      <c r="J11">
        <f>(($B$3)^3*C11)/(I11+B11)</f>
        <v>953024012.41525126</v>
      </c>
      <c r="K11">
        <f>J11/(10)^6</f>
        <v>953.02401241525126</v>
      </c>
      <c r="L11">
        <f t="shared" si="0"/>
        <v>1.0004363755697714</v>
      </c>
      <c r="M11">
        <v>1342.3392898540001</v>
      </c>
      <c r="N11">
        <v>54.57</v>
      </c>
    </row>
    <row r="12" spans="2:17" x14ac:dyDescent="0.2">
      <c r="B12">
        <f t="shared" si="1"/>
        <v>4.3170000000000002</v>
      </c>
      <c r="C12">
        <v>12</v>
      </c>
      <c r="D12">
        <v>6</v>
      </c>
      <c r="E12">
        <v>2</v>
      </c>
      <c r="F12">
        <v>1</v>
      </c>
      <c r="G12">
        <v>4</v>
      </c>
      <c r="H12">
        <f t="shared" si="2"/>
        <v>14.95361328125</v>
      </c>
      <c r="I12">
        <f>(H12/($E$3))+G12*$D$3*10^(-6)</f>
        <v>1.2558888898016377E-3</v>
      </c>
      <c r="J12">
        <f>(($B$3)^3*C12)/(I12+B12)</f>
        <v>953162597.56394374</v>
      </c>
      <c r="K12">
        <f>J12/(10)^6</f>
        <v>953.16259756394379</v>
      </c>
      <c r="L12">
        <f t="shared" si="0"/>
        <v>1.000290917046514</v>
      </c>
      <c r="M12">
        <v>1341.9842592109901</v>
      </c>
      <c r="N12">
        <v>54.58</v>
      </c>
    </row>
    <row r="13" spans="2:17" x14ac:dyDescent="0.2">
      <c r="B13">
        <f t="shared" si="1"/>
        <v>4.3170000000000002</v>
      </c>
      <c r="C13">
        <v>24</v>
      </c>
      <c r="D13">
        <v>24</v>
      </c>
      <c r="E13">
        <v>1</v>
      </c>
      <c r="F13">
        <v>1</v>
      </c>
      <c r="G13">
        <v>2</v>
      </c>
      <c r="H13">
        <f t="shared" si="2"/>
        <v>7.476806640625</v>
      </c>
      <c r="I13">
        <f>(H13/($E$3))+G13*$D$3*10^(-6)</f>
        <v>6.2794444490081884E-4</v>
      </c>
      <c r="J13">
        <f>(($B$3)^3*C13)/(I13+B13)</f>
        <v>1906602446.0471091</v>
      </c>
      <c r="K13">
        <f>J13/(10)^6</f>
        <v>1906.6024460471092</v>
      </c>
      <c r="L13">
        <f t="shared" si="0"/>
        <v>1.000145458523257</v>
      </c>
      <c r="M13">
        <v>2680.570156498</v>
      </c>
      <c r="N13">
        <v>54.8</v>
      </c>
    </row>
    <row r="14" spans="2:17" x14ac:dyDescent="0.2">
      <c r="B14">
        <f t="shared" si="1"/>
        <v>4.3170000000000002</v>
      </c>
      <c r="C14">
        <v>24</v>
      </c>
      <c r="D14">
        <v>12</v>
      </c>
      <c r="E14">
        <v>2</v>
      </c>
      <c r="F14">
        <v>1</v>
      </c>
      <c r="G14">
        <v>4</v>
      </c>
      <c r="H14">
        <f t="shared" si="2"/>
        <v>14.95361328125</v>
      </c>
      <c r="I14">
        <f>(H14/($E$3))+G14*$D$3*10^(-6)</f>
        <v>1.2558888898016377E-3</v>
      </c>
      <c r="J14">
        <f>(($B$3)^3*C14)/(I14+B14)</f>
        <v>1906325195.1278875</v>
      </c>
      <c r="K14">
        <f>J14/(10)^6</f>
        <v>1906.3251951278876</v>
      </c>
      <c r="L14">
        <f t="shared" si="0"/>
        <v>1.000290917046514</v>
      </c>
      <c r="M14">
        <v>2683.9717871779999</v>
      </c>
      <c r="N14">
        <v>54.75</v>
      </c>
    </row>
    <row r="15" spans="2:17" x14ac:dyDescent="0.2">
      <c r="B15">
        <f t="shared" si="1"/>
        <v>4.3170000000000002</v>
      </c>
      <c r="C15">
        <v>24</v>
      </c>
      <c r="D15">
        <v>8</v>
      </c>
      <c r="E15">
        <v>3</v>
      </c>
      <c r="F15">
        <v>1</v>
      </c>
      <c r="G15">
        <v>4</v>
      </c>
      <c r="H15">
        <f t="shared" si="2"/>
        <v>14.95361328125</v>
      </c>
      <c r="I15">
        <f>(H15/($E$3))+G15*$D$3*10^(-6)</f>
        <v>1.2558888898016377E-3</v>
      </c>
      <c r="J15">
        <f>(($B$3)^3*C15)/(I15+B15)</f>
        <v>1906325195.1278875</v>
      </c>
      <c r="K15">
        <f>J15/(10)^6</f>
        <v>1906.3251951278876</v>
      </c>
      <c r="L15">
        <f t="shared" si="0"/>
        <v>1.000290917046514</v>
      </c>
      <c r="M15">
        <v>2678.9661976930001</v>
      </c>
      <c r="N15">
        <v>54.78</v>
      </c>
    </row>
    <row r="16" spans="2:17" x14ac:dyDescent="0.2">
      <c r="B16">
        <f t="shared" si="1"/>
        <v>4.3170000000000002</v>
      </c>
      <c r="C16">
        <v>24</v>
      </c>
      <c r="D16">
        <v>6</v>
      </c>
      <c r="E16">
        <v>4</v>
      </c>
      <c r="F16">
        <v>1</v>
      </c>
      <c r="G16">
        <v>4</v>
      </c>
      <c r="H16">
        <f t="shared" si="2"/>
        <v>14.95361328125</v>
      </c>
      <c r="I16">
        <f>(H16/($E$3))+G16*$D$3*10^(-6)</f>
        <v>1.2558888898016377E-3</v>
      </c>
      <c r="J16">
        <f>(($B$3)^3*C16)/(I16+B16)</f>
        <v>1906325195.1278875</v>
      </c>
      <c r="K16">
        <f>J16/(10)^6</f>
        <v>1906.3251951278876</v>
      </c>
      <c r="L16">
        <f t="shared" si="0"/>
        <v>1.000290917046514</v>
      </c>
      <c r="M16">
        <v>2676.7928584199999</v>
      </c>
      <c r="N16">
        <v>54.79</v>
      </c>
    </row>
    <row r="17" spans="2:14" x14ac:dyDescent="0.2">
      <c r="B17">
        <f t="shared" si="1"/>
        <v>4.3170000000000002</v>
      </c>
      <c r="C17">
        <v>24</v>
      </c>
      <c r="D17">
        <v>6</v>
      </c>
      <c r="E17">
        <v>2</v>
      </c>
      <c r="F17">
        <v>2</v>
      </c>
      <c r="G17">
        <v>6</v>
      </c>
      <c r="H17">
        <f t="shared" si="2"/>
        <v>22.430419921875</v>
      </c>
      <c r="I17">
        <f>(H17/($E$3))+G17*$D$3*10^(-6)</f>
        <v>1.8838333347024564E-3</v>
      </c>
      <c r="J17">
        <f>(($B$3)^3*C17)/(I17+B17)</f>
        <v>1906048024.8305025</v>
      </c>
      <c r="K17">
        <f>J17/(10)^6</f>
        <v>1906.0480248305025</v>
      </c>
      <c r="L17">
        <f t="shared" si="0"/>
        <v>1.0004363755697714</v>
      </c>
      <c r="M17">
        <v>2681.9062023370002</v>
      </c>
      <c r="N17">
        <v>54.82</v>
      </c>
    </row>
    <row r="18" spans="2:14" x14ac:dyDescent="0.2">
      <c r="B18">
        <f t="shared" si="1"/>
        <v>4.3170000000000002</v>
      </c>
      <c r="C18">
        <v>24</v>
      </c>
      <c r="D18">
        <v>4</v>
      </c>
      <c r="E18">
        <v>3</v>
      </c>
      <c r="F18">
        <v>2</v>
      </c>
      <c r="G18">
        <v>6</v>
      </c>
      <c r="H18">
        <f t="shared" si="2"/>
        <v>22.430419921875</v>
      </c>
      <c r="I18">
        <f>(H18/($E$3))+G18*$D$3*10^(-6)</f>
        <v>1.8838333347024564E-3</v>
      </c>
      <c r="J18">
        <f>(($B$3)^3*C18)/(I18+B18)</f>
        <v>1906048024.8305025</v>
      </c>
      <c r="K18">
        <f>J18/(10)^6</f>
        <v>1906.0480248305025</v>
      </c>
      <c r="L18">
        <f t="shared" si="0"/>
        <v>1.0004363755697714</v>
      </c>
      <c r="M18">
        <v>2674.0857583120001</v>
      </c>
      <c r="N18">
        <v>54.85</v>
      </c>
    </row>
    <row r="19" spans="2:14" x14ac:dyDescent="0.2">
      <c r="B19">
        <v>4.2249999999999996</v>
      </c>
      <c r="C19">
        <v>48</v>
      </c>
      <c r="D19">
        <v>48</v>
      </c>
      <c r="E19">
        <v>1</v>
      </c>
      <c r="F19">
        <v>1</v>
      </c>
      <c r="G19">
        <v>2</v>
      </c>
      <c r="H19">
        <f t="shared" si="2"/>
        <v>7.476806640625</v>
      </c>
      <c r="I19">
        <f>(H19/($E$3))+G19*$D$3*10^(-6)</f>
        <v>6.2794444490081884E-4</v>
      </c>
      <c r="J19">
        <f>(($B$3)^3*C19)/(I19+B19)</f>
        <v>3896225653.6673851</v>
      </c>
      <c r="K19">
        <f>J19/(10)^6</f>
        <v>3896.2256536673849</v>
      </c>
      <c r="L19">
        <f t="shared" si="0"/>
        <v>0.97883436285496872</v>
      </c>
      <c r="M19">
        <v>5260.9379176479997</v>
      </c>
      <c r="N19">
        <v>56.39</v>
      </c>
    </row>
    <row r="20" spans="2:14" x14ac:dyDescent="0.2">
      <c r="B20">
        <f>B19</f>
        <v>4.2249999999999996</v>
      </c>
      <c r="C20">
        <v>48</v>
      </c>
      <c r="D20">
        <v>24</v>
      </c>
      <c r="E20">
        <v>2</v>
      </c>
      <c r="F20">
        <v>1</v>
      </c>
      <c r="G20">
        <v>4</v>
      </c>
      <c r="H20">
        <f t="shared" si="2"/>
        <v>14.95361328125</v>
      </c>
      <c r="I20">
        <f>(H20/($E$3))+G20*$D$3*10^(-6)</f>
        <v>1.2558888898016377E-3</v>
      </c>
      <c r="J20">
        <f>(($B$3)^3*C20)/(I20+B20)</f>
        <v>3895646745.6884027</v>
      </c>
      <c r="K20">
        <f>J20/(10)^6</f>
        <v>3895.6467456884025</v>
      </c>
      <c r="L20">
        <f t="shared" si="0"/>
        <v>0.97897982137822581</v>
      </c>
      <c r="M20">
        <v>5247.7544821419997</v>
      </c>
      <c r="N20">
        <v>56.51</v>
      </c>
    </row>
    <row r="21" spans="2:14" x14ac:dyDescent="0.2">
      <c r="B21">
        <f t="shared" ref="B21:B24" si="3">B20</f>
        <v>4.2249999999999996</v>
      </c>
      <c r="C21">
        <v>48</v>
      </c>
      <c r="D21">
        <v>12</v>
      </c>
      <c r="E21">
        <v>4</v>
      </c>
      <c r="F21">
        <v>1</v>
      </c>
      <c r="G21">
        <v>4</v>
      </c>
      <c r="H21">
        <f t="shared" si="2"/>
        <v>14.95361328125</v>
      </c>
      <c r="I21">
        <f>(H21/($E$3))+G21*$D$3*10^(-6)</f>
        <v>1.2558888898016377E-3</v>
      </c>
      <c r="J21">
        <f>(($B$3)^3*C21)/(I21+B21)</f>
        <v>3895646745.6884027</v>
      </c>
      <c r="K21">
        <f>J21/(10)^6</f>
        <v>3895.6467456884025</v>
      </c>
      <c r="L21">
        <f t="shared" si="0"/>
        <v>0.97897982137822581</v>
      </c>
      <c r="M21">
        <v>5249.9587240430001</v>
      </c>
      <c r="N21">
        <v>56.58</v>
      </c>
    </row>
    <row r="22" spans="2:14" x14ac:dyDescent="0.2">
      <c r="B22">
        <f t="shared" si="3"/>
        <v>4.2249999999999996</v>
      </c>
      <c r="C22">
        <v>48</v>
      </c>
      <c r="D22">
        <v>12</v>
      </c>
      <c r="E22">
        <v>2</v>
      </c>
      <c r="F22">
        <v>2</v>
      </c>
      <c r="G22">
        <v>6</v>
      </c>
      <c r="H22">
        <f t="shared" si="2"/>
        <v>22.430419921875</v>
      </c>
      <c r="I22">
        <f>(H22/($E$3))+G22*$D$3*10^(-6)</f>
        <v>1.8838333347024564E-3</v>
      </c>
      <c r="J22">
        <f>(($B$3)^3*C22)/(I22+B22)</f>
        <v>3895068009.7141695</v>
      </c>
      <c r="K22">
        <f>J22/(10)^6</f>
        <v>3895.0680097141694</v>
      </c>
      <c r="L22">
        <f t="shared" si="0"/>
        <v>0.97912527990148301</v>
      </c>
      <c r="M22">
        <v>5215.275131247</v>
      </c>
      <c r="N22">
        <v>56.73</v>
      </c>
    </row>
    <row r="23" spans="2:14" x14ac:dyDescent="0.2">
      <c r="B23">
        <f t="shared" si="3"/>
        <v>4.2249999999999996</v>
      </c>
      <c r="C23">
        <v>48</v>
      </c>
      <c r="D23">
        <v>8</v>
      </c>
      <c r="E23">
        <v>6</v>
      </c>
      <c r="F23">
        <v>1</v>
      </c>
      <c r="G23">
        <v>4</v>
      </c>
      <c r="H23">
        <f t="shared" si="2"/>
        <v>14.95361328125</v>
      </c>
      <c r="I23">
        <f>(H23/($E$3))+G23*$D$3*10^(-6)</f>
        <v>1.2558888898016377E-3</v>
      </c>
      <c r="J23">
        <f>(($B$3)^3*C23)/(I23+B23)</f>
        <v>3895646745.6884027</v>
      </c>
      <c r="K23">
        <f>J23/(10)^6</f>
        <v>3895.6467456884025</v>
      </c>
      <c r="L23">
        <f t="shared" si="0"/>
        <v>0.97897982137822581</v>
      </c>
      <c r="M23">
        <v>5222.1199602039997</v>
      </c>
      <c r="N23">
        <v>56.67</v>
      </c>
    </row>
    <row r="24" spans="2:14" x14ac:dyDescent="0.2">
      <c r="B24">
        <f t="shared" si="3"/>
        <v>4.2249999999999996</v>
      </c>
      <c r="C24">
        <v>48</v>
      </c>
      <c r="D24">
        <v>6</v>
      </c>
      <c r="E24">
        <v>4</v>
      </c>
      <c r="F24">
        <v>2</v>
      </c>
      <c r="G24">
        <v>6</v>
      </c>
      <c r="H24">
        <f t="shared" si="2"/>
        <v>22.430419921875</v>
      </c>
      <c r="I24">
        <f>(H24/($E$3))+G24*$D$3*10^(-6)</f>
        <v>1.8838333347024564E-3</v>
      </c>
      <c r="J24">
        <f>(($B$3)^3*C24)/(I24+B24)</f>
        <v>3895068009.7141695</v>
      </c>
      <c r="K24">
        <f>J24/(10)^6</f>
        <v>3895.0680097141694</v>
      </c>
      <c r="L24">
        <f t="shared" si="0"/>
        <v>0.97912527990148301</v>
      </c>
      <c r="M24">
        <v>5244.1732033549997</v>
      </c>
      <c r="N24">
        <v>56.52</v>
      </c>
    </row>
    <row r="27" spans="2:14" x14ac:dyDescent="0.2">
      <c r="B27" t="s">
        <v>26</v>
      </c>
      <c r="C27" t="s">
        <v>27</v>
      </c>
      <c r="D27" t="s">
        <v>28</v>
      </c>
      <c r="E27" t="s">
        <v>29</v>
      </c>
      <c r="F27" t="s">
        <v>30</v>
      </c>
      <c r="G27" t="s">
        <v>31</v>
      </c>
    </row>
    <row r="28" spans="2:14" x14ac:dyDescent="0.2">
      <c r="B28">
        <v>32</v>
      </c>
      <c r="C28">
        <v>4</v>
      </c>
      <c r="D28">
        <v>2</v>
      </c>
      <c r="E28">
        <v>4</v>
      </c>
      <c r="F28">
        <v>1757.97214910199</v>
      </c>
      <c r="G28">
        <v>111</v>
      </c>
    </row>
    <row r="29" spans="2:14" x14ac:dyDescent="0.2">
      <c r="B29">
        <v>48</v>
      </c>
      <c r="C29">
        <v>12</v>
      </c>
      <c r="D29">
        <v>2</v>
      </c>
      <c r="E29">
        <v>2</v>
      </c>
      <c r="F29">
        <v>1949.7438190979999</v>
      </c>
      <c r="G29">
        <v>149.69999999999999</v>
      </c>
    </row>
    <row r="30" spans="2:14" x14ac:dyDescent="0.2">
      <c r="B30">
        <v>48</v>
      </c>
      <c r="C30">
        <v>12</v>
      </c>
      <c r="D30">
        <v>4</v>
      </c>
      <c r="E30">
        <v>1</v>
      </c>
      <c r="F30">
        <v>1975.8877756259999</v>
      </c>
      <c r="G30">
        <v>147.6</v>
      </c>
    </row>
    <row r="31" spans="2:14" x14ac:dyDescent="0.2">
      <c r="B31">
        <v>48</v>
      </c>
      <c r="C31">
        <v>24</v>
      </c>
      <c r="D31">
        <v>2</v>
      </c>
      <c r="E31">
        <v>1</v>
      </c>
      <c r="F31">
        <v>1980.2032454390001</v>
      </c>
      <c r="G31">
        <v>150</v>
      </c>
    </row>
    <row r="32" spans="2:14" x14ac:dyDescent="0.2">
      <c r="B32">
        <v>48</v>
      </c>
      <c r="C32">
        <v>48</v>
      </c>
      <c r="D32">
        <v>1</v>
      </c>
      <c r="E32">
        <v>1</v>
      </c>
      <c r="F32">
        <v>1957.802785372</v>
      </c>
      <c r="G32">
        <v>151.69999999999999</v>
      </c>
    </row>
    <row r="33" spans="2:7" x14ac:dyDescent="0.2">
      <c r="B33">
        <v>48</v>
      </c>
      <c r="C33">
        <v>6</v>
      </c>
      <c r="D33">
        <v>4</v>
      </c>
      <c r="E33">
        <v>2</v>
      </c>
      <c r="F33">
        <v>2023.701286239</v>
      </c>
      <c r="G33">
        <v>146.80000000000001</v>
      </c>
    </row>
    <row r="34" spans="2:7" x14ac:dyDescent="0.2">
      <c r="B34">
        <v>48</v>
      </c>
      <c r="C34">
        <v>8</v>
      </c>
      <c r="D34">
        <v>6</v>
      </c>
      <c r="E34">
        <v>1</v>
      </c>
      <c r="F34">
        <v>1960.213444962</v>
      </c>
      <c r="G34">
        <v>151.1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DA28-50BE-F64C-903A-3CDF2A1C3534}">
  <dimension ref="B1:N24"/>
  <sheetViews>
    <sheetView workbookViewId="0">
      <selection activeCell="J26" sqref="J26"/>
    </sheetView>
  </sheetViews>
  <sheetFormatPr baseColWidth="10" defaultRowHeight="16" x14ac:dyDescent="0.2"/>
  <sheetData>
    <row r="1" spans="2:14" x14ac:dyDescent="0.2">
      <c r="D1" t="s">
        <v>7</v>
      </c>
    </row>
    <row r="2" spans="2:14" x14ac:dyDescent="0.2">
      <c r="B2" t="s">
        <v>0</v>
      </c>
      <c r="D2" t="s">
        <v>21</v>
      </c>
      <c r="E2" t="s">
        <v>22</v>
      </c>
    </row>
    <row r="3" spans="2:14" x14ac:dyDescent="0.2">
      <c r="B3">
        <v>700</v>
      </c>
      <c r="D3">
        <v>1.02</v>
      </c>
      <c r="E3">
        <v>11945.603999999999</v>
      </c>
    </row>
    <row r="4" spans="2:14" x14ac:dyDescent="0.2">
      <c r="D4">
        <v>1.35</v>
      </c>
      <c r="E4">
        <v>12000</v>
      </c>
    </row>
    <row r="6" spans="2:14" x14ac:dyDescent="0.2">
      <c r="B6" t="s">
        <v>18</v>
      </c>
    </row>
    <row r="7" spans="2:14" x14ac:dyDescent="0.2">
      <c r="B7" t="s">
        <v>16</v>
      </c>
      <c r="C7" t="s">
        <v>1</v>
      </c>
      <c r="D7" t="s">
        <v>2</v>
      </c>
      <c r="E7" t="s">
        <v>3</v>
      </c>
      <c r="F7" t="s">
        <v>4</v>
      </c>
      <c r="G7" t="s">
        <v>9</v>
      </c>
      <c r="H7" t="s">
        <v>10</v>
      </c>
      <c r="I7" t="s">
        <v>5</v>
      </c>
      <c r="J7" t="s">
        <v>14</v>
      </c>
      <c r="K7" t="s">
        <v>13</v>
      </c>
      <c r="L7" t="s">
        <v>15</v>
      </c>
      <c r="M7" t="s">
        <v>23</v>
      </c>
      <c r="N7" t="s">
        <v>31</v>
      </c>
    </row>
    <row r="8" spans="2:14" x14ac:dyDescent="0.2">
      <c r="B8">
        <v>4.3170000000000002</v>
      </c>
      <c r="C8">
        <v>1</v>
      </c>
      <c r="D8">
        <v>1</v>
      </c>
      <c r="E8">
        <v>1</v>
      </c>
      <c r="F8">
        <v>1</v>
      </c>
      <c r="G8">
        <v>2</v>
      </c>
      <c r="H8">
        <v>0</v>
      </c>
      <c r="I8">
        <v>0</v>
      </c>
      <c r="J8">
        <f>(($B$3)^3*C8)/(I8+B8)</f>
        <v>79453324.06763956</v>
      </c>
      <c r="K8">
        <f>J8/(1000)^2</f>
        <v>79.453324067639556</v>
      </c>
      <c r="L8">
        <f>($K$8*C8)/K8</f>
        <v>1</v>
      </c>
      <c r="M8">
        <v>112.19412342</v>
      </c>
      <c r="N8">
        <v>54.26</v>
      </c>
    </row>
    <row r="9" spans="2:14" x14ac:dyDescent="0.2">
      <c r="B9">
        <f>B8</f>
        <v>4.3170000000000002</v>
      </c>
      <c r="C9">
        <v>12</v>
      </c>
      <c r="D9">
        <v>12</v>
      </c>
      <c r="E9">
        <v>1</v>
      </c>
      <c r="F9">
        <v>1</v>
      </c>
      <c r="G9">
        <v>2</v>
      </c>
      <c r="H9">
        <f>(($B$3)^(2)*G9*8)/(1024^(2))</f>
        <v>7.476806640625</v>
      </c>
      <c r="I9">
        <f>(H9/($E$3))+G9*$D$3*10^(-6)</f>
        <v>6.2794444490081884E-4</v>
      </c>
      <c r="J9">
        <f>(($B$3)^3*C9)/(I9+B9)</f>
        <v>953301223.02355456</v>
      </c>
      <c r="K9">
        <f>J9/(10)^6</f>
        <v>953.3012230235546</v>
      </c>
      <c r="L9">
        <f t="shared" ref="L9:L24" si="0">($K$8*C9)/K9</f>
        <v>1.000145458523257</v>
      </c>
      <c r="M9">
        <v>1334.3096477239999</v>
      </c>
      <c r="N9">
        <v>54.8</v>
      </c>
    </row>
    <row r="10" spans="2:14" x14ac:dyDescent="0.2">
      <c r="B10">
        <f t="shared" ref="B10:B18" si="1">B9</f>
        <v>4.3170000000000002</v>
      </c>
      <c r="C10">
        <v>12</v>
      </c>
      <c r="D10">
        <v>4</v>
      </c>
      <c r="E10">
        <v>3</v>
      </c>
      <c r="F10">
        <v>1</v>
      </c>
      <c r="G10">
        <v>4</v>
      </c>
      <c r="H10">
        <f t="shared" ref="H10:H24" si="2">(($B$3)^(2)*G10*8)/(1024^(2))</f>
        <v>14.95361328125</v>
      </c>
      <c r="I10">
        <f>(H10/($E$3))+G10*$D$3*10^(-6)</f>
        <v>1.2558888898016377E-3</v>
      </c>
      <c r="J10">
        <f>(($B$3)^3*C10)/(I10+B10)</f>
        <v>953162597.56394374</v>
      </c>
      <c r="K10">
        <f>J10/(10)^6</f>
        <v>953.16259756394379</v>
      </c>
      <c r="L10">
        <f t="shared" si="0"/>
        <v>1.000290917046514</v>
      </c>
      <c r="M10">
        <v>1334.8244221739999</v>
      </c>
      <c r="N10">
        <v>54.75</v>
      </c>
    </row>
    <row r="11" spans="2:14" x14ac:dyDescent="0.2">
      <c r="B11">
        <f t="shared" si="1"/>
        <v>4.3170000000000002</v>
      </c>
      <c r="C11">
        <v>12</v>
      </c>
      <c r="D11">
        <v>3</v>
      </c>
      <c r="E11">
        <v>2</v>
      </c>
      <c r="F11">
        <v>2</v>
      </c>
      <c r="G11">
        <v>6</v>
      </c>
      <c r="H11">
        <f t="shared" si="2"/>
        <v>22.430419921875</v>
      </c>
      <c r="I11">
        <f>(H11/($E$3))+G11*$D$3*10^(-6)</f>
        <v>1.8838333347024564E-3</v>
      </c>
      <c r="J11">
        <f>(($B$3)^3*C11)/(I11+B11)</f>
        <v>953024012.41525126</v>
      </c>
      <c r="K11">
        <f>J11/(10)^6</f>
        <v>953.02401241525126</v>
      </c>
      <c r="L11">
        <f t="shared" si="0"/>
        <v>1.0004363755697714</v>
      </c>
      <c r="M11">
        <v>1342.3392898540001</v>
      </c>
      <c r="N11">
        <v>54.57</v>
      </c>
    </row>
    <row r="12" spans="2:14" x14ac:dyDescent="0.2">
      <c r="B12">
        <f t="shared" si="1"/>
        <v>4.3170000000000002</v>
      </c>
      <c r="C12">
        <v>12</v>
      </c>
      <c r="D12">
        <v>6</v>
      </c>
      <c r="E12">
        <v>2</v>
      </c>
      <c r="F12">
        <v>1</v>
      </c>
      <c r="G12">
        <v>4</v>
      </c>
      <c r="H12">
        <f t="shared" si="2"/>
        <v>14.95361328125</v>
      </c>
      <c r="I12">
        <f>(H12/($E$3))+G12*$D$3*10^(-6)</f>
        <v>1.2558888898016377E-3</v>
      </c>
      <c r="J12">
        <f>(($B$3)^3*C12)/(I12+B12)</f>
        <v>953162597.56394374</v>
      </c>
      <c r="K12">
        <f>J12/(10)^6</f>
        <v>953.16259756394379</v>
      </c>
      <c r="L12">
        <f t="shared" si="0"/>
        <v>1.000290917046514</v>
      </c>
      <c r="M12">
        <v>1341.9842592109901</v>
      </c>
      <c r="N12">
        <v>54.58</v>
      </c>
    </row>
    <row r="13" spans="2:14" x14ac:dyDescent="0.2">
      <c r="B13">
        <f t="shared" si="1"/>
        <v>4.3170000000000002</v>
      </c>
      <c r="C13">
        <v>24</v>
      </c>
      <c r="D13">
        <v>24</v>
      </c>
      <c r="E13">
        <v>1</v>
      </c>
      <c r="F13">
        <v>1</v>
      </c>
      <c r="G13">
        <v>2</v>
      </c>
      <c r="H13">
        <f t="shared" si="2"/>
        <v>7.476806640625</v>
      </c>
      <c r="I13">
        <f>(H13/($E$3))+G13*$D$3*10^(-6)</f>
        <v>6.2794444490081884E-4</v>
      </c>
      <c r="J13">
        <f>(($B$3)^3*C13)/(I13+B13)</f>
        <v>1906602446.0471091</v>
      </c>
      <c r="K13">
        <f>J13/(10)^6</f>
        <v>1906.6024460471092</v>
      </c>
      <c r="L13">
        <f t="shared" si="0"/>
        <v>1.000145458523257</v>
      </c>
      <c r="M13">
        <v>2680.570156498</v>
      </c>
      <c r="N13">
        <v>54.8</v>
      </c>
    </row>
    <row r="14" spans="2:14" x14ac:dyDescent="0.2">
      <c r="B14">
        <f t="shared" si="1"/>
        <v>4.3170000000000002</v>
      </c>
      <c r="C14">
        <v>24</v>
      </c>
      <c r="D14">
        <v>12</v>
      </c>
      <c r="E14">
        <v>2</v>
      </c>
      <c r="F14">
        <v>1</v>
      </c>
      <c r="G14">
        <v>4</v>
      </c>
      <c r="H14">
        <f t="shared" si="2"/>
        <v>14.95361328125</v>
      </c>
      <c r="I14">
        <f>(H14/($E$3))+G14*$D$3*10^(-6)</f>
        <v>1.2558888898016377E-3</v>
      </c>
      <c r="J14">
        <f>(($B$3)^3*C14)/(I14+B14)</f>
        <v>1906325195.1278875</v>
      </c>
      <c r="K14">
        <f>J14/(10)^6</f>
        <v>1906.3251951278876</v>
      </c>
      <c r="L14">
        <f t="shared" si="0"/>
        <v>1.000290917046514</v>
      </c>
      <c r="M14">
        <v>2683.9717871779999</v>
      </c>
      <c r="N14">
        <v>54.75</v>
      </c>
    </row>
    <row r="15" spans="2:14" x14ac:dyDescent="0.2">
      <c r="B15">
        <f t="shared" si="1"/>
        <v>4.3170000000000002</v>
      </c>
      <c r="C15">
        <v>24</v>
      </c>
      <c r="D15">
        <v>8</v>
      </c>
      <c r="E15">
        <v>3</v>
      </c>
      <c r="F15">
        <v>1</v>
      </c>
      <c r="G15">
        <v>4</v>
      </c>
      <c r="H15">
        <f t="shared" si="2"/>
        <v>14.95361328125</v>
      </c>
      <c r="I15">
        <f>(H15/($E$3))+G15*$D$3*10^(-6)</f>
        <v>1.2558888898016377E-3</v>
      </c>
      <c r="J15">
        <f>(($B$3)^3*C15)/(I15+B15)</f>
        <v>1906325195.1278875</v>
      </c>
      <c r="K15">
        <f>J15/(10)^6</f>
        <v>1906.3251951278876</v>
      </c>
      <c r="L15">
        <f t="shared" si="0"/>
        <v>1.000290917046514</v>
      </c>
      <c r="M15">
        <v>2678.9661976930001</v>
      </c>
      <c r="N15">
        <v>54.78</v>
      </c>
    </row>
    <row r="16" spans="2:14" x14ac:dyDescent="0.2">
      <c r="B16">
        <f t="shared" si="1"/>
        <v>4.3170000000000002</v>
      </c>
      <c r="C16">
        <v>24</v>
      </c>
      <c r="D16">
        <v>6</v>
      </c>
      <c r="E16">
        <v>4</v>
      </c>
      <c r="F16">
        <v>1</v>
      </c>
      <c r="G16">
        <v>4</v>
      </c>
      <c r="H16">
        <f t="shared" si="2"/>
        <v>14.95361328125</v>
      </c>
      <c r="I16">
        <f>(H16/($E$3))+G16*$D$3*10^(-6)</f>
        <v>1.2558888898016377E-3</v>
      </c>
      <c r="J16">
        <f>(($B$3)^3*C16)/(I16+B16)</f>
        <v>1906325195.1278875</v>
      </c>
      <c r="K16">
        <f>J16/(10)^6</f>
        <v>1906.3251951278876</v>
      </c>
      <c r="L16">
        <f t="shared" si="0"/>
        <v>1.000290917046514</v>
      </c>
      <c r="M16">
        <v>2676.7928584199999</v>
      </c>
      <c r="N16">
        <v>54.79</v>
      </c>
    </row>
    <row r="17" spans="2:14" x14ac:dyDescent="0.2">
      <c r="B17">
        <f t="shared" si="1"/>
        <v>4.3170000000000002</v>
      </c>
      <c r="C17">
        <v>24</v>
      </c>
      <c r="D17">
        <v>6</v>
      </c>
      <c r="E17">
        <v>2</v>
      </c>
      <c r="F17">
        <v>2</v>
      </c>
      <c r="G17">
        <v>6</v>
      </c>
      <c r="H17">
        <f t="shared" si="2"/>
        <v>22.430419921875</v>
      </c>
      <c r="I17">
        <f>(H17/($E$3))+G17*$D$3*10^(-6)</f>
        <v>1.8838333347024564E-3</v>
      </c>
      <c r="J17">
        <f>(($B$3)^3*C17)/(I17+B17)</f>
        <v>1906048024.8305025</v>
      </c>
      <c r="K17">
        <f>J17/(10)^6</f>
        <v>1906.0480248305025</v>
      </c>
      <c r="L17">
        <f t="shared" si="0"/>
        <v>1.0004363755697714</v>
      </c>
      <c r="M17">
        <v>2681.9062023370002</v>
      </c>
      <c r="N17">
        <v>54.82</v>
      </c>
    </row>
    <row r="18" spans="2:14" x14ac:dyDescent="0.2">
      <c r="B18">
        <f t="shared" si="1"/>
        <v>4.3170000000000002</v>
      </c>
      <c r="C18">
        <v>24</v>
      </c>
      <c r="D18">
        <v>4</v>
      </c>
      <c r="E18">
        <v>3</v>
      </c>
      <c r="F18">
        <v>2</v>
      </c>
      <c r="G18">
        <v>6</v>
      </c>
      <c r="H18">
        <f t="shared" si="2"/>
        <v>22.430419921875</v>
      </c>
      <c r="I18">
        <f>(H18/($E$3))+G18*$D$3*10^(-6)</f>
        <v>1.8838333347024564E-3</v>
      </c>
      <c r="J18">
        <f>(($B$3)^3*C18)/(I18+B18)</f>
        <v>1906048024.8305025</v>
      </c>
      <c r="K18">
        <f>J18/(10)^6</f>
        <v>1906.0480248305025</v>
      </c>
      <c r="L18">
        <f t="shared" si="0"/>
        <v>1.0004363755697714</v>
      </c>
      <c r="M18">
        <v>2674.0857583120001</v>
      </c>
      <c r="N18">
        <v>54.85</v>
      </c>
    </row>
    <row r="19" spans="2:14" x14ac:dyDescent="0.2">
      <c r="B19">
        <v>4.2249999999999996</v>
      </c>
      <c r="C19">
        <v>48</v>
      </c>
      <c r="D19">
        <v>48</v>
      </c>
      <c r="E19">
        <v>1</v>
      </c>
      <c r="F19">
        <v>1</v>
      </c>
      <c r="G19">
        <v>2</v>
      </c>
      <c r="H19">
        <f t="shared" si="2"/>
        <v>7.476806640625</v>
      </c>
      <c r="I19">
        <f>(H19/($E$3))+G19*$D$3*10^(-6)</f>
        <v>6.2794444490081884E-4</v>
      </c>
      <c r="J19">
        <f>(($B$3)^3*C19)/(I19+B19)</f>
        <v>3896225653.6673851</v>
      </c>
      <c r="K19">
        <f>J19/(10)^6</f>
        <v>3896.2256536673849</v>
      </c>
      <c r="L19">
        <f t="shared" si="0"/>
        <v>0.97883436285496872</v>
      </c>
      <c r="M19">
        <v>5260.9379176479997</v>
      </c>
      <c r="N19">
        <v>56.39</v>
      </c>
    </row>
    <row r="20" spans="2:14" x14ac:dyDescent="0.2">
      <c r="B20">
        <f>B19</f>
        <v>4.2249999999999996</v>
      </c>
      <c r="C20">
        <v>48</v>
      </c>
      <c r="D20">
        <v>24</v>
      </c>
      <c r="E20">
        <v>2</v>
      </c>
      <c r="F20">
        <v>1</v>
      </c>
      <c r="G20">
        <v>4</v>
      </c>
      <c r="H20">
        <f t="shared" si="2"/>
        <v>14.95361328125</v>
      </c>
      <c r="I20">
        <f>(H20/($E$3))+G20*$D$3*10^(-6)</f>
        <v>1.2558888898016377E-3</v>
      </c>
      <c r="J20">
        <f>(($B$3)^3*C20)/(I20+B20)</f>
        <v>3895646745.6884027</v>
      </c>
      <c r="K20">
        <f>J20/(10)^6</f>
        <v>3895.6467456884025</v>
      </c>
      <c r="L20">
        <f t="shared" si="0"/>
        <v>0.97897982137822581</v>
      </c>
      <c r="M20">
        <v>5247.7544821419997</v>
      </c>
      <c r="N20">
        <v>56.51</v>
      </c>
    </row>
    <row r="21" spans="2:14" x14ac:dyDescent="0.2">
      <c r="B21">
        <f t="shared" ref="B21:B24" si="3">B20</f>
        <v>4.2249999999999996</v>
      </c>
      <c r="C21">
        <v>48</v>
      </c>
      <c r="D21">
        <v>12</v>
      </c>
      <c r="E21">
        <v>4</v>
      </c>
      <c r="F21">
        <v>1</v>
      </c>
      <c r="G21">
        <v>4</v>
      </c>
      <c r="H21">
        <f t="shared" si="2"/>
        <v>14.95361328125</v>
      </c>
      <c r="I21">
        <f>(H21/($E$3))+G21*$D$3*10^(-6)</f>
        <v>1.2558888898016377E-3</v>
      </c>
      <c r="J21">
        <f>(($B$3)^3*C21)/(I21+B21)</f>
        <v>3895646745.6884027</v>
      </c>
      <c r="K21">
        <f>J21/(10)^6</f>
        <v>3895.6467456884025</v>
      </c>
      <c r="L21">
        <f t="shared" si="0"/>
        <v>0.97897982137822581</v>
      </c>
      <c r="M21">
        <v>5249.9587240430001</v>
      </c>
      <c r="N21">
        <v>56.58</v>
      </c>
    </row>
    <row r="22" spans="2:14" x14ac:dyDescent="0.2">
      <c r="B22">
        <f t="shared" si="3"/>
        <v>4.2249999999999996</v>
      </c>
      <c r="C22">
        <v>48</v>
      </c>
      <c r="D22">
        <v>12</v>
      </c>
      <c r="E22">
        <v>2</v>
      </c>
      <c r="F22">
        <v>2</v>
      </c>
      <c r="G22">
        <v>6</v>
      </c>
      <c r="H22">
        <f t="shared" si="2"/>
        <v>22.430419921875</v>
      </c>
      <c r="I22">
        <f>(H22/($E$3))+G22*$D$3*10^(-6)</f>
        <v>1.8838333347024564E-3</v>
      </c>
      <c r="J22">
        <f>(($B$3)^3*C22)/(I22+B22)</f>
        <v>3895068009.7141695</v>
      </c>
      <c r="K22">
        <f>J22/(10)^6</f>
        <v>3895.0680097141694</v>
      </c>
      <c r="L22">
        <f t="shared" si="0"/>
        <v>0.97912527990148301</v>
      </c>
      <c r="M22">
        <v>5215.275131247</v>
      </c>
      <c r="N22">
        <v>56.73</v>
      </c>
    </row>
    <row r="23" spans="2:14" x14ac:dyDescent="0.2">
      <c r="B23">
        <f t="shared" si="3"/>
        <v>4.2249999999999996</v>
      </c>
      <c r="C23">
        <v>48</v>
      </c>
      <c r="D23">
        <v>8</v>
      </c>
      <c r="E23">
        <v>6</v>
      </c>
      <c r="F23">
        <v>1</v>
      </c>
      <c r="G23">
        <v>4</v>
      </c>
      <c r="H23">
        <f t="shared" si="2"/>
        <v>14.95361328125</v>
      </c>
      <c r="I23">
        <f>(H23/($E$3))+G23*$D$3*10^(-6)</f>
        <v>1.2558888898016377E-3</v>
      </c>
      <c r="J23">
        <f>(($B$3)^3*C23)/(I23+B23)</f>
        <v>3895646745.6884027</v>
      </c>
      <c r="K23">
        <f>J23/(10)^6</f>
        <v>3895.6467456884025</v>
      </c>
      <c r="L23">
        <f t="shared" si="0"/>
        <v>0.97897982137822581</v>
      </c>
      <c r="M23">
        <v>5222.1199602039997</v>
      </c>
      <c r="N23">
        <v>56.67</v>
      </c>
    </row>
    <row r="24" spans="2:14" x14ac:dyDescent="0.2">
      <c r="B24">
        <f t="shared" si="3"/>
        <v>4.2249999999999996</v>
      </c>
      <c r="C24">
        <v>48</v>
      </c>
      <c r="D24">
        <v>6</v>
      </c>
      <c r="E24">
        <v>4</v>
      </c>
      <c r="F24">
        <v>2</v>
      </c>
      <c r="G24">
        <v>6</v>
      </c>
      <c r="H24">
        <f t="shared" si="2"/>
        <v>22.430419921875</v>
      </c>
      <c r="I24">
        <f>(H24/($E$3))+G24*$D$3*10^(-6)</f>
        <v>1.8838333347024564E-3</v>
      </c>
      <c r="J24">
        <f>(($B$3)^3*C24)/(I24+B24)</f>
        <v>3895068009.7141695</v>
      </c>
      <c r="K24">
        <f>J24/(10)^6</f>
        <v>3895.0680097141694</v>
      </c>
      <c r="L24">
        <f t="shared" si="0"/>
        <v>0.97912527990148301</v>
      </c>
      <c r="M24">
        <v>5244.1732033549997</v>
      </c>
      <c r="N24">
        <v>56.52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THIN_core</vt:lpstr>
      <vt:lpstr>THIN_soc</vt:lpstr>
      <vt:lpstr>THIN_node</vt:lpstr>
      <vt:lpstr>GPU_soc</vt:lpstr>
      <vt:lpstr>GPU_core</vt:lpstr>
      <vt:lpstr>GPU_soc!gpu_core</vt:lpstr>
      <vt:lpstr>THIN_core!thin_core_1</vt:lpstr>
      <vt:lpstr>THIN_node!thin_node</vt:lpstr>
      <vt:lpstr>THIN_soc!thin_socket_1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2021-12-09T14:50:35Z</dcterms:created>
  <dcterms:modified xsi:type="dcterms:W3CDTF">2021-12-09T22:19:10Z</dcterms:modified>
</cp:coreProperties>
</file>