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Spring 2018\CIS 320\"/>
    </mc:Choice>
  </mc:AlternateContent>
  <bookViews>
    <workbookView xWindow="0" yWindow="0" windowWidth="20490" windowHeight="66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1" i="1"/>
  <c r="D20" i="1"/>
  <c r="E20" i="1"/>
  <c r="F20" i="1"/>
  <c r="G20" i="1"/>
  <c r="G21" i="1" s="1"/>
  <c r="D21" i="1"/>
  <c r="E21" i="1"/>
  <c r="F21" i="1"/>
  <c r="C20" i="1"/>
  <c r="E18" i="1"/>
  <c r="F18" i="1" s="1"/>
  <c r="G18" i="1" s="1"/>
  <c r="D18" i="1"/>
  <c r="B15" i="1"/>
  <c r="D10" i="1"/>
  <c r="E10" i="1"/>
  <c r="F10" i="1"/>
  <c r="G10" i="1"/>
  <c r="C10" i="1"/>
  <c r="C9" i="1"/>
  <c r="D9" i="1"/>
  <c r="E9" i="1"/>
  <c r="F9" i="1"/>
  <c r="G9" i="1"/>
  <c r="E7" i="1"/>
  <c r="F7" i="1" s="1"/>
  <c r="G7" i="1" s="1"/>
  <c r="D7" i="1"/>
  <c r="E6" i="1"/>
  <c r="F6" i="1" s="1"/>
  <c r="G6" i="1" s="1"/>
  <c r="D6" i="1"/>
  <c r="B14" i="1" l="1"/>
  <c r="C17" i="1"/>
  <c r="C19" i="1" s="1"/>
  <c r="D17" i="1"/>
  <c r="E17" i="1"/>
  <c r="F17" i="1"/>
  <c r="G17" i="1"/>
  <c r="B17" i="1"/>
  <c r="B19" i="1" s="1"/>
  <c r="B22" i="1" s="1"/>
  <c r="B20" i="1" l="1"/>
  <c r="C11" i="1"/>
  <c r="G19" i="1"/>
  <c r="E19" i="1"/>
  <c r="F19" i="1"/>
  <c r="D19" i="1"/>
  <c r="C23" i="1"/>
  <c r="C22" i="1"/>
  <c r="G22" i="1" l="1"/>
  <c r="G23" i="1"/>
  <c r="B23" i="1"/>
  <c r="B24" i="1" s="1"/>
  <c r="B21" i="1"/>
  <c r="F23" i="1"/>
  <c r="F22" i="1"/>
  <c r="D22" i="1"/>
  <c r="E22" i="1"/>
  <c r="F11" i="1" l="1"/>
  <c r="C24" i="1"/>
  <c r="D23" i="1"/>
  <c r="E11" i="1"/>
  <c r="D11" i="1"/>
  <c r="G11" i="1"/>
  <c r="E23" i="1"/>
  <c r="G24" i="1" l="1"/>
  <c r="F24" i="1"/>
  <c r="B27" i="1" s="1"/>
  <c r="D24" i="1"/>
  <c r="E24" i="1"/>
</calcChain>
</file>

<file path=xl/sharedStrings.xml><?xml version="1.0" encoding="utf-8"?>
<sst xmlns="http://schemas.openxmlformats.org/spreadsheetml/2006/main" count="21" uniqueCount="21">
  <si>
    <t>Net Present Value for Propsed HOOF Information System</t>
  </si>
  <si>
    <t>Year</t>
  </si>
  <si>
    <t>Increased Donations</t>
  </si>
  <si>
    <t>Increase in Grants</t>
  </si>
  <si>
    <t>Total Benefits</t>
  </si>
  <si>
    <t>PV of Benefits</t>
  </si>
  <si>
    <t>PV of all Benefits</t>
  </si>
  <si>
    <t>Development Labor</t>
  </si>
  <si>
    <t>Total Development costs</t>
  </si>
  <si>
    <t>Total Operational costs</t>
  </si>
  <si>
    <t>PV of Costs</t>
  </si>
  <si>
    <t>PV of all costs</t>
  </si>
  <si>
    <t>Total Project benefits</t>
  </si>
  <si>
    <t>Yearly NPV</t>
  </si>
  <si>
    <t>Cumulative NPV</t>
  </si>
  <si>
    <t>Return on Investment</t>
  </si>
  <si>
    <t>Total Costs</t>
  </si>
  <si>
    <t>Physical Backup Drives</t>
  </si>
  <si>
    <t>3 Laptops for Board and event Hosting</t>
  </si>
  <si>
    <t>Software (office for laptops)</t>
  </si>
  <si>
    <t>Break Even Point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</si>
</sst>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3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0" applyNumberFormat="1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0" xfId="0" applyNumberFormat="1" applyBorder="1"/>
    <xf numFmtId="0" fontId="0" fillId="0" borderId="5" xfId="0" applyNumberFormat="1" applyBorder="1"/>
    <xf numFmtId="43" fontId="0" fillId="0" borderId="5" xfId="0" applyNumberFormat="1" applyBorder="1"/>
    <xf numFmtId="0" fontId="2" fillId="0" borderId="1" xfId="0" applyFont="1" applyBorder="1"/>
    <xf numFmtId="9" fontId="0" fillId="0" borderId="0" xfId="2" applyFont="1" applyBorder="1"/>
    <xf numFmtId="0" fontId="2" fillId="0" borderId="6" xfId="0" applyFont="1" applyBorder="1"/>
    <xf numFmtId="43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0" xfId="0" applyNumberFormat="1" applyBorder="1"/>
    <xf numFmtId="166" fontId="0" fillId="0" borderId="5" xfId="0" applyNumberFormat="1" applyBorder="1"/>
    <xf numFmtId="173" fontId="0" fillId="0" borderId="5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70" zoomScaleNormal="70" workbookViewId="0">
      <selection activeCell="I15" sqref="I15"/>
    </sheetView>
  </sheetViews>
  <sheetFormatPr defaultRowHeight="15" x14ac:dyDescent="0.25"/>
  <cols>
    <col min="1" max="1" width="35.140625" bestFit="1" customWidth="1"/>
    <col min="2" max="2" width="16.85546875" customWidth="1"/>
    <col min="3" max="3" width="17.7109375" customWidth="1"/>
    <col min="4" max="4" width="16.5703125" customWidth="1"/>
    <col min="5" max="5" width="16.140625" customWidth="1"/>
    <col min="6" max="6" width="17.85546875" customWidth="1"/>
    <col min="7" max="7" width="19.42578125" customWidth="1"/>
  </cols>
  <sheetData>
    <row r="1" spans="1:10" x14ac:dyDescent="0.25">
      <c r="A1" s="16" t="s">
        <v>0</v>
      </c>
      <c r="B1" s="17"/>
      <c r="C1" s="17"/>
      <c r="D1" s="17"/>
      <c r="E1" s="17"/>
      <c r="F1" s="17"/>
      <c r="G1" s="18"/>
      <c r="H1" s="2"/>
      <c r="I1" s="2"/>
      <c r="J1" s="2"/>
    </row>
    <row r="2" spans="1:10" x14ac:dyDescent="0.25">
      <c r="A2" s="19"/>
      <c r="B2" s="20"/>
      <c r="C2" s="20"/>
      <c r="D2" s="20"/>
      <c r="E2" s="20"/>
      <c r="F2" s="20"/>
      <c r="G2" s="21"/>
      <c r="H2" s="2"/>
      <c r="I2" s="2"/>
      <c r="J2" s="2"/>
    </row>
    <row r="3" spans="1:10" x14ac:dyDescent="0.25">
      <c r="A3" s="22"/>
      <c r="B3" s="23"/>
      <c r="C3" s="23"/>
      <c r="D3" s="23"/>
      <c r="E3" s="23"/>
      <c r="F3" s="23"/>
      <c r="G3" s="24"/>
      <c r="H3" s="2"/>
      <c r="I3" s="2"/>
      <c r="J3" s="2"/>
    </row>
    <row r="4" spans="1:10" x14ac:dyDescent="0.25">
      <c r="A4" s="4" t="s">
        <v>1</v>
      </c>
      <c r="B4" s="5">
        <v>0</v>
      </c>
      <c r="C4" s="5">
        <v>1</v>
      </c>
      <c r="D4" s="5">
        <v>2</v>
      </c>
      <c r="E4" s="5">
        <v>3</v>
      </c>
      <c r="F4" s="5">
        <v>4</v>
      </c>
      <c r="G4" s="6">
        <v>5</v>
      </c>
      <c r="H4" s="1"/>
      <c r="I4" s="1"/>
      <c r="J4" s="1"/>
    </row>
    <row r="5" spans="1:10" x14ac:dyDescent="0.25">
      <c r="A5" s="4"/>
      <c r="B5" s="7">
        <v>2017</v>
      </c>
      <c r="C5" s="7">
        <v>2018</v>
      </c>
      <c r="D5" s="7">
        <v>2019</v>
      </c>
      <c r="E5" s="7">
        <v>2020</v>
      </c>
      <c r="F5" s="7">
        <v>2021</v>
      </c>
      <c r="G5" s="8">
        <v>2022</v>
      </c>
    </row>
    <row r="6" spans="1:10" x14ac:dyDescent="0.25">
      <c r="A6" s="4" t="s">
        <v>2</v>
      </c>
      <c r="B6" s="25">
        <v>0</v>
      </c>
      <c r="C6" s="25">
        <v>780</v>
      </c>
      <c r="D6" s="25">
        <f>ROUND((C6*1.1)*1.02,-1)</f>
        <v>880</v>
      </c>
      <c r="E6" s="25">
        <f t="shared" ref="E6:G6" si="0">ROUND((D6*1.1)*1.02,-1)</f>
        <v>990</v>
      </c>
      <c r="F6" s="25">
        <f t="shared" si="0"/>
        <v>1110</v>
      </c>
      <c r="G6" s="26">
        <f t="shared" si="0"/>
        <v>1250</v>
      </c>
    </row>
    <row r="7" spans="1:10" x14ac:dyDescent="0.25">
      <c r="A7" s="4" t="s">
        <v>3</v>
      </c>
      <c r="B7" s="25">
        <v>0</v>
      </c>
      <c r="C7" s="25">
        <v>3600</v>
      </c>
      <c r="D7" s="25">
        <f>ROUND((C7*1.1)*1.02,-1)</f>
        <v>4040</v>
      </c>
      <c r="E7" s="25">
        <f t="shared" ref="E7:G7" si="1">ROUND((D7*1.1)*1.02,-1)</f>
        <v>4530</v>
      </c>
      <c r="F7" s="25">
        <f t="shared" si="1"/>
        <v>5080</v>
      </c>
      <c r="G7" s="26">
        <f t="shared" si="1"/>
        <v>5700</v>
      </c>
    </row>
    <row r="8" spans="1:10" x14ac:dyDescent="0.25">
      <c r="A8" s="4"/>
      <c r="B8" s="5"/>
      <c r="C8" s="5"/>
      <c r="D8" s="5"/>
      <c r="E8" s="5"/>
      <c r="F8" s="5"/>
      <c r="G8" s="6"/>
    </row>
    <row r="9" spans="1:10" x14ac:dyDescent="0.25">
      <c r="A9" s="10" t="s">
        <v>4</v>
      </c>
      <c r="B9" s="25">
        <v>0</v>
      </c>
      <c r="C9" s="25">
        <f>ROUND(SUM(C6:C8),-1)</f>
        <v>4380</v>
      </c>
      <c r="D9" s="25">
        <f t="shared" ref="D9:G9" si="2">ROUND(SUM(D6:D8),-1)</f>
        <v>4920</v>
      </c>
      <c r="E9" s="25">
        <f t="shared" si="2"/>
        <v>5520</v>
      </c>
      <c r="F9" s="25">
        <f t="shared" si="2"/>
        <v>6190</v>
      </c>
      <c r="G9" s="26">
        <f t="shared" si="2"/>
        <v>6950</v>
      </c>
    </row>
    <row r="10" spans="1:10" x14ac:dyDescent="0.25">
      <c r="A10" s="10" t="s">
        <v>5</v>
      </c>
      <c r="B10" s="25">
        <v>0</v>
      </c>
      <c r="C10" s="25">
        <f>ROUND(C9/((1+0.075)^C4),-1)</f>
        <v>4070</v>
      </c>
      <c r="D10" s="25">
        <f t="shared" ref="D10:G10" si="3">ROUND(D9/((1+0.075)^D4),-1)</f>
        <v>4260</v>
      </c>
      <c r="E10" s="25">
        <f t="shared" si="3"/>
        <v>4440</v>
      </c>
      <c r="F10" s="25">
        <f t="shared" si="3"/>
        <v>4640</v>
      </c>
      <c r="G10" s="26">
        <f t="shared" si="3"/>
        <v>4840</v>
      </c>
    </row>
    <row r="11" spans="1:10" x14ac:dyDescent="0.25">
      <c r="A11" s="10" t="s">
        <v>6</v>
      </c>
      <c r="B11" s="25">
        <v>0</v>
      </c>
      <c r="C11" s="25">
        <f>SUM($C$10:C10)</f>
        <v>4070</v>
      </c>
      <c r="D11" s="25">
        <f>SUM($C$10:D10)</f>
        <v>8330</v>
      </c>
      <c r="E11" s="25">
        <f>SUM($C$10:E10)</f>
        <v>12770</v>
      </c>
      <c r="F11" s="25">
        <f>SUM($C$10:F10)</f>
        <v>17410</v>
      </c>
      <c r="G11" s="26">
        <f>SUM($C$10:G10)</f>
        <v>22250</v>
      </c>
    </row>
    <row r="12" spans="1:10" x14ac:dyDescent="0.25">
      <c r="A12" s="4"/>
      <c r="B12" s="5"/>
      <c r="C12" s="5"/>
      <c r="D12" s="5"/>
      <c r="E12" s="5"/>
      <c r="F12" s="5"/>
      <c r="G12" s="6"/>
    </row>
    <row r="13" spans="1:10" x14ac:dyDescent="0.25">
      <c r="A13" s="4" t="s">
        <v>7</v>
      </c>
      <c r="B13" s="25">
        <v>9650</v>
      </c>
      <c r="C13" s="3">
        <v>0</v>
      </c>
      <c r="D13" s="3">
        <v>0</v>
      </c>
      <c r="E13" s="3">
        <v>0</v>
      </c>
      <c r="F13" s="3">
        <v>0</v>
      </c>
      <c r="G13" s="9">
        <v>0</v>
      </c>
    </row>
    <row r="14" spans="1:10" x14ac:dyDescent="0.25">
      <c r="A14" s="4" t="s">
        <v>17</v>
      </c>
      <c r="B14" s="25">
        <f>99.99*2</f>
        <v>199.98</v>
      </c>
      <c r="C14" s="3"/>
      <c r="D14" s="3"/>
      <c r="E14" s="3"/>
      <c r="F14" s="3"/>
      <c r="G14" s="9"/>
    </row>
    <row r="15" spans="1:10" x14ac:dyDescent="0.25">
      <c r="A15" s="4" t="s">
        <v>18</v>
      </c>
      <c r="B15" s="25">
        <f>ROUND(3*899,-1)</f>
        <v>2700</v>
      </c>
      <c r="C15" s="3"/>
      <c r="D15" s="3"/>
      <c r="E15" s="3"/>
      <c r="F15" s="3"/>
      <c r="G15" s="9"/>
    </row>
    <row r="16" spans="1:10" x14ac:dyDescent="0.25">
      <c r="A16" s="4" t="s">
        <v>19</v>
      </c>
      <c r="B16" s="25">
        <v>400</v>
      </c>
      <c r="C16" s="5"/>
      <c r="D16" s="5"/>
      <c r="E16" s="5"/>
      <c r="F16" s="5"/>
      <c r="G16" s="6"/>
    </row>
    <row r="17" spans="1:7" x14ac:dyDescent="0.25">
      <c r="A17" s="10" t="s">
        <v>8</v>
      </c>
      <c r="B17" s="25">
        <f>SUM(B13:B16)</f>
        <v>12949.98</v>
      </c>
      <c r="C17" s="3">
        <f t="shared" ref="C17:G17" si="4">SUM(C13:C16)</f>
        <v>0</v>
      </c>
      <c r="D17" s="3">
        <f t="shared" si="4"/>
        <v>0</v>
      </c>
      <c r="E17" s="3">
        <f t="shared" si="4"/>
        <v>0</v>
      </c>
      <c r="F17" s="3">
        <f t="shared" si="4"/>
        <v>0</v>
      </c>
      <c r="G17" s="9">
        <f t="shared" si="4"/>
        <v>0</v>
      </c>
    </row>
    <row r="18" spans="1:7" x14ac:dyDescent="0.25">
      <c r="A18" s="10" t="s">
        <v>9</v>
      </c>
      <c r="B18" s="25">
        <v>0</v>
      </c>
      <c r="C18" s="25">
        <v>300</v>
      </c>
      <c r="D18" s="25">
        <f>ROUND(C18*1.02,-1)</f>
        <v>310</v>
      </c>
      <c r="E18" s="25">
        <f t="shared" ref="E18:G18" si="5">ROUND(D18*1.02,-1)</f>
        <v>320</v>
      </c>
      <c r="F18" s="25">
        <f t="shared" si="5"/>
        <v>330</v>
      </c>
      <c r="G18" s="26">
        <f t="shared" si="5"/>
        <v>340</v>
      </c>
    </row>
    <row r="19" spans="1:7" x14ac:dyDescent="0.25">
      <c r="A19" s="10" t="s">
        <v>16</v>
      </c>
      <c r="B19" s="25">
        <f>SUM(B17:B18)</f>
        <v>12949.98</v>
      </c>
      <c r="C19" s="25">
        <f t="shared" ref="C19:G19" si="6">SUM(C17:C18)</f>
        <v>300</v>
      </c>
      <c r="D19" s="25">
        <f t="shared" si="6"/>
        <v>310</v>
      </c>
      <c r="E19" s="25">
        <f t="shared" si="6"/>
        <v>320</v>
      </c>
      <c r="F19" s="25">
        <f t="shared" si="6"/>
        <v>330</v>
      </c>
      <c r="G19" s="26">
        <f t="shared" si="6"/>
        <v>340</v>
      </c>
    </row>
    <row r="20" spans="1:7" x14ac:dyDescent="0.25">
      <c r="A20" s="10" t="s">
        <v>10</v>
      </c>
      <c r="B20" s="25">
        <f>B19/((1+0.075)^B4)</f>
        <v>12949.98</v>
      </c>
      <c r="C20" s="25">
        <f>ROUND(C19/((1+0.075)^C4),-1)</f>
        <v>280</v>
      </c>
      <c r="D20" s="25">
        <f t="shared" ref="D20:G20" si="7">ROUND(D19/((1+0.075)^D4),-1)</f>
        <v>270</v>
      </c>
      <c r="E20" s="25">
        <f t="shared" si="7"/>
        <v>260</v>
      </c>
      <c r="F20" s="25">
        <f t="shared" si="7"/>
        <v>250</v>
      </c>
      <c r="G20" s="26">
        <f t="shared" si="7"/>
        <v>240</v>
      </c>
    </row>
    <row r="21" spans="1:7" x14ac:dyDescent="0.25">
      <c r="A21" s="10" t="s">
        <v>11</v>
      </c>
      <c r="B21" s="25">
        <f>SUM($B$20:B20)</f>
        <v>12949.98</v>
      </c>
      <c r="C21" s="25">
        <f>SUM($B$20:C20)</f>
        <v>13229.98</v>
      </c>
      <c r="D21" s="25">
        <f>SUM($B$20:D20)</f>
        <v>13499.98</v>
      </c>
      <c r="E21" s="25">
        <f>SUM($B$20:E20)</f>
        <v>13759.98</v>
      </c>
      <c r="F21" s="25">
        <f>SUM($B$20:F20)</f>
        <v>14009.98</v>
      </c>
      <c r="G21" s="26">
        <f>SUM($B$20:G20)</f>
        <v>14249.98</v>
      </c>
    </row>
    <row r="22" spans="1:7" x14ac:dyDescent="0.25">
      <c r="A22" s="10" t="s">
        <v>12</v>
      </c>
      <c r="B22" s="25">
        <f>B9-B19</f>
        <v>-12949.98</v>
      </c>
      <c r="C22" s="25">
        <f t="shared" ref="C22:G22" si="8">C9-C19</f>
        <v>4080</v>
      </c>
      <c r="D22" s="25">
        <f t="shared" si="8"/>
        <v>4610</v>
      </c>
      <c r="E22" s="25">
        <f t="shared" si="8"/>
        <v>5200</v>
      </c>
      <c r="F22" s="25">
        <f t="shared" si="8"/>
        <v>5860</v>
      </c>
      <c r="G22" s="26">
        <f t="shared" si="8"/>
        <v>6610</v>
      </c>
    </row>
    <row r="23" spans="1:7" x14ac:dyDescent="0.25">
      <c r="A23" s="10" t="s">
        <v>13</v>
      </c>
      <c r="B23" s="25">
        <f t="shared" ref="B23:F23" si="9">B10-B20</f>
        <v>-12949.98</v>
      </c>
      <c r="C23" s="25">
        <f t="shared" si="9"/>
        <v>3790</v>
      </c>
      <c r="D23" s="25">
        <f t="shared" si="9"/>
        <v>3990</v>
      </c>
      <c r="E23" s="25">
        <f t="shared" si="9"/>
        <v>4180</v>
      </c>
      <c r="F23" s="25">
        <f t="shared" si="9"/>
        <v>4390</v>
      </c>
      <c r="G23" s="26">
        <f>G10-G20</f>
        <v>4600</v>
      </c>
    </row>
    <row r="24" spans="1:7" x14ac:dyDescent="0.25">
      <c r="A24" s="10" t="s">
        <v>14</v>
      </c>
      <c r="B24" s="25">
        <f>SUM($B$23:B23)</f>
        <v>-12949.98</v>
      </c>
      <c r="C24" s="25">
        <f>SUM($B$23:C23)</f>
        <v>-9159.98</v>
      </c>
      <c r="D24" s="25">
        <f>SUM($B$23:D23)</f>
        <v>-5169.9799999999996</v>
      </c>
      <c r="E24" s="25">
        <f>SUM($B$23:E23)</f>
        <v>-989.97999999999956</v>
      </c>
      <c r="F24" s="25">
        <f>SUM($B$23:F23)</f>
        <v>3400.0200000000004</v>
      </c>
      <c r="G24" s="27">
        <f>SUM($B$23:G23)</f>
        <v>8000.02</v>
      </c>
    </row>
    <row r="25" spans="1:7" x14ac:dyDescent="0.25">
      <c r="A25" s="4"/>
      <c r="B25" s="5"/>
      <c r="C25" s="5"/>
      <c r="D25" s="5"/>
      <c r="E25" s="5"/>
      <c r="F25" s="5"/>
      <c r="G25" s="6"/>
    </row>
    <row r="26" spans="1:7" x14ac:dyDescent="0.25">
      <c r="A26" s="10" t="s">
        <v>15</v>
      </c>
      <c r="B26" s="11">
        <f>(G11-G21)/G21</f>
        <v>0.56140570021852665</v>
      </c>
      <c r="C26" s="5"/>
      <c r="D26" s="5"/>
      <c r="E26" s="5"/>
      <c r="F26" s="5"/>
      <c r="G26" s="6"/>
    </row>
    <row r="27" spans="1:7" x14ac:dyDescent="0.25">
      <c r="A27" s="12" t="s">
        <v>20</v>
      </c>
      <c r="B27" s="13">
        <f>3+(F23-F24)/F24</f>
        <v>3.291168875477203</v>
      </c>
      <c r="C27" s="14"/>
      <c r="D27" s="14"/>
      <c r="E27" s="14"/>
      <c r="F27" s="14"/>
      <c r="G27" s="15"/>
    </row>
  </sheetData>
  <mergeCells count="1">
    <mergeCell ref="A1:G3"/>
  </mergeCells>
  <conditionalFormatting sqref="B17:G24">
    <cfRule type="cellIs" dxfId="4" priority="5" operator="lessThan">
      <formula>0</formula>
    </cfRule>
  </conditionalFormatting>
  <conditionalFormatting sqref="B9:G11">
    <cfRule type="cellIs" dxfId="3" priority="4" operator="lessThan">
      <formula>0</formula>
    </cfRule>
  </conditionalFormatting>
  <conditionalFormatting sqref="B13:G13">
    <cfRule type="cellIs" dxfId="2" priority="3" operator="lessThan">
      <formula>0</formula>
    </cfRule>
  </conditionalFormatting>
  <conditionalFormatting sqref="B5:G7">
    <cfRule type="cellIs" dxfId="1" priority="2" operator="lessThan">
      <formula>0</formula>
    </cfRule>
  </conditionalFormatting>
  <conditionalFormatting sqref="B14:G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2018-02-20T18:18:38Z</dcterms:created>
  <dcterms:modified xsi:type="dcterms:W3CDTF">2018-02-26T15:12:53Z</dcterms:modified>
</cp:coreProperties>
</file>