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inancial Modelling\LULU\"/>
    </mc:Choice>
  </mc:AlternateContent>
  <xr:revisionPtr revIDLastSave="0" documentId="13_ncr:1_{2939AA42-FD0E-4891-911C-18D9F42A88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_Model" sheetId="1" r:id="rId1"/>
    <sheet name="DCF_Model" sheetId="2" r:id="rId2"/>
    <sheet name="WACC" sheetId="3" r:id="rId3"/>
  </sheets>
  <definedNames>
    <definedName name="Capital_Struture?">Financial_Model!$D$11</definedName>
    <definedName name="Cases">Financial_Model!$D$13</definedName>
    <definedName name="Company_Name">Financial_Model!$D$4</definedName>
    <definedName name="Company_Store_per_Total_Sale">Financial_Model!$I$6</definedName>
    <definedName name="Conversion_Unit">Financial_Model!$D$7</definedName>
    <definedName name="Current_Cash">Financial_Model!$I$135</definedName>
    <definedName name="Debt_Increase?">Financial_Model!$D$11</definedName>
    <definedName name="Diluted_Share_Counts">Financial_Model!$D$9</definedName>
    <definedName name="Direct_per_total_sale">Financial_Model!$I$7</definedName>
    <definedName name="Exchange_Rate">Financial_Model!$D$10</definedName>
    <definedName name="Lease_Discount_Rate">Financial_Model!$I$4</definedName>
    <definedName name="Rest_world_Growth">Financial_Model!$I$5</definedName>
    <definedName name="Share_Price">Financial_Model!$D$8</definedName>
    <definedName name="Tax_Rate">Financial_Model!$D$6</definedName>
    <definedName name="Ticker">Financial_Model!$D$5</definedName>
    <definedName name="US_GDP_Growth_Rate">Financial_Model!$D$14</definedName>
    <definedName name="US_Inflation_Rate">Financial_Model!$D$15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1" l="1"/>
  <c r="Q85" i="1" s="1"/>
  <c r="R85" i="1" s="1"/>
  <c r="S85" i="1" s="1"/>
  <c r="O85" i="1"/>
  <c r="M75" i="1"/>
  <c r="N75" i="1"/>
  <c r="O75" i="1" s="1"/>
  <c r="P75" i="1" s="1"/>
  <c r="Q75" i="1" s="1"/>
  <c r="R75" i="1" s="1"/>
  <c r="S75" i="1" s="1"/>
  <c r="L75" i="1"/>
  <c r="L77" i="1"/>
  <c r="M77" i="1" s="1"/>
  <c r="N77" i="1" s="1"/>
  <c r="O77" i="1" s="1"/>
  <c r="P77" i="1" s="1"/>
  <c r="Q77" i="1" s="1"/>
  <c r="R77" i="1" s="1"/>
  <c r="K77" i="1"/>
  <c r="Q92" i="1"/>
  <c r="R92" i="1"/>
  <c r="S92" i="1"/>
  <c r="P92" i="1"/>
  <c r="Q88" i="1"/>
  <c r="R88" i="1"/>
  <c r="S88" i="1" s="1"/>
  <c r="P88" i="1"/>
  <c r="J76" i="1"/>
  <c r="L88" i="1"/>
  <c r="M88" i="1" s="1"/>
  <c r="N88" i="1" s="1"/>
  <c r="K88" i="1"/>
  <c r="Q11" i="2"/>
  <c r="L11" i="2"/>
  <c r="I33" i="2"/>
  <c r="J33" i="2"/>
  <c r="K33" i="2"/>
  <c r="L33" i="2"/>
  <c r="M33" i="2"/>
  <c r="N33" i="2"/>
  <c r="O33" i="2"/>
  <c r="P33" i="2"/>
  <c r="Q33" i="2"/>
  <c r="H33" i="2"/>
  <c r="K32" i="2"/>
  <c r="L32" i="2"/>
  <c r="M32" i="2" s="1"/>
  <c r="N32" i="2" s="1"/>
  <c r="O32" i="2" s="1"/>
  <c r="P32" i="2" s="1"/>
  <c r="Q32" i="2" s="1"/>
  <c r="J32" i="2"/>
  <c r="I32" i="2"/>
  <c r="H32" i="2"/>
  <c r="F30" i="2"/>
  <c r="G30" i="2"/>
  <c r="E30" i="2"/>
  <c r="K92" i="1"/>
  <c r="L92" i="1" s="1"/>
  <c r="M92" i="1" s="1"/>
  <c r="N92" i="1" s="1"/>
  <c r="O92" i="1" s="1"/>
  <c r="J92" i="1"/>
  <c r="F28" i="2"/>
  <c r="G28" i="2"/>
  <c r="E28" i="2"/>
  <c r="F27" i="2"/>
  <c r="G27" i="2"/>
  <c r="E27" i="2"/>
  <c r="F26" i="2"/>
  <c r="G26" i="2"/>
  <c r="E26" i="2"/>
  <c r="F25" i="2"/>
  <c r="G25" i="2"/>
  <c r="E25" i="2"/>
  <c r="F24" i="2"/>
  <c r="G24" i="2"/>
  <c r="E24" i="2"/>
  <c r="D14" i="2"/>
  <c r="J144" i="1"/>
  <c r="K144" i="1" s="1"/>
  <c r="L144" i="1" s="1"/>
  <c r="M144" i="1" s="1"/>
  <c r="N144" i="1" s="1"/>
  <c r="O144" i="1" s="1"/>
  <c r="P144" i="1" s="1"/>
  <c r="Q144" i="1" s="1"/>
  <c r="R144" i="1" s="1"/>
  <c r="S144" i="1" s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J145" i="1"/>
  <c r="K145" i="1" s="1"/>
  <c r="L145" i="1" s="1"/>
  <c r="M145" i="1" s="1"/>
  <c r="N145" i="1" s="1"/>
  <c r="O145" i="1" s="1"/>
  <c r="P145" i="1" s="1"/>
  <c r="Q145" i="1" s="1"/>
  <c r="R145" i="1" s="1"/>
  <c r="S145" i="1" s="1"/>
  <c r="K195" i="1"/>
  <c r="L195" i="1" s="1"/>
  <c r="M195" i="1" s="1"/>
  <c r="N195" i="1" s="1"/>
  <c r="O195" i="1" s="1"/>
  <c r="P195" i="1" s="1"/>
  <c r="Q195" i="1" s="1"/>
  <c r="R195" i="1" s="1"/>
  <c r="S195" i="1" s="1"/>
  <c r="J192" i="1"/>
  <c r="K192" i="1" s="1"/>
  <c r="L192" i="1" s="1"/>
  <c r="M192" i="1" s="1"/>
  <c r="N192" i="1" s="1"/>
  <c r="O192" i="1" s="1"/>
  <c r="P192" i="1" s="1"/>
  <c r="Q192" i="1" s="1"/>
  <c r="R192" i="1" s="1"/>
  <c r="S192" i="1" s="1"/>
  <c r="J191" i="1"/>
  <c r="K191" i="1" s="1"/>
  <c r="J187" i="1"/>
  <c r="K187" i="1" s="1"/>
  <c r="L187" i="1" s="1"/>
  <c r="M187" i="1" s="1"/>
  <c r="N187" i="1" s="1"/>
  <c r="O187" i="1" s="1"/>
  <c r="P187" i="1" s="1"/>
  <c r="Q187" i="1" s="1"/>
  <c r="R187" i="1" s="1"/>
  <c r="S187" i="1" s="1"/>
  <c r="H89" i="1"/>
  <c r="I90" i="1"/>
  <c r="H90" i="1"/>
  <c r="I89" i="1"/>
  <c r="J180" i="1"/>
  <c r="K180" i="1" s="1"/>
  <c r="L180" i="1" s="1"/>
  <c r="J179" i="1"/>
  <c r="K179" i="1" s="1"/>
  <c r="L179" i="1" s="1"/>
  <c r="M179" i="1" s="1"/>
  <c r="N179" i="1" s="1"/>
  <c r="O179" i="1" s="1"/>
  <c r="P179" i="1" s="1"/>
  <c r="Q179" i="1" s="1"/>
  <c r="R179" i="1" s="1"/>
  <c r="S179" i="1" s="1"/>
  <c r="I84" i="1"/>
  <c r="I85" i="1" s="1"/>
  <c r="H84" i="1"/>
  <c r="H85" i="1" s="1"/>
  <c r="I81" i="1"/>
  <c r="I82" i="1" s="1"/>
  <c r="J82" i="1" s="1"/>
  <c r="H81" i="1"/>
  <c r="H82" i="1" s="1"/>
  <c r="H80" i="1"/>
  <c r="I80" i="1"/>
  <c r="G80" i="1"/>
  <c r="H79" i="1"/>
  <c r="I79" i="1"/>
  <c r="G79" i="1"/>
  <c r="H76" i="1"/>
  <c r="I76" i="1"/>
  <c r="K76" i="1" s="1"/>
  <c r="L76" i="1" s="1"/>
  <c r="M76" i="1" s="1"/>
  <c r="N76" i="1" s="1"/>
  <c r="O76" i="1" s="1"/>
  <c r="P76" i="1" s="1"/>
  <c r="Q76" i="1" s="1"/>
  <c r="R76" i="1" s="1"/>
  <c r="S76" i="1" s="1"/>
  <c r="G76" i="1"/>
  <c r="H183" i="1"/>
  <c r="H97" i="1"/>
  <c r="H72" i="1" s="1"/>
  <c r="I97" i="1"/>
  <c r="I72" i="1" s="1"/>
  <c r="G97" i="1"/>
  <c r="G72" i="1" s="1"/>
  <c r="H21" i="1"/>
  <c r="I21" i="1"/>
  <c r="H105" i="1"/>
  <c r="I96" i="1" s="1"/>
  <c r="I99" i="1" s="1"/>
  <c r="I105" i="1"/>
  <c r="J96" i="1" s="1"/>
  <c r="J99" i="1" s="1"/>
  <c r="G105" i="1"/>
  <c r="H96" i="1" s="1"/>
  <c r="H99" i="1" s="1"/>
  <c r="G96" i="1"/>
  <c r="G99" i="1" s="1"/>
  <c r="J124" i="1"/>
  <c r="K124" i="1" s="1"/>
  <c r="L124" i="1" s="1"/>
  <c r="G69" i="1"/>
  <c r="H69" i="1"/>
  <c r="I69" i="1"/>
  <c r="P67" i="1"/>
  <c r="Q67" i="1"/>
  <c r="R67" i="1"/>
  <c r="S67" i="1"/>
  <c r="O67" i="1"/>
  <c r="J67" i="1"/>
  <c r="I61" i="1"/>
  <c r="H61" i="1"/>
  <c r="G61" i="1"/>
  <c r="F61" i="1"/>
  <c r="E61" i="1"/>
  <c r="K56" i="1"/>
  <c r="L56" i="1" s="1"/>
  <c r="M56" i="1" s="1"/>
  <c r="J55" i="1"/>
  <c r="J54" i="1" s="1"/>
  <c r="K49" i="1"/>
  <c r="L49" i="1"/>
  <c r="M49" i="1"/>
  <c r="N49" i="1"/>
  <c r="O49" i="1"/>
  <c r="P49" i="1"/>
  <c r="Q49" i="1"/>
  <c r="R49" i="1"/>
  <c r="S49" i="1"/>
  <c r="J49" i="1"/>
  <c r="J48" i="1" s="1"/>
  <c r="I55" i="1"/>
  <c r="H55" i="1"/>
  <c r="G55" i="1"/>
  <c r="F55" i="1"/>
  <c r="E55" i="1"/>
  <c r="Q43" i="1"/>
  <c r="I49" i="1"/>
  <c r="H49" i="1"/>
  <c r="G49" i="1"/>
  <c r="F49" i="1"/>
  <c r="E49" i="1"/>
  <c r="F43" i="1"/>
  <c r="G43" i="1"/>
  <c r="H43" i="1"/>
  <c r="I43" i="1"/>
  <c r="E43" i="1"/>
  <c r="I33" i="1"/>
  <c r="H33" i="1"/>
  <c r="G33" i="1"/>
  <c r="I31" i="1"/>
  <c r="H31" i="1"/>
  <c r="G31" i="1"/>
  <c r="G29" i="1"/>
  <c r="H29" i="1"/>
  <c r="I29" i="1"/>
  <c r="G112" i="1"/>
  <c r="G114" i="1" s="1"/>
  <c r="G119" i="1" s="1"/>
  <c r="G125" i="1" s="1"/>
  <c r="H112" i="1"/>
  <c r="H114" i="1" s="1"/>
  <c r="H119" i="1" s="1"/>
  <c r="H125" i="1" s="1"/>
  <c r="I112" i="1"/>
  <c r="I114" i="1" s="1"/>
  <c r="I119" i="1" s="1"/>
  <c r="I125" i="1" s="1"/>
  <c r="F20" i="1"/>
  <c r="F112" i="1" s="1"/>
  <c r="F114" i="1" s="1"/>
  <c r="F119" i="1" s="1"/>
  <c r="F121" i="1" s="1"/>
  <c r="E20" i="1"/>
  <c r="E112" i="1" s="1"/>
  <c r="E114" i="1" s="1"/>
  <c r="E119" i="1" s="1"/>
  <c r="E121" i="1" s="1"/>
  <c r="G166" i="1"/>
  <c r="I166" i="1"/>
  <c r="H166" i="1"/>
  <c r="G162" i="1"/>
  <c r="G156" i="1"/>
  <c r="G139" i="1"/>
  <c r="H193" i="1"/>
  <c r="G193" i="1"/>
  <c r="I193" i="1"/>
  <c r="H188" i="1"/>
  <c r="I188" i="1"/>
  <c r="G188" i="1"/>
  <c r="I162" i="1"/>
  <c r="H162" i="1"/>
  <c r="I156" i="1"/>
  <c r="H156" i="1"/>
  <c r="I147" i="1"/>
  <c r="H147" i="1"/>
  <c r="I139" i="1"/>
  <c r="H139" i="1"/>
  <c r="E172" i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D7" i="1"/>
  <c r="D5" i="2" s="1"/>
  <c r="D9" i="2"/>
  <c r="D8" i="2"/>
  <c r="D6" i="2"/>
  <c r="D4" i="2"/>
  <c r="D3" i="2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E132" i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E111" i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E18" i="1"/>
  <c r="F18" i="1" s="1"/>
  <c r="G18" i="1" s="1"/>
  <c r="H18" i="1" s="1"/>
  <c r="I18" i="1" s="1"/>
  <c r="I91" i="1" l="1"/>
  <c r="H91" i="1"/>
  <c r="K193" i="1"/>
  <c r="J193" i="1"/>
  <c r="G92" i="1"/>
  <c r="I92" i="1"/>
  <c r="J161" i="1"/>
  <c r="K161" i="1" s="1"/>
  <c r="L161" i="1" s="1"/>
  <c r="H92" i="1"/>
  <c r="J85" i="1"/>
  <c r="K85" i="1" s="1"/>
  <c r="L85" i="1" s="1"/>
  <c r="M85" i="1" s="1"/>
  <c r="N85" i="1" s="1"/>
  <c r="L191" i="1"/>
  <c r="I88" i="1"/>
  <c r="H88" i="1"/>
  <c r="G88" i="1"/>
  <c r="M180" i="1"/>
  <c r="N180" i="1" s="1"/>
  <c r="H167" i="1"/>
  <c r="G167" i="1"/>
  <c r="J80" i="1"/>
  <c r="K80" i="1" s="1"/>
  <c r="L80" i="1" s="1"/>
  <c r="M80" i="1" s="1"/>
  <c r="N80" i="1" s="1"/>
  <c r="O80" i="1" s="1"/>
  <c r="P80" i="1" s="1"/>
  <c r="Q80" i="1" s="1"/>
  <c r="R80" i="1" s="1"/>
  <c r="S80" i="1" s="1"/>
  <c r="I83" i="1"/>
  <c r="I167" i="1"/>
  <c r="H83" i="1"/>
  <c r="J79" i="1"/>
  <c r="G83" i="1"/>
  <c r="H75" i="1"/>
  <c r="G77" i="1"/>
  <c r="I77" i="1"/>
  <c r="J77" i="1" s="1"/>
  <c r="H77" i="1"/>
  <c r="G75" i="1"/>
  <c r="I75" i="1"/>
  <c r="J75" i="1" s="1"/>
  <c r="K75" i="1" s="1"/>
  <c r="G98" i="1"/>
  <c r="I98" i="1"/>
  <c r="H98" i="1"/>
  <c r="E21" i="1"/>
  <c r="H100" i="1"/>
  <c r="I100" i="1"/>
  <c r="G100" i="1"/>
  <c r="G21" i="1"/>
  <c r="F21" i="1"/>
  <c r="F69" i="1"/>
  <c r="E70" i="1"/>
  <c r="I7" i="1"/>
  <c r="L31" i="1" s="1"/>
  <c r="I70" i="1"/>
  <c r="M124" i="1"/>
  <c r="H70" i="1"/>
  <c r="G70" i="1"/>
  <c r="E69" i="1"/>
  <c r="F70" i="1"/>
  <c r="I6" i="1"/>
  <c r="O29" i="1" s="1"/>
  <c r="K55" i="1"/>
  <c r="K54" i="1" s="1"/>
  <c r="I5" i="1"/>
  <c r="O61" i="1" s="1"/>
  <c r="N56" i="1"/>
  <c r="O56" i="1" s="1"/>
  <c r="P56" i="1" s="1"/>
  <c r="Q56" i="1" s="1"/>
  <c r="M55" i="1"/>
  <c r="L55" i="1"/>
  <c r="E41" i="1"/>
  <c r="E63" i="1" s="1"/>
  <c r="E39" i="1" s="1"/>
  <c r="H41" i="1"/>
  <c r="H63" i="1" s="1"/>
  <c r="G41" i="1"/>
  <c r="G63" i="1" s="1"/>
  <c r="K48" i="1"/>
  <c r="I41" i="1"/>
  <c r="I63" i="1" s="1"/>
  <c r="F41" i="1"/>
  <c r="F63" i="1" s="1"/>
  <c r="J44" i="1"/>
  <c r="E31" i="1"/>
  <c r="E33" i="1"/>
  <c r="F33" i="1"/>
  <c r="F31" i="1"/>
  <c r="E29" i="1"/>
  <c r="F29" i="1"/>
  <c r="F125" i="1"/>
  <c r="F127" i="1" s="1"/>
  <c r="E125" i="1"/>
  <c r="E127" i="1" s="1"/>
  <c r="G121" i="1"/>
  <c r="H121" i="1"/>
  <c r="I121" i="1"/>
  <c r="G147" i="1"/>
  <c r="G148" i="1" s="1"/>
  <c r="G183" i="1"/>
  <c r="G196" i="1" s="1"/>
  <c r="I183" i="1"/>
  <c r="I196" i="1" s="1"/>
  <c r="H196" i="1"/>
  <c r="H148" i="1"/>
  <c r="I148" i="1"/>
  <c r="H127" i="1"/>
  <c r="G127" i="1"/>
  <c r="D9" i="1"/>
  <c r="D7" i="2" s="1"/>
  <c r="D12" i="2" s="1"/>
  <c r="D16" i="2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H129" i="1" l="1"/>
  <c r="F21" i="2"/>
  <c r="G129" i="1"/>
  <c r="E21" i="2"/>
  <c r="I129" i="1"/>
  <c r="G21" i="2"/>
  <c r="J88" i="1"/>
  <c r="M161" i="1"/>
  <c r="N161" i="1" s="1"/>
  <c r="L193" i="1"/>
  <c r="M191" i="1"/>
  <c r="O180" i="1"/>
  <c r="I169" i="1"/>
  <c r="J83" i="1"/>
  <c r="K79" i="1"/>
  <c r="J98" i="1"/>
  <c r="J97" i="1" s="1"/>
  <c r="G102" i="1"/>
  <c r="G103" i="1" s="1"/>
  <c r="G104" i="1" s="1"/>
  <c r="G101" i="1"/>
  <c r="I102" i="1"/>
  <c r="I103" i="1" s="1"/>
  <c r="I104" i="1" s="1"/>
  <c r="I101" i="1"/>
  <c r="H102" i="1"/>
  <c r="H103" i="1" s="1"/>
  <c r="H104" i="1" s="1"/>
  <c r="H101" i="1"/>
  <c r="Q31" i="1"/>
  <c r="N31" i="1"/>
  <c r="O31" i="1"/>
  <c r="S31" i="1"/>
  <c r="K31" i="1"/>
  <c r="R31" i="1"/>
  <c r="P31" i="1"/>
  <c r="J31" i="1"/>
  <c r="M31" i="1"/>
  <c r="J69" i="1"/>
  <c r="K69" i="1" s="1"/>
  <c r="L69" i="1" s="1"/>
  <c r="M69" i="1" s="1"/>
  <c r="N69" i="1" s="1"/>
  <c r="O69" i="1" s="1"/>
  <c r="P69" i="1" s="1"/>
  <c r="Q69" i="1" s="1"/>
  <c r="R69" i="1" s="1"/>
  <c r="S69" i="1" s="1"/>
  <c r="J70" i="1"/>
  <c r="K70" i="1" s="1"/>
  <c r="L70" i="1" s="1"/>
  <c r="M70" i="1" s="1"/>
  <c r="N70" i="1" s="1"/>
  <c r="O70" i="1" s="1"/>
  <c r="P70" i="1" s="1"/>
  <c r="Q70" i="1" s="1"/>
  <c r="R70" i="1" s="1"/>
  <c r="S70" i="1" s="1"/>
  <c r="N124" i="1"/>
  <c r="I38" i="1"/>
  <c r="I39" i="1"/>
  <c r="I36" i="1"/>
  <c r="I37" i="1"/>
  <c r="H38" i="1"/>
  <c r="H39" i="1"/>
  <c r="H36" i="1"/>
  <c r="H37" i="1"/>
  <c r="F37" i="1"/>
  <c r="F38" i="1"/>
  <c r="F39" i="1"/>
  <c r="F36" i="1"/>
  <c r="G37" i="1"/>
  <c r="G38" i="1"/>
  <c r="G39" i="1"/>
  <c r="G36" i="1"/>
  <c r="E38" i="1"/>
  <c r="E37" i="1"/>
  <c r="E36" i="1"/>
  <c r="L48" i="1"/>
  <c r="E64" i="1"/>
  <c r="R29" i="1"/>
  <c r="J29" i="1"/>
  <c r="K29" i="1"/>
  <c r="S29" i="1"/>
  <c r="L29" i="1"/>
  <c r="L33" i="1" s="1"/>
  <c r="M29" i="1"/>
  <c r="P29" i="1"/>
  <c r="N29" i="1"/>
  <c r="Q29" i="1"/>
  <c r="O33" i="1"/>
  <c r="F64" i="1"/>
  <c r="H64" i="1"/>
  <c r="I64" i="1"/>
  <c r="G64" i="1"/>
  <c r="M61" i="1"/>
  <c r="S61" i="1"/>
  <c r="R61" i="1"/>
  <c r="K61" i="1"/>
  <c r="Q61" i="1"/>
  <c r="N61" i="1"/>
  <c r="J61" i="1"/>
  <c r="J60" i="1" s="1"/>
  <c r="L61" i="1"/>
  <c r="P61" i="1"/>
  <c r="K44" i="1"/>
  <c r="J43" i="1"/>
  <c r="J42" i="1" s="1"/>
  <c r="L54" i="1"/>
  <c r="N55" i="1"/>
  <c r="I127" i="1"/>
  <c r="D6" i="1"/>
  <c r="G169" i="1"/>
  <c r="H169" i="1"/>
  <c r="G22" i="2" l="1"/>
  <c r="G23" i="2" s="1"/>
  <c r="E22" i="2"/>
  <c r="E23" i="2" s="1"/>
  <c r="F22" i="2"/>
  <c r="F23" i="2" s="1"/>
  <c r="O161" i="1"/>
  <c r="N191" i="1"/>
  <c r="M193" i="1"/>
  <c r="P180" i="1"/>
  <c r="L79" i="1"/>
  <c r="K83" i="1"/>
  <c r="J72" i="1"/>
  <c r="J117" i="1"/>
  <c r="J104" i="1"/>
  <c r="K104" i="1" s="1"/>
  <c r="K98" i="1"/>
  <c r="L98" i="1" s="1"/>
  <c r="J101" i="1"/>
  <c r="K101" i="1" s="1"/>
  <c r="Q33" i="1"/>
  <c r="N33" i="1"/>
  <c r="R33" i="1"/>
  <c r="K33" i="1"/>
  <c r="P33" i="1"/>
  <c r="S33" i="1"/>
  <c r="J33" i="1"/>
  <c r="M33" i="1"/>
  <c r="O124" i="1"/>
  <c r="M54" i="1"/>
  <c r="M48" i="1"/>
  <c r="J66" i="1"/>
  <c r="K60" i="1"/>
  <c r="J41" i="1"/>
  <c r="L44" i="1"/>
  <c r="K43" i="1"/>
  <c r="K42" i="1" s="1"/>
  <c r="S44" i="1"/>
  <c r="S43" i="1" s="1"/>
  <c r="R43" i="1"/>
  <c r="O55" i="1"/>
  <c r="P161" i="1" l="1"/>
  <c r="Q180" i="1"/>
  <c r="Q161" i="1" s="1"/>
  <c r="O191" i="1"/>
  <c r="N193" i="1"/>
  <c r="L83" i="1"/>
  <c r="M79" i="1"/>
  <c r="J100" i="1"/>
  <c r="L101" i="1"/>
  <c r="L104" i="1"/>
  <c r="M98" i="1"/>
  <c r="P124" i="1"/>
  <c r="K66" i="1"/>
  <c r="J64" i="1"/>
  <c r="J63" i="1" s="1"/>
  <c r="N54" i="1"/>
  <c r="O54" i="1" s="1"/>
  <c r="N48" i="1"/>
  <c r="L60" i="1"/>
  <c r="K41" i="1"/>
  <c r="M44" i="1"/>
  <c r="L43" i="1"/>
  <c r="L42" i="1" s="1"/>
  <c r="P55" i="1"/>
  <c r="R180" i="1" l="1"/>
  <c r="S180" i="1" s="1"/>
  <c r="P191" i="1"/>
  <c r="O193" i="1"/>
  <c r="M83" i="1"/>
  <c r="N79" i="1"/>
  <c r="J102" i="1"/>
  <c r="J107" i="1"/>
  <c r="M101" i="1"/>
  <c r="N101" i="1" s="1"/>
  <c r="M104" i="1"/>
  <c r="N98" i="1"/>
  <c r="Q124" i="1"/>
  <c r="J37" i="1"/>
  <c r="J24" i="1" s="1"/>
  <c r="J38" i="1"/>
  <c r="J25" i="1" s="1"/>
  <c r="J36" i="1"/>
  <c r="J39" i="1"/>
  <c r="J26" i="1" s="1"/>
  <c r="L66" i="1"/>
  <c r="K64" i="1"/>
  <c r="K63" i="1" s="1"/>
  <c r="P54" i="1"/>
  <c r="O48" i="1"/>
  <c r="M60" i="1"/>
  <c r="L41" i="1"/>
  <c r="N44" i="1"/>
  <c r="M43" i="1"/>
  <c r="M42" i="1" s="1"/>
  <c r="Q55" i="1"/>
  <c r="R161" i="1" l="1"/>
  <c r="S161" i="1" s="1"/>
  <c r="Q191" i="1"/>
  <c r="P193" i="1"/>
  <c r="O79" i="1"/>
  <c r="N83" i="1"/>
  <c r="N104" i="1"/>
  <c r="O101" i="1"/>
  <c r="O98" i="1"/>
  <c r="Q54" i="1"/>
  <c r="R124" i="1"/>
  <c r="M66" i="1"/>
  <c r="L64" i="1"/>
  <c r="L63" i="1" s="1"/>
  <c r="K39" i="1"/>
  <c r="K26" i="1" s="1"/>
  <c r="K37" i="1"/>
  <c r="K24" i="1" s="1"/>
  <c r="K38" i="1"/>
  <c r="K25" i="1" s="1"/>
  <c r="K36" i="1"/>
  <c r="J23" i="1"/>
  <c r="J20" i="1" s="1"/>
  <c r="J35" i="1"/>
  <c r="J28" i="1" s="1"/>
  <c r="M41" i="1"/>
  <c r="P48" i="1"/>
  <c r="N60" i="1"/>
  <c r="N43" i="1"/>
  <c r="N42" i="1" s="1"/>
  <c r="O44" i="1"/>
  <c r="S55" i="1"/>
  <c r="R55" i="1"/>
  <c r="R54" i="1" s="1"/>
  <c r="R191" i="1" l="1"/>
  <c r="Q193" i="1"/>
  <c r="O83" i="1"/>
  <c r="P79" i="1"/>
  <c r="P101" i="1"/>
  <c r="J21" i="1"/>
  <c r="J103" i="1"/>
  <c r="O104" i="1"/>
  <c r="P98" i="1"/>
  <c r="S124" i="1"/>
  <c r="L38" i="1"/>
  <c r="L25" i="1" s="1"/>
  <c r="L37" i="1"/>
  <c r="L36" i="1"/>
  <c r="L23" i="1" s="1"/>
  <c r="L39" i="1"/>
  <c r="L26" i="1" s="1"/>
  <c r="N66" i="1"/>
  <c r="M64" i="1"/>
  <c r="M63" i="1" s="1"/>
  <c r="J112" i="1"/>
  <c r="J186" i="1" s="1"/>
  <c r="H25" i="2" s="1"/>
  <c r="J32" i="1"/>
  <c r="J30" i="1"/>
  <c r="K23" i="1"/>
  <c r="K20" i="1" s="1"/>
  <c r="K35" i="1"/>
  <c r="K28" i="1" s="1"/>
  <c r="N41" i="1"/>
  <c r="O60" i="1"/>
  <c r="Q48" i="1"/>
  <c r="P44" i="1"/>
  <c r="P43" i="1" s="1"/>
  <c r="O43" i="1"/>
  <c r="O42" i="1" s="1"/>
  <c r="S54" i="1"/>
  <c r="J188" i="1" l="1"/>
  <c r="S191" i="1"/>
  <c r="S193" i="1" s="1"/>
  <c r="R193" i="1"/>
  <c r="J155" i="1"/>
  <c r="J176" i="1"/>
  <c r="Q79" i="1"/>
  <c r="P83" i="1"/>
  <c r="J138" i="1"/>
  <c r="J136" i="1"/>
  <c r="J105" i="1"/>
  <c r="J106" i="1"/>
  <c r="J143" i="1" s="1"/>
  <c r="K21" i="1"/>
  <c r="K103" i="1"/>
  <c r="K106" i="1" s="1"/>
  <c r="P104" i="1"/>
  <c r="Q101" i="1"/>
  <c r="Q98" i="1"/>
  <c r="J113" i="1"/>
  <c r="J152" i="1" s="1"/>
  <c r="J116" i="1"/>
  <c r="J153" i="1" s="1"/>
  <c r="M39" i="1"/>
  <c r="M26" i="1" s="1"/>
  <c r="M37" i="1"/>
  <c r="M24" i="1" s="1"/>
  <c r="M38" i="1"/>
  <c r="M25" i="1" s="1"/>
  <c r="M36" i="1"/>
  <c r="O66" i="1"/>
  <c r="N64" i="1"/>
  <c r="N63" i="1" s="1"/>
  <c r="K112" i="1"/>
  <c r="K186" i="1" s="1"/>
  <c r="K32" i="1"/>
  <c r="K30" i="1"/>
  <c r="L35" i="1"/>
  <c r="L28" i="1" s="1"/>
  <c r="L24" i="1"/>
  <c r="L20" i="1" s="1"/>
  <c r="R48" i="1"/>
  <c r="P60" i="1"/>
  <c r="P42" i="1"/>
  <c r="O41" i="1"/>
  <c r="J142" i="1" l="1"/>
  <c r="J147" i="1" s="1"/>
  <c r="H24" i="2"/>
  <c r="K188" i="1"/>
  <c r="I25" i="2"/>
  <c r="K155" i="1"/>
  <c r="K176" i="1"/>
  <c r="Q83" i="1"/>
  <c r="R79" i="1"/>
  <c r="J114" i="1"/>
  <c r="J119" i="1" s="1"/>
  <c r="J121" i="1" s="1"/>
  <c r="J137" i="1"/>
  <c r="J89" i="1" s="1"/>
  <c r="K138" i="1"/>
  <c r="K136" i="1"/>
  <c r="K96" i="1"/>
  <c r="K99" i="1" s="1"/>
  <c r="J159" i="1"/>
  <c r="S77" i="1"/>
  <c r="R101" i="1"/>
  <c r="Q104" i="1"/>
  <c r="L21" i="1"/>
  <c r="L103" i="1"/>
  <c r="L106" i="1" s="1"/>
  <c r="R98" i="1"/>
  <c r="K116" i="1"/>
  <c r="K153" i="1" s="1"/>
  <c r="K113" i="1"/>
  <c r="K152" i="1" s="1"/>
  <c r="N39" i="1"/>
  <c r="N26" i="1" s="1"/>
  <c r="N36" i="1"/>
  <c r="N23" i="1" s="1"/>
  <c r="N38" i="1"/>
  <c r="N37" i="1"/>
  <c r="N24" i="1" s="1"/>
  <c r="L112" i="1"/>
  <c r="L186" i="1" s="1"/>
  <c r="L32" i="1"/>
  <c r="L30" i="1"/>
  <c r="P66" i="1"/>
  <c r="O64" i="1"/>
  <c r="O63" i="1" s="1"/>
  <c r="M23" i="1"/>
  <c r="M20" i="1" s="1"/>
  <c r="M35" i="1"/>
  <c r="M28" i="1" s="1"/>
  <c r="S48" i="1"/>
  <c r="Q60" i="1"/>
  <c r="Q42" i="1"/>
  <c r="P41" i="1"/>
  <c r="K142" i="1" l="1"/>
  <c r="I24" i="2"/>
  <c r="L188" i="1"/>
  <c r="J25" i="2"/>
  <c r="J125" i="1"/>
  <c r="J126" i="1" s="1"/>
  <c r="J81" i="1" s="1"/>
  <c r="J154" i="1" s="1"/>
  <c r="H21" i="2"/>
  <c r="L155" i="1"/>
  <c r="L176" i="1"/>
  <c r="S79" i="1"/>
  <c r="R83" i="1"/>
  <c r="K114" i="1"/>
  <c r="K137" i="1"/>
  <c r="L136" i="1"/>
  <c r="L138" i="1"/>
  <c r="K100" i="1"/>
  <c r="K107" i="1" s="1"/>
  <c r="K143" i="1" s="1"/>
  <c r="K97" i="1"/>
  <c r="M21" i="1"/>
  <c r="M103" i="1"/>
  <c r="M106" i="1" s="1"/>
  <c r="R104" i="1"/>
  <c r="S101" i="1"/>
  <c r="S98" i="1"/>
  <c r="L113" i="1"/>
  <c r="L152" i="1" s="1"/>
  <c r="L116" i="1"/>
  <c r="L153" i="1" s="1"/>
  <c r="Q66" i="1"/>
  <c r="P64" i="1"/>
  <c r="P63" i="1" s="1"/>
  <c r="O37" i="1"/>
  <c r="O39" i="1"/>
  <c r="O26" i="1" s="1"/>
  <c r="O38" i="1"/>
  <c r="O25" i="1" s="1"/>
  <c r="O36" i="1"/>
  <c r="O23" i="1" s="1"/>
  <c r="M112" i="1"/>
  <c r="M186" i="1" s="1"/>
  <c r="M32" i="1"/>
  <c r="M30" i="1"/>
  <c r="N35" i="1"/>
  <c r="N28" i="1" s="1"/>
  <c r="N25" i="1"/>
  <c r="N20" i="1" s="1"/>
  <c r="R60" i="1"/>
  <c r="R42" i="1"/>
  <c r="Q41" i="1"/>
  <c r="K147" i="1" l="1"/>
  <c r="H22" i="2"/>
  <c r="H23" i="2" s="1"/>
  <c r="H30" i="2"/>
  <c r="J84" i="1"/>
  <c r="J160" i="1" s="1"/>
  <c r="J181" i="1" s="1"/>
  <c r="H27" i="2" s="1"/>
  <c r="J127" i="1"/>
  <c r="J174" i="1" s="1"/>
  <c r="M188" i="1"/>
  <c r="K25" i="2"/>
  <c r="L142" i="1"/>
  <c r="J24" i="2"/>
  <c r="K89" i="1"/>
  <c r="J156" i="1"/>
  <c r="J90" i="1"/>
  <c r="J91" i="1" s="1"/>
  <c r="J182" i="1" s="1"/>
  <c r="J165" i="1"/>
  <c r="M155" i="1"/>
  <c r="M176" i="1"/>
  <c r="J162" i="1"/>
  <c r="S83" i="1"/>
  <c r="K102" i="1"/>
  <c r="K105" i="1" s="1"/>
  <c r="L96" i="1" s="1"/>
  <c r="L114" i="1"/>
  <c r="L137" i="1"/>
  <c r="L89" i="1" s="1"/>
  <c r="K72" i="1"/>
  <c r="K117" i="1"/>
  <c r="K119" i="1" s="1"/>
  <c r="K121" i="1" s="1"/>
  <c r="M138" i="1"/>
  <c r="M136" i="1"/>
  <c r="S104" i="1"/>
  <c r="N21" i="1"/>
  <c r="N103" i="1"/>
  <c r="N106" i="1" s="1"/>
  <c r="M113" i="1"/>
  <c r="M152" i="1" s="1"/>
  <c r="M116" i="1"/>
  <c r="M153" i="1" s="1"/>
  <c r="N112" i="1"/>
  <c r="N186" i="1" s="1"/>
  <c r="N32" i="1"/>
  <c r="N30" i="1"/>
  <c r="P36" i="1"/>
  <c r="P39" i="1"/>
  <c r="P26" i="1" s="1"/>
  <c r="P37" i="1"/>
  <c r="P24" i="1" s="1"/>
  <c r="P38" i="1"/>
  <c r="P25" i="1" s="1"/>
  <c r="R66" i="1"/>
  <c r="Q64" i="1"/>
  <c r="Q63" i="1" s="1"/>
  <c r="O35" i="1"/>
  <c r="O28" i="1" s="1"/>
  <c r="O24" i="1"/>
  <c r="O20" i="1" s="1"/>
  <c r="S60" i="1"/>
  <c r="S42" i="1"/>
  <c r="R41" i="1"/>
  <c r="J183" i="1" l="1"/>
  <c r="J196" i="1" s="1"/>
  <c r="J135" i="1" s="1"/>
  <c r="J139" i="1" s="1"/>
  <c r="J148" i="1" s="1"/>
  <c r="H26" i="2"/>
  <c r="H28" i="2" s="1"/>
  <c r="N188" i="1"/>
  <c r="L25" i="2"/>
  <c r="K125" i="1"/>
  <c r="K126" i="1" s="1"/>
  <c r="K84" i="1" s="1"/>
  <c r="K160" i="1" s="1"/>
  <c r="K181" i="1" s="1"/>
  <c r="I27" i="2" s="1"/>
  <c r="I21" i="2"/>
  <c r="M142" i="1"/>
  <c r="K24" i="2"/>
  <c r="J166" i="1"/>
  <c r="J167" i="1" s="1"/>
  <c r="N155" i="1"/>
  <c r="N176" i="1"/>
  <c r="L97" i="1"/>
  <c r="L117" i="1" s="1"/>
  <c r="L119" i="1" s="1"/>
  <c r="L121" i="1" s="1"/>
  <c r="L99" i="1"/>
  <c r="L100" i="1"/>
  <c r="L107" i="1" s="1"/>
  <c r="L143" i="1" s="1"/>
  <c r="M114" i="1"/>
  <c r="M137" i="1"/>
  <c r="K159" i="1"/>
  <c r="N138" i="1"/>
  <c r="N136" i="1"/>
  <c r="O21" i="1"/>
  <c r="O103" i="1"/>
  <c r="O106" i="1" s="1"/>
  <c r="N116" i="1"/>
  <c r="N153" i="1" s="1"/>
  <c r="N113" i="1"/>
  <c r="N152" i="1" s="1"/>
  <c r="O30" i="1"/>
  <c r="O112" i="1"/>
  <c r="O186" i="1" s="1"/>
  <c r="O32" i="1"/>
  <c r="Q38" i="1"/>
  <c r="Q25" i="1" s="1"/>
  <c r="Q37" i="1"/>
  <c r="Q36" i="1"/>
  <c r="Q23" i="1" s="1"/>
  <c r="Q39" i="1"/>
  <c r="Q26" i="1" s="1"/>
  <c r="P23" i="1"/>
  <c r="P20" i="1" s="1"/>
  <c r="P35" i="1"/>
  <c r="P28" i="1" s="1"/>
  <c r="S66" i="1"/>
  <c r="S64" i="1" s="1"/>
  <c r="R64" i="1"/>
  <c r="R63" i="1" s="1"/>
  <c r="S41" i="1"/>
  <c r="K81" i="1" l="1"/>
  <c r="K154" i="1" s="1"/>
  <c r="K156" i="1" s="1"/>
  <c r="K127" i="1"/>
  <c r="K174" i="1" s="1"/>
  <c r="K165" i="1" s="1"/>
  <c r="I22" i="2"/>
  <c r="I23" i="2" s="1"/>
  <c r="I30" i="2"/>
  <c r="J169" i="1"/>
  <c r="L125" i="1"/>
  <c r="L126" i="1" s="1"/>
  <c r="L127" i="1" s="1"/>
  <c r="L174" i="1" s="1"/>
  <c r="J21" i="2"/>
  <c r="O188" i="1"/>
  <c r="M25" i="2"/>
  <c r="N142" i="1"/>
  <c r="L24" i="2"/>
  <c r="M89" i="1"/>
  <c r="L147" i="1"/>
  <c r="L72" i="1"/>
  <c r="O155" i="1"/>
  <c r="O176" i="1"/>
  <c r="K162" i="1"/>
  <c r="L102" i="1"/>
  <c r="L105" i="1" s="1"/>
  <c r="M96" i="1" s="1"/>
  <c r="N114" i="1"/>
  <c r="N137" i="1"/>
  <c r="O138" i="1"/>
  <c r="O136" i="1"/>
  <c r="P21" i="1"/>
  <c r="P103" i="1"/>
  <c r="P106" i="1" s="1"/>
  <c r="O116" i="1"/>
  <c r="O153" i="1" s="1"/>
  <c r="O113" i="1"/>
  <c r="O152" i="1" s="1"/>
  <c r="R38" i="1"/>
  <c r="R25" i="1" s="1"/>
  <c r="R36" i="1"/>
  <c r="R37" i="1"/>
  <c r="R24" i="1" s="1"/>
  <c r="R39" i="1"/>
  <c r="R26" i="1" s="1"/>
  <c r="S63" i="1"/>
  <c r="Q35" i="1"/>
  <c r="Q28" i="1" s="1"/>
  <c r="Q24" i="1"/>
  <c r="Q20" i="1" s="1"/>
  <c r="P30" i="1"/>
  <c r="P112" i="1"/>
  <c r="P186" i="1" s="1"/>
  <c r="P32" i="1"/>
  <c r="K90" i="1" l="1"/>
  <c r="K91" i="1" s="1"/>
  <c r="K182" i="1" s="1"/>
  <c r="K183" i="1" s="1"/>
  <c r="K196" i="1" s="1"/>
  <c r="K135" i="1" s="1"/>
  <c r="K139" i="1" s="1"/>
  <c r="K148" i="1" s="1"/>
  <c r="L84" i="1"/>
  <c r="L160" i="1" s="1"/>
  <c r="L181" i="1" s="1"/>
  <c r="J27" i="2" s="1"/>
  <c r="J22" i="2"/>
  <c r="J23" i="2" s="1"/>
  <c r="J30" i="2"/>
  <c r="L81" i="1"/>
  <c r="L154" i="1" s="1"/>
  <c r="L90" i="1" s="1"/>
  <c r="L91" i="1" s="1"/>
  <c r="L182" i="1" s="1"/>
  <c r="I26" i="2"/>
  <c r="I28" i="2" s="1"/>
  <c r="O142" i="1"/>
  <c r="M24" i="2"/>
  <c r="P188" i="1"/>
  <c r="N25" i="2"/>
  <c r="L165" i="1"/>
  <c r="K166" i="1"/>
  <c r="K167" i="1" s="1"/>
  <c r="N89" i="1"/>
  <c r="P155" i="1"/>
  <c r="P176" i="1"/>
  <c r="M100" i="1"/>
  <c r="M107" i="1" s="1"/>
  <c r="M143" i="1" s="1"/>
  <c r="M99" i="1"/>
  <c r="L159" i="1"/>
  <c r="O114" i="1"/>
  <c r="O137" i="1"/>
  <c r="O89" i="1" s="1"/>
  <c r="M97" i="1"/>
  <c r="M117" i="1" s="1"/>
  <c r="M119" i="1" s="1"/>
  <c r="M121" i="1" s="1"/>
  <c r="P138" i="1"/>
  <c r="P136" i="1"/>
  <c r="Q21" i="1"/>
  <c r="Q103" i="1"/>
  <c r="Q106" i="1" s="1"/>
  <c r="P113" i="1"/>
  <c r="P152" i="1" s="1"/>
  <c r="P116" i="1"/>
  <c r="P153" i="1" s="1"/>
  <c r="Q32" i="1"/>
  <c r="Q30" i="1"/>
  <c r="Q112" i="1"/>
  <c r="Q186" i="1" s="1"/>
  <c r="S37" i="1"/>
  <c r="S24" i="1" s="1"/>
  <c r="S39" i="1"/>
  <c r="S26" i="1" s="1"/>
  <c r="S36" i="1"/>
  <c r="S38" i="1"/>
  <c r="S25" i="1" s="1"/>
  <c r="R23" i="1"/>
  <c r="R20" i="1" s="1"/>
  <c r="R35" i="1"/>
  <c r="R28" i="1" s="1"/>
  <c r="L156" i="1" l="1"/>
  <c r="L162" i="1"/>
  <c r="L183" i="1"/>
  <c r="L196" i="1" s="1"/>
  <c r="L135" i="1" s="1"/>
  <c r="L139" i="1" s="1"/>
  <c r="L148" i="1" s="1"/>
  <c r="J26" i="2"/>
  <c r="J28" i="2" s="1"/>
  <c r="Q188" i="1"/>
  <c r="O25" i="2"/>
  <c r="P142" i="1"/>
  <c r="N24" i="2"/>
  <c r="M125" i="1"/>
  <c r="M126" i="1" s="1"/>
  <c r="M84" i="1" s="1"/>
  <c r="M160" i="1" s="1"/>
  <c r="M181" i="1" s="1"/>
  <c r="K27" i="2" s="1"/>
  <c r="K21" i="2"/>
  <c r="K169" i="1"/>
  <c r="L166" i="1"/>
  <c r="M147" i="1"/>
  <c r="Q155" i="1"/>
  <c r="Q176" i="1"/>
  <c r="M72" i="1"/>
  <c r="M102" i="1"/>
  <c r="M105" i="1" s="1"/>
  <c r="N96" i="1" s="1"/>
  <c r="N100" i="1" s="1"/>
  <c r="N107" i="1" s="1"/>
  <c r="N143" i="1" s="1"/>
  <c r="P114" i="1"/>
  <c r="P137" i="1"/>
  <c r="P89" i="1" s="1"/>
  <c r="Q136" i="1"/>
  <c r="Q138" i="1"/>
  <c r="R21" i="1"/>
  <c r="R103" i="1"/>
  <c r="R106" i="1" s="1"/>
  <c r="Q116" i="1"/>
  <c r="Q153" i="1" s="1"/>
  <c r="Q113" i="1"/>
  <c r="Q152" i="1" s="1"/>
  <c r="R32" i="1"/>
  <c r="R30" i="1"/>
  <c r="R112" i="1"/>
  <c r="R186" i="1" s="1"/>
  <c r="S23" i="1"/>
  <c r="S20" i="1" s="1"/>
  <c r="S35" i="1"/>
  <c r="S28" i="1" s="1"/>
  <c r="M127" i="1" l="1"/>
  <c r="M174" i="1" s="1"/>
  <c r="M165" i="1" s="1"/>
  <c r="L167" i="1"/>
  <c r="L169" i="1" s="1"/>
  <c r="K22" i="2"/>
  <c r="K23" i="2" s="1"/>
  <c r="K30" i="2"/>
  <c r="M81" i="1"/>
  <c r="M154" i="1" s="1"/>
  <c r="M90" i="1" s="1"/>
  <c r="M91" i="1" s="1"/>
  <c r="M182" i="1" s="1"/>
  <c r="R188" i="1"/>
  <c r="P25" i="2"/>
  <c r="Q142" i="1"/>
  <c r="O24" i="2"/>
  <c r="N147" i="1"/>
  <c r="R155" i="1"/>
  <c r="R176" i="1"/>
  <c r="M159" i="1"/>
  <c r="M162" i="1" s="1"/>
  <c r="N97" i="1"/>
  <c r="N117" i="1" s="1"/>
  <c r="N119" i="1" s="1"/>
  <c r="N121" i="1" s="1"/>
  <c r="N99" i="1"/>
  <c r="N102" i="1"/>
  <c r="N105" i="1" s="1"/>
  <c r="O96" i="1" s="1"/>
  <c r="O100" i="1" s="1"/>
  <c r="O107" i="1" s="1"/>
  <c r="O143" i="1" s="1"/>
  <c r="Q114" i="1"/>
  <c r="Q137" i="1"/>
  <c r="R136" i="1"/>
  <c r="R138" i="1"/>
  <c r="S21" i="1"/>
  <c r="S103" i="1"/>
  <c r="S106" i="1" s="1"/>
  <c r="R116" i="1"/>
  <c r="R153" i="1" s="1"/>
  <c r="R113" i="1"/>
  <c r="R152" i="1" s="1"/>
  <c r="S112" i="1"/>
  <c r="S186" i="1" s="1"/>
  <c r="S32" i="1"/>
  <c r="S30" i="1"/>
  <c r="M156" i="1" l="1"/>
  <c r="M183" i="1"/>
  <c r="M196" i="1" s="1"/>
  <c r="M135" i="1" s="1"/>
  <c r="M139" i="1" s="1"/>
  <c r="M148" i="1" s="1"/>
  <c r="K26" i="2"/>
  <c r="K28" i="2" s="1"/>
  <c r="N125" i="1"/>
  <c r="N126" i="1" s="1"/>
  <c r="N127" i="1" s="1"/>
  <c r="N174" i="1" s="1"/>
  <c r="N165" i="1" s="1"/>
  <c r="L21" i="2"/>
  <c r="S188" i="1"/>
  <c r="Q25" i="2"/>
  <c r="R142" i="1"/>
  <c r="P24" i="2"/>
  <c r="O147" i="1"/>
  <c r="M166" i="1"/>
  <c r="Q89" i="1"/>
  <c r="S155" i="1"/>
  <c r="S176" i="1"/>
  <c r="Q24" i="2" s="1"/>
  <c r="N159" i="1"/>
  <c r="N72" i="1"/>
  <c r="R114" i="1"/>
  <c r="R137" i="1"/>
  <c r="O97" i="1"/>
  <c r="O72" i="1" s="1"/>
  <c r="O99" i="1"/>
  <c r="S136" i="1"/>
  <c r="S138" i="1"/>
  <c r="O102" i="1"/>
  <c r="O105" i="1" s="1"/>
  <c r="S116" i="1"/>
  <c r="S153" i="1" s="1"/>
  <c r="S113" i="1"/>
  <c r="S152" i="1" s="1"/>
  <c r="M167" i="1" l="1"/>
  <c r="M169" i="1" s="1"/>
  <c r="L22" i="2"/>
  <c r="L23" i="2" s="1"/>
  <c r="L30" i="2"/>
  <c r="N81" i="1"/>
  <c r="N154" i="1" s="1"/>
  <c r="N84" i="1"/>
  <c r="N160" i="1" s="1"/>
  <c r="N181" i="1" s="1"/>
  <c r="L27" i="2" s="1"/>
  <c r="S142" i="1"/>
  <c r="N156" i="1"/>
  <c r="N90" i="1"/>
  <c r="N91" i="1" s="1"/>
  <c r="N182" i="1" s="1"/>
  <c r="L26" i="2" s="1"/>
  <c r="R89" i="1"/>
  <c r="N166" i="1"/>
  <c r="O117" i="1"/>
  <c r="O119" i="1" s="1"/>
  <c r="O121" i="1" s="1"/>
  <c r="S114" i="1"/>
  <c r="S137" i="1"/>
  <c r="S89" i="1" s="1"/>
  <c r="P96" i="1"/>
  <c r="P99" i="1" s="1"/>
  <c r="O159" i="1"/>
  <c r="N162" i="1" l="1"/>
  <c r="N167" i="1"/>
  <c r="L28" i="2"/>
  <c r="O125" i="1"/>
  <c r="O126" i="1" s="1"/>
  <c r="O84" i="1" s="1"/>
  <c r="O160" i="1" s="1"/>
  <c r="O181" i="1" s="1"/>
  <c r="M27" i="2" s="1"/>
  <c r="M21" i="2"/>
  <c r="N183" i="1"/>
  <c r="N196" i="1" s="1"/>
  <c r="N135" i="1" s="1"/>
  <c r="P100" i="1"/>
  <c r="P107" i="1" s="1"/>
  <c r="P143" i="1" s="1"/>
  <c r="O127" i="1"/>
  <c r="O174" i="1" s="1"/>
  <c r="P97" i="1"/>
  <c r="P72" i="1" s="1"/>
  <c r="O81" i="1" l="1"/>
  <c r="O154" i="1" s="1"/>
  <c r="M22" i="2"/>
  <c r="M23" i="2" s="1"/>
  <c r="M30" i="2"/>
  <c r="O156" i="1"/>
  <c r="O90" i="1"/>
  <c r="O91" i="1" s="1"/>
  <c r="O182" i="1" s="1"/>
  <c r="O165" i="1"/>
  <c r="P147" i="1"/>
  <c r="N139" i="1"/>
  <c r="N148" i="1" s="1"/>
  <c r="N169" i="1" s="1"/>
  <c r="P102" i="1"/>
  <c r="P105" i="1" s="1"/>
  <c r="Q96" i="1" s="1"/>
  <c r="Q100" i="1" s="1"/>
  <c r="Q107" i="1" s="1"/>
  <c r="Q143" i="1" s="1"/>
  <c r="P117" i="1"/>
  <c r="P119" i="1" s="1"/>
  <c r="P121" i="1" s="1"/>
  <c r="O162" i="1"/>
  <c r="O183" i="1" l="1"/>
  <c r="O196" i="1" s="1"/>
  <c r="O135" i="1" s="1"/>
  <c r="O139" i="1" s="1"/>
  <c r="O148" i="1" s="1"/>
  <c r="M26" i="2"/>
  <c r="M28" i="2" s="1"/>
  <c r="P125" i="1"/>
  <c r="P126" i="1" s="1"/>
  <c r="P84" i="1" s="1"/>
  <c r="P160" i="1" s="1"/>
  <c r="P181" i="1" s="1"/>
  <c r="N27" i="2" s="1"/>
  <c r="N21" i="2"/>
  <c r="Q147" i="1"/>
  <c r="O166" i="1"/>
  <c r="O167" i="1" s="1"/>
  <c r="P159" i="1"/>
  <c r="Q97" i="1"/>
  <c r="Q72" i="1" s="1"/>
  <c r="Q99" i="1"/>
  <c r="Q102" i="1"/>
  <c r="Q105" i="1" s="1"/>
  <c r="Q159" i="1" s="1"/>
  <c r="P81" i="1"/>
  <c r="P154" i="1" s="1"/>
  <c r="P127" i="1" l="1"/>
  <c r="P174" i="1" s="1"/>
  <c r="P165" i="1" s="1"/>
  <c r="P166" i="1" s="1"/>
  <c r="N22" i="2"/>
  <c r="N23" i="2" s="1"/>
  <c r="N30" i="2"/>
  <c r="O169" i="1"/>
  <c r="P156" i="1"/>
  <c r="P90" i="1"/>
  <c r="P91" i="1" s="1"/>
  <c r="P182" i="1" s="1"/>
  <c r="Q117" i="1"/>
  <c r="Q119" i="1" s="1"/>
  <c r="Q121" i="1" s="1"/>
  <c r="R96" i="1"/>
  <c r="R97" i="1" s="1"/>
  <c r="R72" i="1" s="1"/>
  <c r="P162" i="1"/>
  <c r="P183" i="1" l="1"/>
  <c r="P196" i="1" s="1"/>
  <c r="P135" i="1" s="1"/>
  <c r="P139" i="1" s="1"/>
  <c r="P148" i="1" s="1"/>
  <c r="N26" i="2"/>
  <c r="N28" i="2" s="1"/>
  <c r="Q125" i="1"/>
  <c r="Q126" i="1" s="1"/>
  <c r="Q81" i="1" s="1"/>
  <c r="Q154" i="1" s="1"/>
  <c r="Q156" i="1" s="1"/>
  <c r="O21" i="2"/>
  <c r="P167" i="1"/>
  <c r="R117" i="1"/>
  <c r="R119" i="1" s="1"/>
  <c r="R121" i="1" s="1"/>
  <c r="R100" i="1"/>
  <c r="R107" i="1" s="1"/>
  <c r="R143" i="1" s="1"/>
  <c r="R99" i="1"/>
  <c r="Q127" i="1" l="1"/>
  <c r="Q174" i="1" s="1"/>
  <c r="Q90" i="1"/>
  <c r="Q91" i="1" s="1"/>
  <c r="Q182" i="1" s="1"/>
  <c r="O26" i="2" s="1"/>
  <c r="Q84" i="1"/>
  <c r="Q160" i="1" s="1"/>
  <c r="O22" i="2"/>
  <c r="O23" i="2" s="1"/>
  <c r="O30" i="2"/>
  <c r="R125" i="1"/>
  <c r="R126" i="1" s="1"/>
  <c r="R84" i="1" s="1"/>
  <c r="R160" i="1" s="1"/>
  <c r="R181" i="1" s="1"/>
  <c r="P27" i="2" s="1"/>
  <c r="P21" i="2"/>
  <c r="P169" i="1"/>
  <c r="R102" i="1"/>
  <c r="R105" i="1" s="1"/>
  <c r="S96" i="1" s="1"/>
  <c r="S100" i="1" s="1"/>
  <c r="S107" i="1" s="1"/>
  <c r="S143" i="1" s="1"/>
  <c r="S147" i="1" s="1"/>
  <c r="Q165" i="1"/>
  <c r="R147" i="1"/>
  <c r="Q162" i="1"/>
  <c r="Q181" i="1"/>
  <c r="P22" i="2" l="1"/>
  <c r="P23" i="2" s="1"/>
  <c r="P30" i="2"/>
  <c r="R127" i="1"/>
  <c r="R174" i="1" s="1"/>
  <c r="R81" i="1"/>
  <c r="R154" i="1" s="1"/>
  <c r="R156" i="1" s="1"/>
  <c r="Q183" i="1"/>
  <c r="Q196" i="1" s="1"/>
  <c r="Q135" i="1" s="1"/>
  <c r="Q139" i="1" s="1"/>
  <c r="Q148" i="1" s="1"/>
  <c r="O27" i="2"/>
  <c r="O28" i="2" s="1"/>
  <c r="S97" i="1"/>
  <c r="S72" i="1" s="1"/>
  <c r="S102" i="1"/>
  <c r="S105" i="1" s="1"/>
  <c r="S159" i="1" s="1"/>
  <c r="S99" i="1"/>
  <c r="R159" i="1"/>
  <c r="R162" i="1" s="1"/>
  <c r="R165" i="1"/>
  <c r="Q166" i="1"/>
  <c r="Q167" i="1" s="1"/>
  <c r="R90" i="1" l="1"/>
  <c r="R91" i="1" s="1"/>
  <c r="R182" i="1" s="1"/>
  <c r="R183" i="1" s="1"/>
  <c r="R196" i="1" s="1"/>
  <c r="R135" i="1" s="1"/>
  <c r="R139" i="1" s="1"/>
  <c r="R148" i="1" s="1"/>
  <c r="S117" i="1"/>
  <c r="S119" i="1" s="1"/>
  <c r="S121" i="1" s="1"/>
  <c r="Q21" i="2" s="1"/>
  <c r="Q169" i="1"/>
  <c r="R166" i="1"/>
  <c r="R167" i="1" s="1"/>
  <c r="P26" i="2" l="1"/>
  <c r="P28" i="2" s="1"/>
  <c r="S125" i="1"/>
  <c r="S126" i="1" s="1"/>
  <c r="S84" i="1" s="1"/>
  <c r="S160" i="1" s="1"/>
  <c r="Q22" i="2"/>
  <c r="Q23" i="2" s="1"/>
  <c r="Q30" i="2"/>
  <c r="L5" i="2" s="1"/>
  <c r="L8" i="2" s="1"/>
  <c r="R169" i="1"/>
  <c r="S181" i="1" l="1"/>
  <c r="Q27" i="2" s="1"/>
  <c r="S162" i="1"/>
  <c r="S127" i="1"/>
  <c r="S174" i="1" s="1"/>
  <c r="S165" i="1" s="1"/>
  <c r="S166" i="1" s="1"/>
  <c r="S81" i="1"/>
  <c r="S154" i="1" s="1"/>
  <c r="S90" i="1" l="1"/>
  <c r="S91" i="1" s="1"/>
  <c r="S182" i="1" s="1"/>
  <c r="S156" i="1"/>
  <c r="S167" i="1" s="1"/>
  <c r="Q26" i="2" l="1"/>
  <c r="Q28" i="2" s="1"/>
  <c r="Q5" i="2" s="1"/>
  <c r="Q8" i="2" s="1"/>
  <c r="S183" i="1"/>
  <c r="S196" i="1" s="1"/>
  <c r="S135" i="1" s="1"/>
  <c r="S139" i="1" s="1"/>
  <c r="S148" i="1" s="1"/>
  <c r="S169" i="1" s="1"/>
  <c r="G35" i="2" l="1"/>
  <c r="L7" i="2" s="1"/>
  <c r="Q7" i="2" s="1"/>
  <c r="Q10" i="2" s="1"/>
  <c r="Q13" i="2" s="1"/>
  <c r="Q14" i="2" s="1"/>
  <c r="Q15" i="2" s="1"/>
  <c r="L10" i="2" l="1"/>
  <c r="L13" i="2" s="1"/>
  <c r="L14" i="2" s="1"/>
  <c r="L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11" authorId="0" shapeId="0" xr:uid="{5F3837CB-896C-48CA-BDF2-7C4734C574A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"1" stands for debt increae to industry average "0" represent no debt like current standings</t>
        </r>
      </text>
    </comment>
    <comment ref="J23" authorId="0" shapeId="0" xr:uid="{22642CB3-FA9E-4C3E-BB02-D8D73D2E0DD0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Slight Decrease contributed from the homogeneuity assumption might be wrong</t>
        </r>
      </text>
    </comment>
    <comment ref="C27" authorId="0" shapeId="0" xr:uid="{D55E7D14-C8ED-4A0E-9CF0-343B815E9207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Assume Homogeneuity across countries
</t>
        </r>
      </text>
    </comment>
    <comment ref="C95" authorId="0" shapeId="0" xr:uid="{D5AB82C9-A26B-4E4A-853E-2CEA570BEC25}">
      <text>
        <r>
          <rPr>
            <b/>
            <sz val="9"/>
            <color indexed="81"/>
            <rFont val="Tahoma"/>
            <family val="2"/>
          </rPr>
          <t>111:</t>
        </r>
        <r>
          <rPr>
            <sz val="9"/>
            <color indexed="81"/>
            <rFont val="Tahoma"/>
            <family val="2"/>
          </rPr>
          <t xml:space="preserve">
All Leases are treated as Operating Lease. And the Bridge to TEV does not include Finance or Operating leases</t>
        </r>
      </text>
    </comment>
  </commentList>
</comments>
</file>

<file path=xl/sharedStrings.xml><?xml version="1.0" encoding="utf-8"?>
<sst xmlns="http://schemas.openxmlformats.org/spreadsheetml/2006/main" count="234" uniqueCount="183">
  <si>
    <t>LULULEMON FINANCIAL MODEL</t>
  </si>
  <si>
    <t>Lululemon Infos and Assumptions:</t>
  </si>
  <si>
    <t>Company Name:</t>
  </si>
  <si>
    <t>Ticker:</t>
  </si>
  <si>
    <t>Effective Tax Rate:</t>
  </si>
  <si>
    <t>Conversion Unit:</t>
  </si>
  <si>
    <t>Current Share Price</t>
  </si>
  <si>
    <t>Diluted Shares Counts:</t>
  </si>
  <si>
    <t>Exchange Rate:</t>
  </si>
  <si>
    <t>Cases:</t>
  </si>
  <si>
    <t>US Inflation Rate:</t>
  </si>
  <si>
    <t>Historical:</t>
  </si>
  <si>
    <t>Projected:</t>
  </si>
  <si>
    <t>Financial Statements Drivers</t>
  </si>
  <si>
    <t>Units:</t>
  </si>
  <si>
    <t>Income Statement Driver:</t>
  </si>
  <si>
    <t>Balance Sheet Drivers:</t>
  </si>
  <si>
    <t>Historical</t>
  </si>
  <si>
    <t>Debt and Leases Drivers:</t>
  </si>
  <si>
    <t>Cash Flow Statement Drivers:</t>
  </si>
  <si>
    <t>Income Statements</t>
  </si>
  <si>
    <t>Balance Sheet Statement</t>
  </si>
  <si>
    <t>Cash Flow Statement</t>
  </si>
  <si>
    <t>Assumptions:</t>
  </si>
  <si>
    <t>Termianl Value-EBITDA Multiple</t>
  </si>
  <si>
    <t>Termianl Value-Perpetuity Growth</t>
  </si>
  <si>
    <t>Company Ticker:</t>
  </si>
  <si>
    <t>Baseline Growth Rate</t>
  </si>
  <si>
    <t>Baseline Terminal Value:</t>
  </si>
  <si>
    <t>Valuation Date:</t>
  </si>
  <si>
    <t>Baseline Ratio</t>
  </si>
  <si>
    <t>PV(FCFF)</t>
  </si>
  <si>
    <t>PV(Terminal Value)</t>
  </si>
  <si>
    <t>WACC:</t>
  </si>
  <si>
    <t>Market Capitalization</t>
  </si>
  <si>
    <t>Total Enterprise Value</t>
  </si>
  <si>
    <t>Total Equity Value</t>
  </si>
  <si>
    <t>(+)Cash</t>
  </si>
  <si>
    <t>(-)Cash</t>
  </si>
  <si>
    <t>(-)Total Debt</t>
  </si>
  <si>
    <t>Implied Equity Value</t>
  </si>
  <si>
    <t>Implied Equity Share Price</t>
  </si>
  <si>
    <t>Free Cash Flow to Firm</t>
  </si>
  <si>
    <t>All Accountings in Millions USD</t>
  </si>
  <si>
    <t>Lululemon</t>
  </si>
  <si>
    <t>LULU</t>
  </si>
  <si>
    <t>US real GDP Growth Rate:</t>
  </si>
  <si>
    <t>Net revenue</t>
  </si>
  <si>
    <t>Gross profit</t>
  </si>
  <si>
    <t>Other income (expense), net</t>
  </si>
  <si>
    <t>Income tax expense</t>
  </si>
  <si>
    <t>Net income</t>
  </si>
  <si>
    <t>SG&amp;A Expenses</t>
  </si>
  <si>
    <t>Non-Recurring Items</t>
  </si>
  <si>
    <t>Operating Income</t>
  </si>
  <si>
    <t>EBIT</t>
  </si>
  <si>
    <t>Pretax Income</t>
  </si>
  <si>
    <t>Interest Expenses</t>
  </si>
  <si>
    <t>Current assets</t>
  </si>
  <si>
    <t>Inventories</t>
  </si>
  <si>
    <t>Goodwill</t>
  </si>
  <si>
    <t>ASSET</t>
  </si>
  <si>
    <t>Account Receivable</t>
  </si>
  <si>
    <t>Total Current Asset:</t>
  </si>
  <si>
    <t>Other Current Assets</t>
  </si>
  <si>
    <t>PP&amp;E</t>
  </si>
  <si>
    <t>Right-of-use Assets</t>
  </si>
  <si>
    <t>Intangible Assets</t>
  </si>
  <si>
    <t>Non-Current Asset</t>
  </si>
  <si>
    <t>Total Non-Current Asset</t>
  </si>
  <si>
    <t>Total Asset</t>
  </si>
  <si>
    <t>LIBALITIES AND SHAREHOLDER'S EQUITY</t>
  </si>
  <si>
    <t>Current Liabilities</t>
  </si>
  <si>
    <t>Account Payable</t>
  </si>
  <si>
    <t>Accrued Expenses</t>
  </si>
  <si>
    <t>Income Tax Payables</t>
  </si>
  <si>
    <t>Other Current Liabilites</t>
  </si>
  <si>
    <t>Total Current Liabilites</t>
  </si>
  <si>
    <t>Non-Current Liabilities</t>
  </si>
  <si>
    <t>Lease Liabilities</t>
  </si>
  <si>
    <t>Net Deferred Income Tax Liabilities</t>
  </si>
  <si>
    <t>Other Non-Current Liabilites</t>
  </si>
  <si>
    <t>Total Non-Current Liabilitiies</t>
  </si>
  <si>
    <t>Shareholder's Equity</t>
  </si>
  <si>
    <t>Common Shareholder's Equity</t>
  </si>
  <si>
    <t>Total Shareholder's Equity</t>
  </si>
  <si>
    <t>Total Liabilities and Equity</t>
  </si>
  <si>
    <t>Balance Check</t>
  </si>
  <si>
    <t>Cash and Cash Equivalent</t>
  </si>
  <si>
    <t>Other Non-Current assets</t>
  </si>
  <si>
    <t>CASH FLOW FROM OPERATION</t>
  </si>
  <si>
    <t>Net Income</t>
  </si>
  <si>
    <t>Non-Cash Adjustments:</t>
  </si>
  <si>
    <t>(+)Depreciation and Amortization</t>
  </si>
  <si>
    <t>(+)Impairment of Goodwill</t>
  </si>
  <si>
    <t>(+)Stock-based Compensation</t>
  </si>
  <si>
    <t>(+/-)Other Items</t>
  </si>
  <si>
    <t>(+/-)Change in Deferred Income Tax Liabilites</t>
  </si>
  <si>
    <t>Net Change in Operating Assets and Liabilities</t>
  </si>
  <si>
    <t>Cash Flow From Operation:</t>
  </si>
  <si>
    <t>CASH FLOW FROM INVESTMENT</t>
  </si>
  <si>
    <t>(-)Capital Expenditures</t>
  </si>
  <si>
    <t>Cash Flow From Investment</t>
  </si>
  <si>
    <t>CASH FLOW FROM FINANCE</t>
  </si>
  <si>
    <t>(-)Share Repurchase</t>
  </si>
  <si>
    <t>Cash Flow From Finance</t>
  </si>
  <si>
    <t>Total Change in Cash</t>
  </si>
  <si>
    <t>(+/-)FX Effects</t>
  </si>
  <si>
    <t>Capital Struture</t>
  </si>
  <si>
    <t>Canada</t>
  </si>
  <si>
    <t>Rest of world</t>
  </si>
  <si>
    <t>Total Revenue</t>
  </si>
  <si>
    <t>Lease Discount Rate</t>
  </si>
  <si>
    <t>Lease Expenses</t>
  </si>
  <si>
    <t>China</t>
  </si>
  <si>
    <t>Company-operated stores</t>
  </si>
  <si>
    <t>Other</t>
  </si>
  <si>
    <t>By Channels:</t>
  </si>
  <si>
    <t>By Countries:</t>
  </si>
  <si>
    <t>Direct to consmer%Revenue</t>
  </si>
  <si>
    <t>Direct to Consumer</t>
  </si>
  <si>
    <t>Company-Operated Stores%Revenue</t>
  </si>
  <si>
    <t>USA</t>
  </si>
  <si>
    <t>USA Store Growth Rate</t>
  </si>
  <si>
    <t>Upside</t>
  </si>
  <si>
    <t>Base</t>
  </si>
  <si>
    <t>Downside</t>
  </si>
  <si>
    <t>Canada Store Growth Rate</t>
  </si>
  <si>
    <t>China Store Growth Rate</t>
  </si>
  <si>
    <t>Rest of world Store Growth Rate</t>
  </si>
  <si>
    <t>Rest of world Growth</t>
  </si>
  <si>
    <t>Company-operated Store Revene Per Store</t>
  </si>
  <si>
    <t>Sale Per Store Growth Rate</t>
  </si>
  <si>
    <t>Company Store%Total Sale</t>
  </si>
  <si>
    <t>Direct%Total Sale</t>
  </si>
  <si>
    <t>Total Store Sales</t>
  </si>
  <si>
    <t>Total Store Count</t>
  </si>
  <si>
    <t>Rest of the world</t>
  </si>
  <si>
    <t>Cost of Goods Sold</t>
  </si>
  <si>
    <t>COGS%Sale</t>
  </si>
  <si>
    <t>SG&amp;A%Sale</t>
  </si>
  <si>
    <t>Lease Liability</t>
  </si>
  <si>
    <t>Beginning Balance:</t>
  </si>
  <si>
    <t>Ending Balance</t>
  </si>
  <si>
    <t>Rental Expense</t>
  </si>
  <si>
    <t>Interest Expense</t>
  </si>
  <si>
    <t>Revenue Growth Rate</t>
  </si>
  <si>
    <t>Operating Lease Rental Expense</t>
  </si>
  <si>
    <t>New Addition</t>
  </si>
  <si>
    <t>(-)Principal Repayment</t>
  </si>
  <si>
    <t>Balance Before New lease</t>
  </si>
  <si>
    <t>New Addition%Sale</t>
  </si>
  <si>
    <t>Rental Expense%Beginning Balance</t>
  </si>
  <si>
    <t>Principal Repayment%Beginning Balance</t>
  </si>
  <si>
    <t>Right of use Asset Amortization</t>
  </si>
  <si>
    <t>Right-of-use Asset Addition</t>
  </si>
  <si>
    <t>EBITDA</t>
  </si>
  <si>
    <t>Receivable%Revenue</t>
  </si>
  <si>
    <t>Other Current Asset%Revenue</t>
  </si>
  <si>
    <t>Account Payable%COGS</t>
  </si>
  <si>
    <t>Inventory%COGS</t>
  </si>
  <si>
    <t>Accrued Expenses%SG&amp;A</t>
  </si>
  <si>
    <t>Change in Income Tax Payable%Tax Expense</t>
  </si>
  <si>
    <t>Change in Income Tax Payable</t>
  </si>
  <si>
    <t>Other Current Liability%Revenue</t>
  </si>
  <si>
    <t>Change in DTL</t>
  </si>
  <si>
    <t>Change in DTL%Income Tax Expense</t>
  </si>
  <si>
    <t>D&amp;A%Revenue</t>
  </si>
  <si>
    <t>(+/-)Gain on Sales of PP&amp;E</t>
  </si>
  <si>
    <t>Change in Operating Asset</t>
  </si>
  <si>
    <t>Change in Operating Liabilities</t>
  </si>
  <si>
    <t>Net Change in Operating Asset and Liabilities</t>
  </si>
  <si>
    <t>CapEx%Revenue</t>
  </si>
  <si>
    <t>Discounted Cash Flow Analysis: Lululemon</t>
  </si>
  <si>
    <t>(+)Total Debt</t>
  </si>
  <si>
    <t>NOPTA</t>
  </si>
  <si>
    <t>Income Tax Expense</t>
  </si>
  <si>
    <t>D&amp;A</t>
  </si>
  <si>
    <t>CapEx</t>
  </si>
  <si>
    <t>Working Capital Investment</t>
  </si>
  <si>
    <t>DTL Change</t>
  </si>
  <si>
    <t>Discount Period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</si>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</sst>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??_);_(@_)"/>
    <numFmt numFmtId="165" formatCode="&quot;FY&quot;yy"/>
    <numFmt numFmtId="166" formatCode="&quot;FY&quot;\ yy"/>
    <numFmt numFmtId="167" formatCode="yyyy\-mm\-dd"/>
    <numFmt numFmtId="168" formatCode="_(* #,##0.000_);_(* \(#,##0.000\);_(* &quot;-&quot;???_);_(@_)"/>
    <numFmt numFmtId="169" formatCode="0.0;0.0;&quot;OK!&quot;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FFFFFF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rgb="FFFFFFFF"/>
      <name val="Calibri"/>
      <family val="2"/>
    </font>
    <font>
      <b/>
      <sz val="15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color rgb="FF00B050"/>
      <name val="Calibri"/>
      <family val="2"/>
      <scheme val="minor"/>
    </font>
    <font>
      <b/>
      <sz val="12"/>
      <name val="Calibri"/>
      <family val="2"/>
    </font>
    <font>
      <i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</fills>
  <borders count="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1" applyFont="1" applyFill="1"/>
    <xf numFmtId="49" fontId="5" fillId="2" borderId="0" xfId="1" applyNumberFormat="1" applyFont="1" applyFill="1"/>
    <xf numFmtId="0" fontId="5" fillId="2" borderId="0" xfId="1" applyFont="1" applyFill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/>
    <xf numFmtId="41" fontId="6" fillId="3" borderId="1" xfId="0" applyNumberFormat="1" applyFont="1" applyFill="1" applyBorder="1" applyAlignment="1">
      <alignment horizontal="center"/>
    </xf>
    <xf numFmtId="43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49" fontId="7" fillId="0" borderId="0" xfId="0" applyNumberFormat="1" applyFont="1"/>
    <xf numFmtId="10" fontId="1" fillId="3" borderId="1" xfId="0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5" fillId="2" borderId="2" xfId="1" applyFont="1" applyFill="1" applyBorder="1" applyAlignment="1">
      <alignment horizontal="centerContinuous"/>
    </xf>
    <xf numFmtId="0" fontId="5" fillId="2" borderId="3" xfId="1" applyFont="1" applyFill="1" applyBorder="1" applyAlignment="1">
      <alignment horizontal="centerContinuous"/>
    </xf>
    <xf numFmtId="165" fontId="5" fillId="2" borderId="0" xfId="1" applyNumberFormat="1" applyFont="1" applyFill="1" applyAlignment="1">
      <alignment horizontal="center"/>
    </xf>
    <xf numFmtId="165" fontId="5" fillId="2" borderId="4" xfId="1" applyNumberFormat="1" applyFont="1" applyFill="1" applyBorder="1" applyAlignment="1">
      <alignment horizontal="center"/>
    </xf>
    <xf numFmtId="165" fontId="1" fillId="0" borderId="0" xfId="0" applyNumberFormat="1" applyFont="1"/>
    <xf numFmtId="166" fontId="2" fillId="4" borderId="5" xfId="0" applyNumberFormat="1" applyFont="1" applyFill="1" applyBorder="1"/>
    <xf numFmtId="49" fontId="2" fillId="4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49" fontId="5" fillId="2" borderId="0" xfId="1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39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43" fontId="1" fillId="0" borderId="0" xfId="0" applyNumberFormat="1" applyFont="1"/>
    <xf numFmtId="167" fontId="6" fillId="3" borderId="1" xfId="0" applyNumberFormat="1" applyFont="1" applyFill="1" applyBorder="1" applyAlignment="1">
      <alignment horizontal="center"/>
    </xf>
    <xf numFmtId="0" fontId="2" fillId="5" borderId="0" xfId="0" applyFont="1" applyFill="1"/>
    <xf numFmtId="43" fontId="2" fillId="5" borderId="0" xfId="0" applyNumberFormat="1" applyFont="1" applyFill="1"/>
    <xf numFmtId="43" fontId="2" fillId="0" borderId="0" xfId="0" applyNumberFormat="1" applyFont="1"/>
    <xf numFmtId="0" fontId="1" fillId="0" borderId="0" xfId="0" applyFont="1" applyAlignment="1">
      <alignment horizontal="left" indent="1"/>
    </xf>
    <xf numFmtId="44" fontId="2" fillId="0" borderId="0" xfId="0" applyNumberFormat="1" applyFont="1"/>
    <xf numFmtId="0" fontId="11" fillId="0" borderId="0" xfId="0" applyFont="1"/>
    <xf numFmtId="168" fontId="6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3" fontId="1" fillId="3" borderId="1" xfId="0" applyNumberFormat="1" applyFont="1" applyFill="1" applyBorder="1" applyAlignment="1">
      <alignment horizontal="center"/>
    </xf>
    <xf numFmtId="39" fontId="1" fillId="3" borderId="1" xfId="0" applyNumberFormat="1" applyFont="1" applyFill="1" applyBorder="1" applyAlignment="1">
      <alignment horizontal="center"/>
    </xf>
    <xf numFmtId="0" fontId="5" fillId="2" borderId="5" xfId="1" applyFont="1" applyFill="1" applyBorder="1"/>
    <xf numFmtId="49" fontId="5" fillId="2" borderId="5" xfId="1" applyNumberFormat="1" applyFont="1" applyFill="1" applyBorder="1"/>
    <xf numFmtId="0" fontId="10" fillId="2" borderId="5" xfId="1" applyFont="1" applyFill="1" applyBorder="1" applyAlignment="1">
      <alignment horizontal="center"/>
    </xf>
    <xf numFmtId="165" fontId="5" fillId="2" borderId="5" xfId="1" applyNumberFormat="1" applyFont="1" applyFill="1" applyBorder="1" applyAlignment="1">
      <alignment horizontal="center"/>
    </xf>
    <xf numFmtId="165" fontId="5" fillId="2" borderId="6" xfId="1" applyNumberFormat="1" applyFont="1" applyFill="1" applyBorder="1" applyAlignment="1">
      <alignment horizontal="centerContinuous"/>
    </xf>
    <xf numFmtId="0" fontId="4" fillId="0" borderId="0" xfId="0" applyFont="1" applyAlignment="1">
      <alignment vertical="top"/>
    </xf>
    <xf numFmtId="42" fontId="4" fillId="0" borderId="0" xfId="0" applyNumberFormat="1" applyFont="1" applyAlignment="1">
      <alignment vertical="top"/>
    </xf>
    <xf numFmtId="37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2" fontId="12" fillId="0" borderId="0" xfId="0" applyNumberFormat="1" applyFont="1" applyAlignment="1">
      <alignment vertical="top"/>
    </xf>
    <xf numFmtId="37" fontId="12" fillId="0" borderId="0" xfId="0" applyNumberFormat="1" applyFont="1" applyAlignment="1">
      <alignment vertical="top"/>
    </xf>
    <xf numFmtId="43" fontId="13" fillId="0" borderId="0" xfId="0" applyNumberFormat="1" applyFont="1" applyAlignment="1">
      <alignment vertical="top"/>
    </xf>
    <xf numFmtId="0" fontId="1" fillId="0" borderId="5" xfId="0" applyFont="1" applyBorder="1"/>
    <xf numFmtId="43" fontId="1" fillId="0" borderId="5" xfId="0" applyNumberFormat="1" applyFont="1" applyBorder="1"/>
    <xf numFmtId="43" fontId="13" fillId="0" borderId="5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5" xfId="0" applyFont="1" applyBorder="1" applyAlignment="1">
      <alignment horizontal="left" vertical="top" indent="1"/>
    </xf>
    <xf numFmtId="0" fontId="13" fillId="0" borderId="0" xfId="0" applyFont="1" applyAlignment="1">
      <alignment horizontal="left" vertical="top" indent="1"/>
    </xf>
    <xf numFmtId="0" fontId="9" fillId="0" borderId="0" xfId="0" applyFont="1"/>
    <xf numFmtId="37" fontId="13" fillId="3" borderId="1" xfId="0" applyNumberFormat="1" applyFont="1" applyFill="1" applyBorder="1" applyAlignment="1">
      <alignment horizontal="center"/>
    </xf>
    <xf numFmtId="44" fontId="1" fillId="0" borderId="0" xfId="0" applyNumberFormat="1" applyFont="1"/>
    <xf numFmtId="169" fontId="2" fillId="0" borderId="0" xfId="0" applyNumberFormat="1" applyFont="1"/>
    <xf numFmtId="0" fontId="1" fillId="0" borderId="5" xfId="0" applyFont="1" applyBorder="1" applyAlignment="1">
      <alignment horizontal="left" indent="1"/>
    </xf>
    <xf numFmtId="2" fontId="1" fillId="0" borderId="0" xfId="0" applyNumberFormat="1" applyFont="1"/>
    <xf numFmtId="2" fontId="1" fillId="0" borderId="5" xfId="0" applyNumberFormat="1" applyFont="1" applyBorder="1"/>
    <xf numFmtId="2" fontId="2" fillId="0" borderId="0" xfId="0" applyNumberFormat="1" applyFont="1"/>
    <xf numFmtId="2" fontId="2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4" fontId="17" fillId="0" borderId="0" xfId="0" applyNumberFormat="1" applyFont="1" applyAlignment="1">
      <alignment vertical="top"/>
    </xf>
    <xf numFmtId="0" fontId="14" fillId="0" borderId="0" xfId="0" applyFont="1" applyAlignment="1">
      <alignment horizontal="left" vertical="top"/>
    </xf>
    <xf numFmtId="44" fontId="18" fillId="0" borderId="0" xfId="0" applyNumberFormat="1" applyFont="1"/>
    <xf numFmtId="43" fontId="6" fillId="0" borderId="0" xfId="0" applyNumberFormat="1" applyFont="1"/>
    <xf numFmtId="43" fontId="6" fillId="0" borderId="0" xfId="0" applyNumberFormat="1" applyFont="1" applyAlignment="1">
      <alignment vertical="top"/>
    </xf>
    <xf numFmtId="7" fontId="1" fillId="3" borderId="1" xfId="0" applyNumberFormat="1" applyFont="1" applyFill="1" applyBorder="1" applyAlignment="1">
      <alignment horizontal="center"/>
    </xf>
    <xf numFmtId="44" fontId="0" fillId="0" borderId="0" xfId="0" applyNumberFormat="1" applyAlignment="1">
      <alignment vertical="top"/>
    </xf>
    <xf numFmtId="44" fontId="17" fillId="0" borderId="0" xfId="0" applyNumberFormat="1" applyFont="1"/>
    <xf numFmtId="0" fontId="19" fillId="0" borderId="0" xfId="0" applyFont="1" applyAlignment="1">
      <alignment vertical="top"/>
    </xf>
    <xf numFmtId="37" fontId="19" fillId="0" borderId="0" xfId="0" applyNumberFormat="1" applyFont="1" applyAlignment="1">
      <alignment vertical="top"/>
    </xf>
    <xf numFmtId="0" fontId="14" fillId="0" borderId="0" xfId="0" applyFont="1" applyAlignment="1">
      <alignment horizontal="left" vertical="top" indent="1"/>
    </xf>
    <xf numFmtId="43" fontId="18" fillId="0" borderId="0" xfId="0" applyNumberFormat="1" applyFont="1"/>
    <xf numFmtId="43" fontId="18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2"/>
    </xf>
    <xf numFmtId="10" fontId="6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3"/>
    </xf>
    <xf numFmtId="1" fontId="6" fillId="0" borderId="0" xfId="0" applyNumberFormat="1" applyFont="1" applyAlignment="1">
      <alignment vertical="top"/>
    </xf>
    <xf numFmtId="1" fontId="13" fillId="0" borderId="0" xfId="0" applyNumberFormat="1" applyFont="1" applyAlignment="1">
      <alignment vertical="top"/>
    </xf>
    <xf numFmtId="0" fontId="13" fillId="0" borderId="0" xfId="0" applyFont="1" applyAlignment="1">
      <alignment horizontal="left" vertical="top" indent="4"/>
    </xf>
    <xf numFmtId="10" fontId="6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 vertical="top" indent="5"/>
    </xf>
    <xf numFmtId="10" fontId="1" fillId="0" borderId="0" xfId="0" applyNumberFormat="1" applyFont="1"/>
    <xf numFmtId="1" fontId="1" fillId="0" borderId="0" xfId="0" applyNumberFormat="1" applyFont="1"/>
    <xf numFmtId="37" fontId="20" fillId="0" borderId="0" xfId="0" applyNumberFormat="1" applyFont="1" applyAlignment="1">
      <alignment vertical="top"/>
    </xf>
    <xf numFmtId="10" fontId="13" fillId="3" borderId="1" xfId="0" applyNumberFormat="1" applyFont="1" applyFill="1" applyBorder="1" applyAlignment="1">
      <alignment horizontal="center"/>
    </xf>
    <xf numFmtId="43" fontId="21" fillId="0" borderId="0" xfId="0" applyNumberFormat="1" applyFont="1" applyAlignment="1">
      <alignment vertical="top"/>
    </xf>
    <xf numFmtId="0" fontId="2" fillId="0" borderId="0" xfId="0" applyFont="1" applyAlignment="1">
      <alignment horizontal="left" indent="1"/>
    </xf>
    <xf numFmtId="10" fontId="6" fillId="0" borderId="0" xfId="0" applyNumberFormat="1" applyFont="1"/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2"/>
    </xf>
    <xf numFmtId="0" fontId="1" fillId="0" borderId="0" xfId="0" applyFont="1" applyAlignment="1">
      <alignment horizontal="left" indent="4"/>
    </xf>
    <xf numFmtId="2" fontId="2" fillId="0" borderId="0" xfId="0" applyNumberFormat="1" applyFont="1" applyAlignment="1">
      <alignment horizontal="left" indent="1"/>
    </xf>
    <xf numFmtId="43" fontId="2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/>
    </xf>
    <xf numFmtId="44" fontId="1" fillId="0" borderId="5" xfId="0" applyNumberFormat="1" applyFont="1" applyBorder="1"/>
    <xf numFmtId="0" fontId="2" fillId="0" borderId="5" xfId="0" applyFont="1" applyBorder="1"/>
    <xf numFmtId="43" fontId="2" fillId="0" borderId="5" xfId="0" applyNumberFormat="1" applyFont="1" applyBorder="1"/>
    <xf numFmtId="43" fontId="1" fillId="3" borderId="7" xfId="0" applyNumberFormat="1" applyFont="1" applyFill="1" applyBorder="1" applyAlignment="1">
      <alignment horizontal="center"/>
    </xf>
    <xf numFmtId="43" fontId="9" fillId="4" borderId="5" xfId="0" applyNumberFormat="1" applyFont="1" applyFill="1" applyBorder="1" applyAlignment="1">
      <alignment horizontal="center"/>
    </xf>
    <xf numFmtId="0" fontId="22" fillId="6" borderId="0" xfId="1" applyFont="1" applyFill="1"/>
    <xf numFmtId="0" fontId="23" fillId="6" borderId="0" xfId="1" applyFont="1" applyFill="1" applyAlignment="1">
      <alignment horizontal="center"/>
    </xf>
    <xf numFmtId="43" fontId="22" fillId="6" borderId="0" xfId="1" applyNumberFormat="1" applyFont="1" applyFill="1"/>
    <xf numFmtId="0" fontId="23" fillId="7" borderId="0" xfId="1" applyFont="1" applyFill="1" applyAlignment="1">
      <alignment horizontal="center"/>
    </xf>
    <xf numFmtId="0" fontId="22" fillId="7" borderId="0" xfId="1" applyFont="1" applyFill="1"/>
    <xf numFmtId="43" fontId="22" fillId="7" borderId="0" xfId="1" applyNumberFormat="1" applyFont="1" applyFill="1"/>
    <xf numFmtId="0" fontId="2" fillId="0" borderId="0" xfId="0" applyFont="1" applyAlignment="1">
      <alignment horizontal="left"/>
    </xf>
    <xf numFmtId="10" fontId="2" fillId="0" borderId="0" xfId="0" applyNumberFormat="1" applyFont="1"/>
  </cellXfs>
  <cellStyles count="2">
    <cellStyle name="Normal" xfId="0" builtinId="0"/>
    <cellStyle name="Normal 2" xfId="1" xr:uid="{1C5DB6FA-1DC9-4D75-A0B4-263D5DA7DA4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04"/>
  <sheetViews>
    <sheetView showGridLines="0" topLeftCell="A2" zoomScale="70" zoomScaleNormal="70" workbookViewId="0">
      <selection activeCell="D13" sqref="D13"/>
    </sheetView>
  </sheetViews>
  <sheetFormatPr defaultRowHeight="15.6" outlineLevelCol="1" x14ac:dyDescent="0.3"/>
  <cols>
    <col min="1" max="2" width="1.77734375" style="1" customWidth="1"/>
    <col min="3" max="3" width="43.33203125" style="1" bestFit="1" customWidth="1"/>
    <col min="4" max="4" width="15.77734375" style="1" customWidth="1"/>
    <col min="5" max="6" width="15.77734375" style="1" customWidth="1" outlineLevel="1"/>
    <col min="7" max="19" width="15.77734375" style="1" customWidth="1"/>
    <col min="20" max="16384" width="8.88671875" style="1"/>
  </cols>
  <sheetData>
    <row r="1" spans="1:20" ht="18" x14ac:dyDescent="0.35">
      <c r="A1" s="3" t="s">
        <v>0</v>
      </c>
    </row>
    <row r="2" spans="1:20" x14ac:dyDescent="0.3">
      <c r="A2" s="1" t="s">
        <v>43</v>
      </c>
    </row>
    <row r="3" spans="1:20" x14ac:dyDescent="0.3">
      <c r="B3" s="4" t="s">
        <v>1</v>
      </c>
      <c r="C3" s="5"/>
      <c r="D3" s="5"/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3">
      <c r="C4" s="1" t="s">
        <v>2</v>
      </c>
      <c r="D4" s="7" t="s">
        <v>44</v>
      </c>
      <c r="G4" s="1" t="s">
        <v>112</v>
      </c>
      <c r="I4" s="28">
        <v>3.1E-2</v>
      </c>
    </row>
    <row r="5" spans="1:20" x14ac:dyDescent="0.3">
      <c r="C5" s="1" t="s">
        <v>3</v>
      </c>
      <c r="D5" s="7" t="s">
        <v>45</v>
      </c>
      <c r="G5" s="1" t="s">
        <v>130</v>
      </c>
      <c r="I5" s="93">
        <f>AVERAGE(F61:I61)</f>
        <v>0.14799804098919045</v>
      </c>
    </row>
    <row r="6" spans="1:20" x14ac:dyDescent="0.3">
      <c r="C6" s="12" t="s">
        <v>4</v>
      </c>
      <c r="D6" s="7">
        <f>-I126/I125</f>
        <v>0.35853324138075959</v>
      </c>
      <c r="G6" s="1" t="s">
        <v>133</v>
      </c>
      <c r="I6" s="93">
        <f>AVERAGE(H29:I29)</f>
        <v>0.45038202531012272</v>
      </c>
    </row>
    <row r="7" spans="1:20" x14ac:dyDescent="0.3">
      <c r="C7" s="12" t="s">
        <v>5</v>
      </c>
      <c r="D7" s="38">
        <f>10^3</f>
        <v>1000</v>
      </c>
      <c r="G7" s="1" t="s">
        <v>134</v>
      </c>
      <c r="I7" s="93">
        <f>AVERAGE(H31:I31)</f>
        <v>0.45008647026434345</v>
      </c>
    </row>
    <row r="8" spans="1:20" x14ac:dyDescent="0.3">
      <c r="C8" s="12" t="s">
        <v>6</v>
      </c>
      <c r="D8" s="74">
        <v>384.61</v>
      </c>
    </row>
    <row r="9" spans="1:20" x14ac:dyDescent="0.3">
      <c r="C9" s="12" t="s">
        <v>7</v>
      </c>
      <c r="D9" s="40">
        <f>128017/Conversion_Unit</f>
        <v>128.017</v>
      </c>
    </row>
    <row r="10" spans="1:20" x14ac:dyDescent="0.3">
      <c r="C10" s="8" t="s">
        <v>8</v>
      </c>
      <c r="D10" s="37">
        <v>1</v>
      </c>
    </row>
    <row r="11" spans="1:20" x14ac:dyDescent="0.3">
      <c r="C11" s="8" t="s">
        <v>108</v>
      </c>
      <c r="D11" s="60">
        <v>1</v>
      </c>
    </row>
    <row r="12" spans="1:20" x14ac:dyDescent="0.3">
      <c r="C12" s="8"/>
      <c r="D12" s="8"/>
    </row>
    <row r="13" spans="1:20" x14ac:dyDescent="0.3">
      <c r="C13" s="8" t="s">
        <v>9</v>
      </c>
      <c r="D13" s="13" t="s">
        <v>125</v>
      </c>
    </row>
    <row r="14" spans="1:20" x14ac:dyDescent="0.3">
      <c r="C14" s="8" t="s">
        <v>46</v>
      </c>
      <c r="D14" s="13">
        <v>1.7000000000000001E-2</v>
      </c>
    </row>
    <row r="15" spans="1:20" x14ac:dyDescent="0.3">
      <c r="C15" s="8" t="s">
        <v>10</v>
      </c>
      <c r="D15" s="13">
        <v>2.5000000000000001E-2</v>
      </c>
    </row>
    <row r="17" spans="1:1021 1025:2045 2049:3069 3073:4093 4097:5117 5121:6141 6145:7165 7169:8189 8193:9213 9217:10237 10241:11261 11265:12285 12289:13309 13313:14333 14337:15357 15361:16381" x14ac:dyDescent="0.3">
      <c r="B17" s="4"/>
      <c r="C17" s="5"/>
      <c r="D17" s="14"/>
      <c r="E17" s="15"/>
      <c r="F17" s="15"/>
      <c r="G17" s="15" t="s">
        <v>17</v>
      </c>
      <c r="H17" s="15"/>
      <c r="I17" s="16"/>
      <c r="J17" s="16" t="s">
        <v>12</v>
      </c>
      <c r="K17" s="15"/>
      <c r="L17" s="15"/>
      <c r="M17" s="15"/>
      <c r="N17" s="15"/>
      <c r="O17" s="15"/>
      <c r="P17" s="15"/>
      <c r="Q17" s="15"/>
      <c r="R17" s="15"/>
      <c r="S17" s="16"/>
    </row>
    <row r="18" spans="1:1021 1025:2045 2049:3069 3073:4093 4097:5117 5121:6141 6145:7165 7169:8189 8193:9213 9217:10237 10241:11261 11265:12285 12289:13309 13313:14333 14337:15357 15361:16381" s="19" customFormat="1" x14ac:dyDescent="0.3">
      <c r="A18" s="1"/>
      <c r="B18" s="41" t="s">
        <v>13</v>
      </c>
      <c r="C18" s="42"/>
      <c r="D18" s="43" t="s">
        <v>14</v>
      </c>
      <c r="E18" s="44">
        <f>DATE(2018,12,31)</f>
        <v>43465</v>
      </c>
      <c r="F18" s="44">
        <f>EDATE(E18,12)</f>
        <v>43830</v>
      </c>
      <c r="G18" s="44">
        <f t="shared" ref="G18:S18" si="0">EDATE(F18,12)</f>
        <v>44196</v>
      </c>
      <c r="H18" s="44">
        <f t="shared" si="0"/>
        <v>44561</v>
      </c>
      <c r="I18" s="45">
        <f t="shared" si="0"/>
        <v>44926</v>
      </c>
      <c r="J18" s="44">
        <f t="shared" si="0"/>
        <v>45291</v>
      </c>
      <c r="K18" s="44">
        <f t="shared" si="0"/>
        <v>45657</v>
      </c>
      <c r="L18" s="44">
        <f t="shared" si="0"/>
        <v>46022</v>
      </c>
      <c r="M18" s="44">
        <f t="shared" si="0"/>
        <v>46387</v>
      </c>
      <c r="N18" s="44">
        <f t="shared" si="0"/>
        <v>46752</v>
      </c>
      <c r="O18" s="44">
        <f t="shared" si="0"/>
        <v>47118</v>
      </c>
      <c r="P18" s="44">
        <f t="shared" si="0"/>
        <v>47483</v>
      </c>
      <c r="Q18" s="44">
        <f t="shared" si="0"/>
        <v>47848</v>
      </c>
      <c r="R18" s="44">
        <f t="shared" si="0"/>
        <v>48213</v>
      </c>
      <c r="S18" s="44">
        <f t="shared" si="0"/>
        <v>48579</v>
      </c>
    </row>
    <row r="19" spans="1:1021 1025:2045 2049:3069 3073:4093 4097:5117 5121:6141 6145:7165 7169:8189 8193:9213 9217:10237 10241:11261 11265:12285 12289:13309 13313:14333 14337:15357 15361:16381" x14ac:dyDescent="0.3">
      <c r="B19" s="20" t="s">
        <v>15</v>
      </c>
      <c r="C19" s="21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021 1025:2045 2049:3069 3073:4093 4097:5117 5121:6141 6145:7165 7169:8189 8193:9213 9217:10237 10241:11261 11265:12285 12289:13309 13313:14333 14337:15357 15361:16381" s="2" customFormat="1" x14ac:dyDescent="0.3">
      <c r="C20" s="70" t="s">
        <v>111</v>
      </c>
      <c r="E20" s="71">
        <f>SUM(E23:E26)</f>
        <v>3288.319</v>
      </c>
      <c r="F20" s="71">
        <f>SUM(F23:F26)</f>
        <v>3979.2960000000003</v>
      </c>
      <c r="G20" s="71">
        <v>4401.8789999999999</v>
      </c>
      <c r="H20" s="71">
        <v>6256.6170000000002</v>
      </c>
      <c r="I20" s="71">
        <v>8110.518</v>
      </c>
      <c r="J20" s="33">
        <f>SUM(J23:J26)</f>
        <v>10024.98192216946</v>
      </c>
      <c r="K20" s="33">
        <f t="shared" ref="K20:S20" si="1">SUM(K23:K26)</f>
        <v>12315.384201334075</v>
      </c>
      <c r="L20" s="33">
        <f t="shared" si="1"/>
        <v>15011.537607407337</v>
      </c>
      <c r="M20" s="33">
        <f t="shared" si="1"/>
        <v>18075.273390402894</v>
      </c>
      <c r="N20" s="33">
        <f t="shared" si="1"/>
        <v>21347.365644477301</v>
      </c>
      <c r="O20" s="33">
        <f t="shared" si="1"/>
        <v>24642.874275406306</v>
      </c>
      <c r="P20" s="33">
        <f t="shared" si="1"/>
        <v>28066.06807160379</v>
      </c>
      <c r="Q20" s="33">
        <f t="shared" si="1"/>
        <v>31600.589517459528</v>
      </c>
      <c r="R20" s="33">
        <f t="shared" si="1"/>
        <v>35247.21684176835</v>
      </c>
      <c r="S20" s="33">
        <f t="shared" si="1"/>
        <v>38965.680844938004</v>
      </c>
    </row>
    <row r="21" spans="1:1021 1025:2045 2049:3069 3073:4093 4097:5117 5121:6141 6145:7165 7169:8189 8193:9213 9217:10237 10241:11261 11265:12285 12289:13309 13313:14333 14337:15357 15361:16381" x14ac:dyDescent="0.3">
      <c r="C21" s="58" t="s">
        <v>146</v>
      </c>
      <c r="E21" s="96" t="str">
        <f>IFERROR(E20/D20-1,"NA")</f>
        <v>NA</v>
      </c>
      <c r="F21" s="96">
        <f t="shared" ref="F21:S21" si="2">IFERROR(F20/E20-1,"NA")</f>
        <v>0.21013076894303762</v>
      </c>
      <c r="G21" s="96">
        <f t="shared" si="2"/>
        <v>0.10619541748088102</v>
      </c>
      <c r="H21" s="96">
        <f t="shared" si="2"/>
        <v>0.42135142742451581</v>
      </c>
      <c r="I21" s="96">
        <f t="shared" si="2"/>
        <v>0.29631045020016411</v>
      </c>
      <c r="J21" s="96">
        <f t="shared" si="2"/>
        <v>0.23604705916064295</v>
      </c>
      <c r="K21" s="96">
        <f t="shared" si="2"/>
        <v>0.22846946727151396</v>
      </c>
      <c r="L21" s="96">
        <f t="shared" si="2"/>
        <v>0.21892564308153695</v>
      </c>
      <c r="M21" s="96">
        <f t="shared" si="2"/>
        <v>0.20409206992119033</v>
      </c>
      <c r="N21" s="96">
        <f t="shared" si="2"/>
        <v>0.18102587902276102</v>
      </c>
      <c r="O21" s="96">
        <f t="shared" si="2"/>
        <v>0.15437542438785989</v>
      </c>
      <c r="P21" s="96">
        <f t="shared" si="2"/>
        <v>0.13891211544319915</v>
      </c>
      <c r="Q21" s="96">
        <f t="shared" si="2"/>
        <v>0.12593575405141411</v>
      </c>
      <c r="R21" s="96">
        <f t="shared" si="2"/>
        <v>0.11539744606011348</v>
      </c>
      <c r="S21" s="96">
        <f t="shared" si="2"/>
        <v>0.1054966699885147</v>
      </c>
    </row>
    <row r="22" spans="1:1021 1025:2045 2049:3069 3073:4093 4097:5117 5121:6141 6145:7165 7169:8189 8193:9213 9217:10237 10241:11261 11265:12285 12289:13309 13313:14333 14337:15357 15361:16381" s="2" customFormat="1" x14ac:dyDescent="0.3">
      <c r="C22" s="79" t="s">
        <v>118</v>
      </c>
      <c r="E22" s="71"/>
      <c r="F22" s="71"/>
      <c r="G22" s="71"/>
      <c r="H22" s="71"/>
      <c r="I22" s="71"/>
    </row>
    <row r="23" spans="1:1021 1025:2045 2049:3069 3073:4093 4097:5117 5121:6141 6145:7165 7169:8189 8193:9213 9217:10237 10241:11261 11265:12285 12289:13309 13313:14333 14337:15357 15361:16381" x14ac:dyDescent="0.3">
      <c r="C23" s="82" t="s">
        <v>122</v>
      </c>
      <c r="E23" s="72">
        <v>2363.3739999999998</v>
      </c>
      <c r="F23" s="72">
        <v>2854.364</v>
      </c>
      <c r="G23" s="72">
        <v>3105.1329999999998</v>
      </c>
      <c r="H23" s="72">
        <v>4345.6869999999999</v>
      </c>
      <c r="I23" s="72">
        <v>5654.3429999999998</v>
      </c>
      <c r="J23" s="29">
        <f t="shared" ref="J23:S23" si="3">J36/Company_Store_per_Total_Sale</f>
        <v>5108.7687733571693</v>
      </c>
      <c r="K23" s="29">
        <f t="shared" si="3"/>
        <v>6034.8955248139118</v>
      </c>
      <c r="L23" s="29">
        <f t="shared" si="3"/>
        <v>7128.5725712567692</v>
      </c>
      <c r="M23" s="29">
        <f t="shared" si="3"/>
        <v>8343.1515310130708</v>
      </c>
      <c r="N23" s="29">
        <f t="shared" si="3"/>
        <v>9540.8684630596308</v>
      </c>
      <c r="O23" s="29">
        <f t="shared" si="3"/>
        <v>10757.991784684467</v>
      </c>
      <c r="P23" s="29">
        <f t="shared" si="3"/>
        <v>11959.465825400197</v>
      </c>
      <c r="Q23" s="29">
        <f t="shared" si="3"/>
        <v>13106.313449885127</v>
      </c>
      <c r="R23" s="29">
        <f t="shared" si="3"/>
        <v>14157.532908453828</v>
      </c>
      <c r="S23" s="29">
        <f t="shared" si="3"/>
        <v>15072.387833823084</v>
      </c>
    </row>
    <row r="24" spans="1:1021 1025:2045 2049:3069 3073:4093 4097:5117 5121:6141 6145:7165 7169:8189 8193:9213 9217:10237 10241:11261 11265:12285 12289:13309 13313:14333 14337:15357 15361:16381" s="49" customFormat="1" x14ac:dyDescent="0.3">
      <c r="C24" s="82" t="s">
        <v>109</v>
      </c>
      <c r="D24" s="1"/>
      <c r="E24" s="72">
        <v>565.10500000000002</v>
      </c>
      <c r="F24" s="72">
        <v>649.11400000000003</v>
      </c>
      <c r="G24" s="73">
        <v>672.60699999999997</v>
      </c>
      <c r="H24" s="73">
        <v>954.21900000000005</v>
      </c>
      <c r="I24" s="73">
        <v>1163.1110000000001</v>
      </c>
      <c r="J24" s="29">
        <f t="shared" ref="J24:S24" si="4">J37/Company_Store_per_Total_Sale</f>
        <v>1016.4398279684025</v>
      </c>
      <c r="K24" s="29">
        <f t="shared" si="4"/>
        <v>1200.7018601114291</v>
      </c>
      <c r="L24" s="29">
        <f t="shared" si="4"/>
        <v>1405.347164047763</v>
      </c>
      <c r="M24" s="29">
        <f t="shared" si="4"/>
        <v>1622.1579680547693</v>
      </c>
      <c r="N24" s="29">
        <f t="shared" si="4"/>
        <v>1846.3615657170592</v>
      </c>
      <c r="O24" s="29">
        <f t="shared" si="4"/>
        <v>2072.0806039226391</v>
      </c>
      <c r="P24" s="29">
        <f t="shared" si="4"/>
        <v>2292.5256879269746</v>
      </c>
      <c r="Q24" s="29">
        <f t="shared" si="4"/>
        <v>2474.9729273460694</v>
      </c>
      <c r="R24" s="29">
        <f t="shared" si="4"/>
        <v>2659.2616511532651</v>
      </c>
      <c r="S24" s="29">
        <f t="shared" si="4"/>
        <v>2843.650334686507</v>
      </c>
    </row>
    <row r="25" spans="1:1021 1025:2045 2049:3069 3073:4093 4097:5117 5121:6141 6145:7165 7169:8189 8193:9213 9217:10237 10241:11261 11265:12285 12289:13309 13313:14333 14337:15357 15361:16381" s="50" customFormat="1" x14ac:dyDescent="0.3">
      <c r="A25" s="49"/>
      <c r="C25" s="82" t="s">
        <v>114</v>
      </c>
      <c r="D25" s="1"/>
      <c r="E25" s="72">
        <v>143.93600000000001</v>
      </c>
      <c r="F25" s="72">
        <v>190.3272</v>
      </c>
      <c r="G25" s="73">
        <v>297.69</v>
      </c>
      <c r="H25" s="73">
        <v>520.37199999999996</v>
      </c>
      <c r="I25" s="73">
        <v>681.63300000000004</v>
      </c>
      <c r="J25" s="29">
        <f t="shared" ref="J25:S25" si="5">J38/Company_Store_per_Total_Sale</f>
        <v>2061.9380905660391</v>
      </c>
      <c r="K25" s="29">
        <f t="shared" si="5"/>
        <v>2793.2682567847883</v>
      </c>
      <c r="L25" s="29">
        <f t="shared" si="5"/>
        <v>3646.0004363915655</v>
      </c>
      <c r="M25" s="29">
        <f t="shared" si="5"/>
        <v>4619.551168008943</v>
      </c>
      <c r="N25" s="29">
        <f t="shared" si="5"/>
        <v>5677.6892811780808</v>
      </c>
      <c r="O25" s="29">
        <f t="shared" si="5"/>
        <v>6583.1773347233375</v>
      </c>
      <c r="P25" s="29">
        <f t="shared" si="5"/>
        <v>7457.7978375999728</v>
      </c>
      <c r="Q25" s="29">
        <f t="shared" si="5"/>
        <v>8330.1323326712209</v>
      </c>
      <c r="R25" s="29">
        <f t="shared" si="5"/>
        <v>9172.991784073467</v>
      </c>
      <c r="S25" s="29">
        <f t="shared" si="5"/>
        <v>9957.2326125206873</v>
      </c>
      <c r="U25" s="49"/>
      <c r="Y25" s="49"/>
      <c r="AC25" s="49"/>
      <c r="AG25" s="49"/>
      <c r="AK25" s="49"/>
      <c r="AO25" s="49"/>
      <c r="AS25" s="49"/>
      <c r="AW25" s="49"/>
      <c r="BA25" s="49"/>
      <c r="BE25" s="49"/>
      <c r="BI25" s="49"/>
      <c r="BM25" s="49"/>
      <c r="BQ25" s="49"/>
      <c r="BU25" s="49"/>
      <c r="BY25" s="49"/>
      <c r="CC25" s="49"/>
      <c r="CG25" s="49"/>
      <c r="CK25" s="49"/>
      <c r="CO25" s="49"/>
      <c r="CS25" s="49"/>
      <c r="CW25" s="49"/>
      <c r="DA25" s="49"/>
      <c r="DE25" s="49"/>
      <c r="DI25" s="49"/>
      <c r="DM25" s="49"/>
      <c r="DQ25" s="49"/>
      <c r="DU25" s="49"/>
      <c r="DY25" s="49"/>
      <c r="EC25" s="49"/>
      <c r="EG25" s="49"/>
      <c r="EK25" s="49"/>
      <c r="EO25" s="49"/>
      <c r="ES25" s="49"/>
      <c r="EW25" s="49"/>
      <c r="FA25" s="49"/>
      <c r="FE25" s="49"/>
      <c r="FI25" s="49"/>
      <c r="FM25" s="49"/>
      <c r="FQ25" s="49"/>
      <c r="FU25" s="49"/>
      <c r="FY25" s="49"/>
      <c r="GC25" s="49"/>
      <c r="GG25" s="49"/>
      <c r="GK25" s="49"/>
      <c r="GO25" s="49"/>
      <c r="GS25" s="49"/>
      <c r="GW25" s="49"/>
      <c r="HA25" s="49"/>
      <c r="HE25" s="49"/>
      <c r="HI25" s="49"/>
      <c r="HM25" s="49"/>
      <c r="HQ25" s="49"/>
      <c r="HU25" s="49"/>
      <c r="HY25" s="49"/>
      <c r="IC25" s="49"/>
      <c r="IG25" s="49"/>
      <c r="IK25" s="49"/>
      <c r="IO25" s="49"/>
      <c r="IS25" s="49"/>
      <c r="IW25" s="49"/>
      <c r="JA25" s="49"/>
      <c r="JE25" s="49"/>
      <c r="JI25" s="49"/>
      <c r="JM25" s="49"/>
      <c r="JQ25" s="49"/>
      <c r="JU25" s="49"/>
      <c r="JY25" s="49"/>
      <c r="KC25" s="49"/>
      <c r="KG25" s="49"/>
      <c r="KK25" s="49"/>
      <c r="KO25" s="49"/>
      <c r="KS25" s="49"/>
      <c r="KW25" s="49"/>
      <c r="LA25" s="49"/>
      <c r="LE25" s="49"/>
      <c r="LI25" s="49"/>
      <c r="LM25" s="49"/>
      <c r="LQ25" s="49"/>
      <c r="LU25" s="49"/>
      <c r="LY25" s="49"/>
      <c r="MC25" s="49"/>
      <c r="MG25" s="49"/>
      <c r="MK25" s="49"/>
      <c r="MO25" s="49"/>
      <c r="MS25" s="49"/>
      <c r="MW25" s="49"/>
      <c r="NA25" s="49"/>
      <c r="NE25" s="49"/>
      <c r="NI25" s="49"/>
      <c r="NM25" s="49"/>
      <c r="NQ25" s="49"/>
      <c r="NU25" s="49"/>
      <c r="NY25" s="49"/>
      <c r="OC25" s="49"/>
      <c r="OG25" s="49"/>
      <c r="OK25" s="49"/>
      <c r="OO25" s="49"/>
      <c r="OS25" s="49"/>
      <c r="OW25" s="49"/>
      <c r="PA25" s="49"/>
      <c r="PE25" s="49"/>
      <c r="PI25" s="49"/>
      <c r="PM25" s="49"/>
      <c r="PQ25" s="49"/>
      <c r="PU25" s="49"/>
      <c r="PY25" s="49"/>
      <c r="QC25" s="49"/>
      <c r="QG25" s="49"/>
      <c r="QK25" s="49"/>
      <c r="QO25" s="49"/>
      <c r="QS25" s="49"/>
      <c r="QW25" s="49"/>
      <c r="RA25" s="49"/>
      <c r="RE25" s="49"/>
      <c r="RI25" s="49"/>
      <c r="RM25" s="49"/>
      <c r="RQ25" s="49"/>
      <c r="RU25" s="49"/>
      <c r="RY25" s="49"/>
      <c r="SC25" s="49"/>
      <c r="SG25" s="49"/>
      <c r="SK25" s="49"/>
      <c r="SO25" s="49"/>
      <c r="SS25" s="49"/>
      <c r="SW25" s="49"/>
      <c r="TA25" s="49"/>
      <c r="TE25" s="49"/>
      <c r="TI25" s="49"/>
      <c r="TM25" s="49"/>
      <c r="TQ25" s="49"/>
      <c r="TU25" s="49"/>
      <c r="TY25" s="49"/>
      <c r="UC25" s="49"/>
      <c r="UG25" s="49"/>
      <c r="UK25" s="49"/>
      <c r="UO25" s="49"/>
      <c r="US25" s="49"/>
      <c r="UW25" s="49"/>
      <c r="VA25" s="49"/>
      <c r="VE25" s="49"/>
      <c r="VI25" s="49"/>
      <c r="VM25" s="49"/>
      <c r="VQ25" s="49"/>
      <c r="VU25" s="49"/>
      <c r="VY25" s="49"/>
      <c r="WC25" s="49"/>
      <c r="WG25" s="49"/>
      <c r="WK25" s="49"/>
      <c r="WO25" s="49"/>
      <c r="WS25" s="49"/>
      <c r="WW25" s="49"/>
      <c r="XA25" s="49"/>
      <c r="XE25" s="49"/>
      <c r="XI25" s="49"/>
      <c r="XM25" s="49"/>
      <c r="XQ25" s="49"/>
      <c r="XU25" s="49"/>
      <c r="XY25" s="49"/>
      <c r="YC25" s="49"/>
      <c r="YG25" s="49"/>
      <c r="YK25" s="49"/>
      <c r="YO25" s="49"/>
      <c r="YS25" s="49"/>
      <c r="YW25" s="49"/>
      <c r="ZA25" s="49"/>
      <c r="ZE25" s="49"/>
      <c r="ZI25" s="49"/>
      <c r="ZM25" s="49"/>
      <c r="ZQ25" s="49"/>
      <c r="ZU25" s="49"/>
      <c r="ZY25" s="49"/>
      <c r="AAC25" s="49"/>
      <c r="AAG25" s="49"/>
      <c r="AAK25" s="49"/>
      <c r="AAO25" s="49"/>
      <c r="AAS25" s="49"/>
      <c r="AAW25" s="49"/>
      <c r="ABA25" s="49"/>
      <c r="ABE25" s="49"/>
      <c r="ABI25" s="49"/>
      <c r="ABM25" s="49"/>
      <c r="ABQ25" s="49"/>
      <c r="ABU25" s="49"/>
      <c r="ABY25" s="49"/>
      <c r="ACC25" s="49"/>
      <c r="ACG25" s="49"/>
      <c r="ACK25" s="49"/>
      <c r="ACO25" s="49"/>
      <c r="ACS25" s="49"/>
      <c r="ACW25" s="49"/>
      <c r="ADA25" s="49"/>
      <c r="ADE25" s="49"/>
      <c r="ADI25" s="49"/>
      <c r="ADM25" s="49"/>
      <c r="ADQ25" s="49"/>
      <c r="ADU25" s="49"/>
      <c r="ADY25" s="49"/>
      <c r="AEC25" s="49"/>
      <c r="AEG25" s="49"/>
      <c r="AEK25" s="49"/>
      <c r="AEO25" s="49"/>
      <c r="AES25" s="49"/>
      <c r="AEW25" s="49"/>
      <c r="AFA25" s="49"/>
      <c r="AFE25" s="49"/>
      <c r="AFI25" s="49"/>
      <c r="AFM25" s="49"/>
      <c r="AFQ25" s="49"/>
      <c r="AFU25" s="49"/>
      <c r="AFY25" s="49"/>
      <c r="AGC25" s="49"/>
      <c r="AGG25" s="49"/>
      <c r="AGK25" s="49"/>
      <c r="AGO25" s="49"/>
      <c r="AGS25" s="49"/>
      <c r="AGW25" s="49"/>
      <c r="AHA25" s="49"/>
      <c r="AHE25" s="49"/>
      <c r="AHI25" s="49"/>
      <c r="AHM25" s="49"/>
      <c r="AHQ25" s="49"/>
      <c r="AHU25" s="49"/>
      <c r="AHY25" s="49"/>
      <c r="AIC25" s="49"/>
      <c r="AIG25" s="49"/>
      <c r="AIK25" s="49"/>
      <c r="AIO25" s="49"/>
      <c r="AIS25" s="49"/>
      <c r="AIW25" s="49"/>
      <c r="AJA25" s="49"/>
      <c r="AJE25" s="49"/>
      <c r="AJI25" s="49"/>
      <c r="AJM25" s="49"/>
      <c r="AJQ25" s="49"/>
      <c r="AJU25" s="49"/>
      <c r="AJY25" s="49"/>
      <c r="AKC25" s="49"/>
      <c r="AKG25" s="49"/>
      <c r="AKK25" s="49"/>
      <c r="AKO25" s="49"/>
      <c r="AKS25" s="49"/>
      <c r="AKW25" s="49"/>
      <c r="ALA25" s="49"/>
      <c r="ALE25" s="49"/>
      <c r="ALI25" s="49"/>
      <c r="ALM25" s="49"/>
      <c r="ALQ25" s="49"/>
      <c r="ALU25" s="49"/>
      <c r="ALY25" s="49"/>
      <c r="AMC25" s="49"/>
      <c r="AMG25" s="49"/>
      <c r="AMK25" s="49"/>
      <c r="AMO25" s="49"/>
      <c r="AMS25" s="49"/>
      <c r="AMW25" s="49"/>
      <c r="ANA25" s="49"/>
      <c r="ANE25" s="49"/>
      <c r="ANI25" s="49"/>
      <c r="ANM25" s="49"/>
      <c r="ANQ25" s="49"/>
      <c r="ANU25" s="49"/>
      <c r="ANY25" s="49"/>
      <c r="AOC25" s="49"/>
      <c r="AOG25" s="49"/>
      <c r="AOK25" s="49"/>
      <c r="AOO25" s="49"/>
      <c r="AOS25" s="49"/>
      <c r="AOW25" s="49"/>
      <c r="APA25" s="49"/>
      <c r="APE25" s="49"/>
      <c r="API25" s="49"/>
      <c r="APM25" s="49"/>
      <c r="APQ25" s="49"/>
      <c r="APU25" s="49"/>
      <c r="APY25" s="49"/>
      <c r="AQC25" s="49"/>
      <c r="AQG25" s="49"/>
      <c r="AQK25" s="49"/>
      <c r="AQO25" s="49"/>
      <c r="AQS25" s="49"/>
      <c r="AQW25" s="49"/>
      <c r="ARA25" s="49"/>
      <c r="ARE25" s="49"/>
      <c r="ARI25" s="49"/>
      <c r="ARM25" s="49"/>
      <c r="ARQ25" s="49"/>
      <c r="ARU25" s="49"/>
      <c r="ARY25" s="49"/>
      <c r="ASC25" s="49"/>
      <c r="ASG25" s="49"/>
      <c r="ASK25" s="49"/>
      <c r="ASO25" s="49"/>
      <c r="ASS25" s="49"/>
      <c r="ASW25" s="49"/>
      <c r="ATA25" s="49"/>
      <c r="ATE25" s="49"/>
      <c r="ATI25" s="49"/>
      <c r="ATM25" s="49"/>
      <c r="ATQ25" s="49"/>
      <c r="ATU25" s="49"/>
      <c r="ATY25" s="49"/>
      <c r="AUC25" s="49"/>
      <c r="AUG25" s="49"/>
      <c r="AUK25" s="49"/>
      <c r="AUO25" s="49"/>
      <c r="AUS25" s="49"/>
      <c r="AUW25" s="49"/>
      <c r="AVA25" s="49"/>
      <c r="AVE25" s="49"/>
      <c r="AVI25" s="49"/>
      <c r="AVM25" s="49"/>
      <c r="AVQ25" s="49"/>
      <c r="AVU25" s="49"/>
      <c r="AVY25" s="49"/>
      <c r="AWC25" s="49"/>
      <c r="AWG25" s="49"/>
      <c r="AWK25" s="49"/>
      <c r="AWO25" s="49"/>
      <c r="AWS25" s="49"/>
      <c r="AWW25" s="49"/>
      <c r="AXA25" s="49"/>
      <c r="AXE25" s="49"/>
      <c r="AXI25" s="49"/>
      <c r="AXM25" s="49"/>
      <c r="AXQ25" s="49"/>
      <c r="AXU25" s="49"/>
      <c r="AXY25" s="49"/>
      <c r="AYC25" s="49"/>
      <c r="AYG25" s="49"/>
      <c r="AYK25" s="49"/>
      <c r="AYO25" s="49"/>
      <c r="AYS25" s="49"/>
      <c r="AYW25" s="49"/>
      <c r="AZA25" s="49"/>
      <c r="AZE25" s="49"/>
      <c r="AZI25" s="49"/>
      <c r="AZM25" s="49"/>
      <c r="AZQ25" s="49"/>
      <c r="AZU25" s="49"/>
      <c r="AZY25" s="49"/>
      <c r="BAC25" s="49"/>
      <c r="BAG25" s="49"/>
      <c r="BAK25" s="49"/>
      <c r="BAO25" s="49"/>
      <c r="BAS25" s="49"/>
      <c r="BAW25" s="49"/>
      <c r="BBA25" s="49"/>
      <c r="BBE25" s="49"/>
      <c r="BBI25" s="49"/>
      <c r="BBM25" s="49"/>
      <c r="BBQ25" s="49"/>
      <c r="BBU25" s="49"/>
      <c r="BBY25" s="49"/>
      <c r="BCC25" s="49"/>
      <c r="BCG25" s="49"/>
      <c r="BCK25" s="49"/>
      <c r="BCO25" s="49"/>
      <c r="BCS25" s="49"/>
      <c r="BCW25" s="49"/>
      <c r="BDA25" s="49"/>
      <c r="BDE25" s="49"/>
      <c r="BDI25" s="49"/>
      <c r="BDM25" s="49"/>
      <c r="BDQ25" s="49"/>
      <c r="BDU25" s="49"/>
      <c r="BDY25" s="49"/>
      <c r="BEC25" s="49"/>
      <c r="BEG25" s="49"/>
      <c r="BEK25" s="49"/>
      <c r="BEO25" s="49"/>
      <c r="BES25" s="49"/>
      <c r="BEW25" s="49"/>
      <c r="BFA25" s="49"/>
      <c r="BFE25" s="49"/>
      <c r="BFI25" s="49"/>
      <c r="BFM25" s="49"/>
      <c r="BFQ25" s="49"/>
      <c r="BFU25" s="49"/>
      <c r="BFY25" s="49"/>
      <c r="BGC25" s="49"/>
      <c r="BGG25" s="49"/>
      <c r="BGK25" s="49"/>
      <c r="BGO25" s="49"/>
      <c r="BGS25" s="49"/>
      <c r="BGW25" s="49"/>
      <c r="BHA25" s="49"/>
      <c r="BHE25" s="49"/>
      <c r="BHI25" s="49"/>
      <c r="BHM25" s="49"/>
      <c r="BHQ25" s="49"/>
      <c r="BHU25" s="49"/>
      <c r="BHY25" s="49"/>
      <c r="BIC25" s="49"/>
      <c r="BIG25" s="49"/>
      <c r="BIK25" s="49"/>
      <c r="BIO25" s="49"/>
      <c r="BIS25" s="49"/>
      <c r="BIW25" s="49"/>
      <c r="BJA25" s="49"/>
      <c r="BJE25" s="49"/>
      <c r="BJI25" s="49"/>
      <c r="BJM25" s="49"/>
      <c r="BJQ25" s="49"/>
      <c r="BJU25" s="49"/>
      <c r="BJY25" s="49"/>
      <c r="BKC25" s="49"/>
      <c r="BKG25" s="49"/>
      <c r="BKK25" s="49"/>
      <c r="BKO25" s="49"/>
      <c r="BKS25" s="49"/>
      <c r="BKW25" s="49"/>
      <c r="BLA25" s="49"/>
      <c r="BLE25" s="49"/>
      <c r="BLI25" s="49"/>
      <c r="BLM25" s="49"/>
      <c r="BLQ25" s="49"/>
      <c r="BLU25" s="49"/>
      <c r="BLY25" s="49"/>
      <c r="BMC25" s="49"/>
      <c r="BMG25" s="49"/>
      <c r="BMK25" s="49"/>
      <c r="BMO25" s="49"/>
      <c r="BMS25" s="49"/>
      <c r="BMW25" s="49"/>
      <c r="BNA25" s="49"/>
      <c r="BNE25" s="49"/>
      <c r="BNI25" s="49"/>
      <c r="BNM25" s="49"/>
      <c r="BNQ25" s="49"/>
      <c r="BNU25" s="49"/>
      <c r="BNY25" s="49"/>
      <c r="BOC25" s="49"/>
      <c r="BOG25" s="49"/>
      <c r="BOK25" s="49"/>
      <c r="BOO25" s="49"/>
      <c r="BOS25" s="49"/>
      <c r="BOW25" s="49"/>
      <c r="BPA25" s="49"/>
      <c r="BPE25" s="49"/>
      <c r="BPI25" s="49"/>
      <c r="BPM25" s="49"/>
      <c r="BPQ25" s="49"/>
      <c r="BPU25" s="49"/>
      <c r="BPY25" s="49"/>
      <c r="BQC25" s="49"/>
      <c r="BQG25" s="49"/>
      <c r="BQK25" s="49"/>
      <c r="BQO25" s="49"/>
      <c r="BQS25" s="49"/>
      <c r="BQW25" s="49"/>
      <c r="BRA25" s="49"/>
      <c r="BRE25" s="49"/>
      <c r="BRI25" s="49"/>
      <c r="BRM25" s="49"/>
      <c r="BRQ25" s="49"/>
      <c r="BRU25" s="49"/>
      <c r="BRY25" s="49"/>
      <c r="BSC25" s="49"/>
      <c r="BSG25" s="49"/>
      <c r="BSK25" s="49"/>
      <c r="BSO25" s="49"/>
      <c r="BSS25" s="49"/>
      <c r="BSW25" s="49"/>
      <c r="BTA25" s="49"/>
      <c r="BTE25" s="49"/>
      <c r="BTI25" s="49"/>
      <c r="BTM25" s="49"/>
      <c r="BTQ25" s="49"/>
      <c r="BTU25" s="49"/>
      <c r="BTY25" s="49"/>
      <c r="BUC25" s="49"/>
      <c r="BUG25" s="49"/>
      <c r="BUK25" s="49"/>
      <c r="BUO25" s="49"/>
      <c r="BUS25" s="49"/>
      <c r="BUW25" s="49"/>
      <c r="BVA25" s="49"/>
      <c r="BVE25" s="49"/>
      <c r="BVI25" s="49"/>
      <c r="BVM25" s="49"/>
      <c r="BVQ25" s="49"/>
      <c r="BVU25" s="49"/>
      <c r="BVY25" s="49"/>
      <c r="BWC25" s="49"/>
      <c r="BWG25" s="49"/>
      <c r="BWK25" s="49"/>
      <c r="BWO25" s="49"/>
      <c r="BWS25" s="49"/>
      <c r="BWW25" s="49"/>
      <c r="BXA25" s="49"/>
      <c r="BXE25" s="49"/>
      <c r="BXI25" s="49"/>
      <c r="BXM25" s="49"/>
      <c r="BXQ25" s="49"/>
      <c r="BXU25" s="49"/>
      <c r="BXY25" s="49"/>
      <c r="BYC25" s="49"/>
      <c r="BYG25" s="49"/>
      <c r="BYK25" s="49"/>
      <c r="BYO25" s="49"/>
      <c r="BYS25" s="49"/>
      <c r="BYW25" s="49"/>
      <c r="BZA25" s="49"/>
      <c r="BZE25" s="49"/>
      <c r="BZI25" s="49"/>
      <c r="BZM25" s="49"/>
      <c r="BZQ25" s="49"/>
      <c r="BZU25" s="49"/>
      <c r="BZY25" s="49"/>
      <c r="CAC25" s="49"/>
      <c r="CAG25" s="49"/>
      <c r="CAK25" s="49"/>
      <c r="CAO25" s="49"/>
      <c r="CAS25" s="49"/>
      <c r="CAW25" s="49"/>
      <c r="CBA25" s="49"/>
      <c r="CBE25" s="49"/>
      <c r="CBI25" s="49"/>
      <c r="CBM25" s="49"/>
      <c r="CBQ25" s="49"/>
      <c r="CBU25" s="49"/>
      <c r="CBY25" s="49"/>
      <c r="CCC25" s="49"/>
      <c r="CCG25" s="49"/>
      <c r="CCK25" s="49"/>
      <c r="CCO25" s="49"/>
      <c r="CCS25" s="49"/>
      <c r="CCW25" s="49"/>
      <c r="CDA25" s="49"/>
      <c r="CDE25" s="49"/>
      <c r="CDI25" s="49"/>
      <c r="CDM25" s="49"/>
      <c r="CDQ25" s="49"/>
      <c r="CDU25" s="49"/>
      <c r="CDY25" s="49"/>
      <c r="CEC25" s="49"/>
      <c r="CEG25" s="49"/>
      <c r="CEK25" s="49"/>
      <c r="CEO25" s="49"/>
      <c r="CES25" s="49"/>
      <c r="CEW25" s="49"/>
      <c r="CFA25" s="49"/>
      <c r="CFE25" s="49"/>
      <c r="CFI25" s="49"/>
      <c r="CFM25" s="49"/>
      <c r="CFQ25" s="49"/>
      <c r="CFU25" s="49"/>
      <c r="CFY25" s="49"/>
      <c r="CGC25" s="49"/>
      <c r="CGG25" s="49"/>
      <c r="CGK25" s="49"/>
      <c r="CGO25" s="49"/>
      <c r="CGS25" s="49"/>
      <c r="CGW25" s="49"/>
      <c r="CHA25" s="49"/>
      <c r="CHE25" s="49"/>
      <c r="CHI25" s="49"/>
      <c r="CHM25" s="49"/>
      <c r="CHQ25" s="49"/>
      <c r="CHU25" s="49"/>
      <c r="CHY25" s="49"/>
      <c r="CIC25" s="49"/>
      <c r="CIG25" s="49"/>
      <c r="CIK25" s="49"/>
      <c r="CIO25" s="49"/>
      <c r="CIS25" s="49"/>
      <c r="CIW25" s="49"/>
      <c r="CJA25" s="49"/>
      <c r="CJE25" s="49"/>
      <c r="CJI25" s="49"/>
      <c r="CJM25" s="49"/>
      <c r="CJQ25" s="49"/>
      <c r="CJU25" s="49"/>
      <c r="CJY25" s="49"/>
      <c r="CKC25" s="49"/>
      <c r="CKG25" s="49"/>
      <c r="CKK25" s="49"/>
      <c r="CKO25" s="49"/>
      <c r="CKS25" s="49"/>
      <c r="CKW25" s="49"/>
      <c r="CLA25" s="49"/>
      <c r="CLE25" s="49"/>
      <c r="CLI25" s="49"/>
      <c r="CLM25" s="49"/>
      <c r="CLQ25" s="49"/>
      <c r="CLU25" s="49"/>
      <c r="CLY25" s="49"/>
      <c r="CMC25" s="49"/>
      <c r="CMG25" s="49"/>
      <c r="CMK25" s="49"/>
      <c r="CMO25" s="49"/>
      <c r="CMS25" s="49"/>
      <c r="CMW25" s="49"/>
      <c r="CNA25" s="49"/>
      <c r="CNE25" s="49"/>
      <c r="CNI25" s="49"/>
      <c r="CNM25" s="49"/>
      <c r="CNQ25" s="49"/>
      <c r="CNU25" s="49"/>
      <c r="CNY25" s="49"/>
      <c r="COC25" s="49"/>
      <c r="COG25" s="49"/>
      <c r="COK25" s="49"/>
      <c r="COO25" s="49"/>
      <c r="COS25" s="49"/>
      <c r="COW25" s="49"/>
      <c r="CPA25" s="49"/>
      <c r="CPE25" s="49"/>
      <c r="CPI25" s="49"/>
      <c r="CPM25" s="49"/>
      <c r="CPQ25" s="49"/>
      <c r="CPU25" s="49"/>
      <c r="CPY25" s="49"/>
      <c r="CQC25" s="49"/>
      <c r="CQG25" s="49"/>
      <c r="CQK25" s="49"/>
      <c r="CQO25" s="49"/>
      <c r="CQS25" s="49"/>
      <c r="CQW25" s="49"/>
      <c r="CRA25" s="49"/>
      <c r="CRE25" s="49"/>
      <c r="CRI25" s="49"/>
      <c r="CRM25" s="49"/>
      <c r="CRQ25" s="49"/>
      <c r="CRU25" s="49"/>
      <c r="CRY25" s="49"/>
      <c r="CSC25" s="49"/>
      <c r="CSG25" s="49"/>
      <c r="CSK25" s="49"/>
      <c r="CSO25" s="49"/>
      <c r="CSS25" s="49"/>
      <c r="CSW25" s="49"/>
      <c r="CTA25" s="49"/>
      <c r="CTE25" s="49"/>
      <c r="CTI25" s="49"/>
      <c r="CTM25" s="49"/>
      <c r="CTQ25" s="49"/>
      <c r="CTU25" s="49"/>
      <c r="CTY25" s="49"/>
      <c r="CUC25" s="49"/>
      <c r="CUG25" s="49"/>
      <c r="CUK25" s="49"/>
      <c r="CUO25" s="49"/>
      <c r="CUS25" s="49"/>
      <c r="CUW25" s="49"/>
      <c r="CVA25" s="49"/>
      <c r="CVE25" s="49"/>
      <c r="CVI25" s="49"/>
      <c r="CVM25" s="49"/>
      <c r="CVQ25" s="49"/>
      <c r="CVU25" s="49"/>
      <c r="CVY25" s="49"/>
      <c r="CWC25" s="49"/>
      <c r="CWG25" s="49"/>
      <c r="CWK25" s="49"/>
      <c r="CWO25" s="49"/>
      <c r="CWS25" s="49"/>
      <c r="CWW25" s="49"/>
      <c r="CXA25" s="49"/>
      <c r="CXE25" s="49"/>
      <c r="CXI25" s="49"/>
      <c r="CXM25" s="49"/>
      <c r="CXQ25" s="49"/>
      <c r="CXU25" s="49"/>
      <c r="CXY25" s="49"/>
      <c r="CYC25" s="49"/>
      <c r="CYG25" s="49"/>
      <c r="CYK25" s="49"/>
      <c r="CYO25" s="49"/>
      <c r="CYS25" s="49"/>
      <c r="CYW25" s="49"/>
      <c r="CZA25" s="49"/>
      <c r="CZE25" s="49"/>
      <c r="CZI25" s="49"/>
      <c r="CZM25" s="49"/>
      <c r="CZQ25" s="49"/>
      <c r="CZU25" s="49"/>
      <c r="CZY25" s="49"/>
      <c r="DAC25" s="49"/>
      <c r="DAG25" s="49"/>
      <c r="DAK25" s="49"/>
      <c r="DAO25" s="49"/>
      <c r="DAS25" s="49"/>
      <c r="DAW25" s="49"/>
      <c r="DBA25" s="49"/>
      <c r="DBE25" s="49"/>
      <c r="DBI25" s="49"/>
      <c r="DBM25" s="49"/>
      <c r="DBQ25" s="49"/>
      <c r="DBU25" s="49"/>
      <c r="DBY25" s="49"/>
      <c r="DCC25" s="49"/>
      <c r="DCG25" s="49"/>
      <c r="DCK25" s="49"/>
      <c r="DCO25" s="49"/>
      <c r="DCS25" s="49"/>
      <c r="DCW25" s="49"/>
      <c r="DDA25" s="49"/>
      <c r="DDE25" s="49"/>
      <c r="DDI25" s="49"/>
      <c r="DDM25" s="49"/>
      <c r="DDQ25" s="49"/>
      <c r="DDU25" s="49"/>
      <c r="DDY25" s="49"/>
      <c r="DEC25" s="49"/>
      <c r="DEG25" s="49"/>
      <c r="DEK25" s="49"/>
      <c r="DEO25" s="49"/>
      <c r="DES25" s="49"/>
      <c r="DEW25" s="49"/>
      <c r="DFA25" s="49"/>
      <c r="DFE25" s="49"/>
      <c r="DFI25" s="49"/>
      <c r="DFM25" s="49"/>
      <c r="DFQ25" s="49"/>
      <c r="DFU25" s="49"/>
      <c r="DFY25" s="49"/>
      <c r="DGC25" s="49"/>
      <c r="DGG25" s="49"/>
      <c r="DGK25" s="49"/>
      <c r="DGO25" s="49"/>
      <c r="DGS25" s="49"/>
      <c r="DGW25" s="49"/>
      <c r="DHA25" s="49"/>
      <c r="DHE25" s="49"/>
      <c r="DHI25" s="49"/>
      <c r="DHM25" s="49"/>
      <c r="DHQ25" s="49"/>
      <c r="DHU25" s="49"/>
      <c r="DHY25" s="49"/>
      <c r="DIC25" s="49"/>
      <c r="DIG25" s="49"/>
      <c r="DIK25" s="49"/>
      <c r="DIO25" s="49"/>
      <c r="DIS25" s="49"/>
      <c r="DIW25" s="49"/>
      <c r="DJA25" s="49"/>
      <c r="DJE25" s="49"/>
      <c r="DJI25" s="49"/>
      <c r="DJM25" s="49"/>
      <c r="DJQ25" s="49"/>
      <c r="DJU25" s="49"/>
      <c r="DJY25" s="49"/>
      <c r="DKC25" s="49"/>
      <c r="DKG25" s="49"/>
      <c r="DKK25" s="49"/>
      <c r="DKO25" s="49"/>
      <c r="DKS25" s="49"/>
      <c r="DKW25" s="49"/>
      <c r="DLA25" s="49"/>
      <c r="DLE25" s="49"/>
      <c r="DLI25" s="49"/>
      <c r="DLM25" s="49"/>
      <c r="DLQ25" s="49"/>
      <c r="DLU25" s="49"/>
      <c r="DLY25" s="49"/>
      <c r="DMC25" s="49"/>
      <c r="DMG25" s="49"/>
      <c r="DMK25" s="49"/>
      <c r="DMO25" s="49"/>
      <c r="DMS25" s="49"/>
      <c r="DMW25" s="49"/>
      <c r="DNA25" s="49"/>
      <c r="DNE25" s="49"/>
      <c r="DNI25" s="49"/>
      <c r="DNM25" s="49"/>
      <c r="DNQ25" s="49"/>
      <c r="DNU25" s="49"/>
      <c r="DNY25" s="49"/>
      <c r="DOC25" s="49"/>
      <c r="DOG25" s="49"/>
      <c r="DOK25" s="49"/>
      <c r="DOO25" s="49"/>
      <c r="DOS25" s="49"/>
      <c r="DOW25" s="49"/>
      <c r="DPA25" s="49"/>
      <c r="DPE25" s="49"/>
      <c r="DPI25" s="49"/>
      <c r="DPM25" s="49"/>
      <c r="DPQ25" s="49"/>
      <c r="DPU25" s="49"/>
      <c r="DPY25" s="49"/>
      <c r="DQC25" s="49"/>
      <c r="DQG25" s="49"/>
      <c r="DQK25" s="49"/>
      <c r="DQO25" s="49"/>
      <c r="DQS25" s="49"/>
      <c r="DQW25" s="49"/>
      <c r="DRA25" s="49"/>
      <c r="DRE25" s="49"/>
      <c r="DRI25" s="49"/>
      <c r="DRM25" s="49"/>
      <c r="DRQ25" s="49"/>
      <c r="DRU25" s="49"/>
      <c r="DRY25" s="49"/>
      <c r="DSC25" s="49"/>
      <c r="DSG25" s="49"/>
      <c r="DSK25" s="49"/>
      <c r="DSO25" s="49"/>
      <c r="DSS25" s="49"/>
      <c r="DSW25" s="49"/>
      <c r="DTA25" s="49"/>
      <c r="DTE25" s="49"/>
      <c r="DTI25" s="49"/>
      <c r="DTM25" s="49"/>
      <c r="DTQ25" s="49"/>
      <c r="DTU25" s="49"/>
      <c r="DTY25" s="49"/>
      <c r="DUC25" s="49"/>
      <c r="DUG25" s="49"/>
      <c r="DUK25" s="49"/>
      <c r="DUO25" s="49"/>
      <c r="DUS25" s="49"/>
      <c r="DUW25" s="49"/>
      <c r="DVA25" s="49"/>
      <c r="DVE25" s="49"/>
      <c r="DVI25" s="49"/>
      <c r="DVM25" s="49"/>
      <c r="DVQ25" s="49"/>
      <c r="DVU25" s="49"/>
      <c r="DVY25" s="49"/>
      <c r="DWC25" s="49"/>
      <c r="DWG25" s="49"/>
      <c r="DWK25" s="49"/>
      <c r="DWO25" s="49"/>
      <c r="DWS25" s="49"/>
      <c r="DWW25" s="49"/>
      <c r="DXA25" s="49"/>
      <c r="DXE25" s="49"/>
      <c r="DXI25" s="49"/>
      <c r="DXM25" s="49"/>
      <c r="DXQ25" s="49"/>
      <c r="DXU25" s="49"/>
      <c r="DXY25" s="49"/>
      <c r="DYC25" s="49"/>
      <c r="DYG25" s="49"/>
      <c r="DYK25" s="49"/>
      <c r="DYO25" s="49"/>
      <c r="DYS25" s="49"/>
      <c r="DYW25" s="49"/>
      <c r="DZA25" s="49"/>
      <c r="DZE25" s="49"/>
      <c r="DZI25" s="49"/>
      <c r="DZM25" s="49"/>
      <c r="DZQ25" s="49"/>
      <c r="DZU25" s="49"/>
      <c r="DZY25" s="49"/>
      <c r="EAC25" s="49"/>
      <c r="EAG25" s="49"/>
      <c r="EAK25" s="49"/>
      <c r="EAO25" s="49"/>
      <c r="EAS25" s="49"/>
      <c r="EAW25" s="49"/>
      <c r="EBA25" s="49"/>
      <c r="EBE25" s="49"/>
      <c r="EBI25" s="49"/>
      <c r="EBM25" s="49"/>
      <c r="EBQ25" s="49"/>
      <c r="EBU25" s="49"/>
      <c r="EBY25" s="49"/>
      <c r="ECC25" s="49"/>
      <c r="ECG25" s="49"/>
      <c r="ECK25" s="49"/>
      <c r="ECO25" s="49"/>
      <c r="ECS25" s="49"/>
      <c r="ECW25" s="49"/>
      <c r="EDA25" s="49"/>
      <c r="EDE25" s="49"/>
      <c r="EDI25" s="49"/>
      <c r="EDM25" s="49"/>
      <c r="EDQ25" s="49"/>
      <c r="EDU25" s="49"/>
      <c r="EDY25" s="49"/>
      <c r="EEC25" s="49"/>
      <c r="EEG25" s="49"/>
      <c r="EEK25" s="49"/>
      <c r="EEO25" s="49"/>
      <c r="EES25" s="49"/>
      <c r="EEW25" s="49"/>
      <c r="EFA25" s="49"/>
      <c r="EFE25" s="49"/>
      <c r="EFI25" s="49"/>
      <c r="EFM25" s="49"/>
      <c r="EFQ25" s="49"/>
      <c r="EFU25" s="49"/>
      <c r="EFY25" s="49"/>
      <c r="EGC25" s="49"/>
      <c r="EGG25" s="49"/>
      <c r="EGK25" s="49"/>
      <c r="EGO25" s="49"/>
      <c r="EGS25" s="49"/>
      <c r="EGW25" s="49"/>
      <c r="EHA25" s="49"/>
      <c r="EHE25" s="49"/>
      <c r="EHI25" s="49"/>
      <c r="EHM25" s="49"/>
      <c r="EHQ25" s="49"/>
      <c r="EHU25" s="49"/>
      <c r="EHY25" s="49"/>
      <c r="EIC25" s="49"/>
      <c r="EIG25" s="49"/>
      <c r="EIK25" s="49"/>
      <c r="EIO25" s="49"/>
      <c r="EIS25" s="49"/>
      <c r="EIW25" s="49"/>
      <c r="EJA25" s="49"/>
      <c r="EJE25" s="49"/>
      <c r="EJI25" s="49"/>
      <c r="EJM25" s="49"/>
      <c r="EJQ25" s="49"/>
      <c r="EJU25" s="49"/>
      <c r="EJY25" s="49"/>
      <c r="EKC25" s="49"/>
      <c r="EKG25" s="49"/>
      <c r="EKK25" s="49"/>
      <c r="EKO25" s="49"/>
      <c r="EKS25" s="49"/>
      <c r="EKW25" s="49"/>
      <c r="ELA25" s="49"/>
      <c r="ELE25" s="49"/>
      <c r="ELI25" s="49"/>
      <c r="ELM25" s="49"/>
      <c r="ELQ25" s="49"/>
      <c r="ELU25" s="49"/>
      <c r="ELY25" s="49"/>
      <c r="EMC25" s="49"/>
      <c r="EMG25" s="49"/>
      <c r="EMK25" s="49"/>
      <c r="EMO25" s="49"/>
      <c r="EMS25" s="49"/>
      <c r="EMW25" s="49"/>
      <c r="ENA25" s="49"/>
      <c r="ENE25" s="49"/>
      <c r="ENI25" s="49"/>
      <c r="ENM25" s="49"/>
      <c r="ENQ25" s="49"/>
      <c r="ENU25" s="49"/>
      <c r="ENY25" s="49"/>
      <c r="EOC25" s="49"/>
      <c r="EOG25" s="49"/>
      <c r="EOK25" s="49"/>
      <c r="EOO25" s="49"/>
      <c r="EOS25" s="49"/>
      <c r="EOW25" s="49"/>
      <c r="EPA25" s="49"/>
      <c r="EPE25" s="49"/>
      <c r="EPI25" s="49"/>
      <c r="EPM25" s="49"/>
      <c r="EPQ25" s="49"/>
      <c r="EPU25" s="49"/>
      <c r="EPY25" s="49"/>
      <c r="EQC25" s="49"/>
      <c r="EQG25" s="49"/>
      <c r="EQK25" s="49"/>
      <c r="EQO25" s="49"/>
      <c r="EQS25" s="49"/>
      <c r="EQW25" s="49"/>
      <c r="ERA25" s="49"/>
      <c r="ERE25" s="49"/>
      <c r="ERI25" s="49"/>
      <c r="ERM25" s="49"/>
      <c r="ERQ25" s="49"/>
      <c r="ERU25" s="49"/>
      <c r="ERY25" s="49"/>
      <c r="ESC25" s="49"/>
      <c r="ESG25" s="49"/>
      <c r="ESK25" s="49"/>
      <c r="ESO25" s="49"/>
      <c r="ESS25" s="49"/>
      <c r="ESW25" s="49"/>
      <c r="ETA25" s="49"/>
      <c r="ETE25" s="49"/>
      <c r="ETI25" s="49"/>
      <c r="ETM25" s="49"/>
      <c r="ETQ25" s="49"/>
      <c r="ETU25" s="49"/>
      <c r="ETY25" s="49"/>
      <c r="EUC25" s="49"/>
      <c r="EUG25" s="49"/>
      <c r="EUK25" s="49"/>
      <c r="EUO25" s="49"/>
      <c r="EUS25" s="49"/>
      <c r="EUW25" s="49"/>
      <c r="EVA25" s="49"/>
      <c r="EVE25" s="49"/>
      <c r="EVI25" s="49"/>
      <c r="EVM25" s="49"/>
      <c r="EVQ25" s="49"/>
      <c r="EVU25" s="49"/>
      <c r="EVY25" s="49"/>
      <c r="EWC25" s="49"/>
      <c r="EWG25" s="49"/>
      <c r="EWK25" s="49"/>
      <c r="EWO25" s="49"/>
      <c r="EWS25" s="49"/>
      <c r="EWW25" s="49"/>
      <c r="EXA25" s="49"/>
      <c r="EXE25" s="49"/>
      <c r="EXI25" s="49"/>
      <c r="EXM25" s="49"/>
      <c r="EXQ25" s="49"/>
      <c r="EXU25" s="49"/>
      <c r="EXY25" s="49"/>
      <c r="EYC25" s="49"/>
      <c r="EYG25" s="49"/>
      <c r="EYK25" s="49"/>
      <c r="EYO25" s="49"/>
      <c r="EYS25" s="49"/>
      <c r="EYW25" s="49"/>
      <c r="EZA25" s="49"/>
      <c r="EZE25" s="49"/>
      <c r="EZI25" s="49"/>
      <c r="EZM25" s="49"/>
      <c r="EZQ25" s="49"/>
      <c r="EZU25" s="49"/>
      <c r="EZY25" s="49"/>
      <c r="FAC25" s="49"/>
      <c r="FAG25" s="49"/>
      <c r="FAK25" s="49"/>
      <c r="FAO25" s="49"/>
      <c r="FAS25" s="49"/>
      <c r="FAW25" s="49"/>
      <c r="FBA25" s="49"/>
      <c r="FBE25" s="49"/>
      <c r="FBI25" s="49"/>
      <c r="FBM25" s="49"/>
      <c r="FBQ25" s="49"/>
      <c r="FBU25" s="49"/>
      <c r="FBY25" s="49"/>
      <c r="FCC25" s="49"/>
      <c r="FCG25" s="49"/>
      <c r="FCK25" s="49"/>
      <c r="FCO25" s="49"/>
      <c r="FCS25" s="49"/>
      <c r="FCW25" s="49"/>
      <c r="FDA25" s="49"/>
      <c r="FDE25" s="49"/>
      <c r="FDI25" s="49"/>
      <c r="FDM25" s="49"/>
      <c r="FDQ25" s="49"/>
      <c r="FDU25" s="49"/>
      <c r="FDY25" s="49"/>
      <c r="FEC25" s="49"/>
      <c r="FEG25" s="49"/>
      <c r="FEK25" s="49"/>
      <c r="FEO25" s="49"/>
      <c r="FES25" s="49"/>
      <c r="FEW25" s="49"/>
      <c r="FFA25" s="49"/>
      <c r="FFE25" s="49"/>
      <c r="FFI25" s="49"/>
      <c r="FFM25" s="49"/>
      <c r="FFQ25" s="49"/>
      <c r="FFU25" s="49"/>
      <c r="FFY25" s="49"/>
      <c r="FGC25" s="49"/>
      <c r="FGG25" s="49"/>
      <c r="FGK25" s="49"/>
      <c r="FGO25" s="49"/>
      <c r="FGS25" s="49"/>
      <c r="FGW25" s="49"/>
      <c r="FHA25" s="49"/>
      <c r="FHE25" s="49"/>
      <c r="FHI25" s="49"/>
      <c r="FHM25" s="49"/>
      <c r="FHQ25" s="49"/>
      <c r="FHU25" s="49"/>
      <c r="FHY25" s="49"/>
      <c r="FIC25" s="49"/>
      <c r="FIG25" s="49"/>
      <c r="FIK25" s="49"/>
      <c r="FIO25" s="49"/>
      <c r="FIS25" s="49"/>
      <c r="FIW25" s="49"/>
      <c r="FJA25" s="49"/>
      <c r="FJE25" s="49"/>
      <c r="FJI25" s="49"/>
      <c r="FJM25" s="49"/>
      <c r="FJQ25" s="49"/>
      <c r="FJU25" s="49"/>
      <c r="FJY25" s="49"/>
      <c r="FKC25" s="49"/>
      <c r="FKG25" s="49"/>
      <c r="FKK25" s="49"/>
      <c r="FKO25" s="49"/>
      <c r="FKS25" s="49"/>
      <c r="FKW25" s="49"/>
      <c r="FLA25" s="49"/>
      <c r="FLE25" s="49"/>
      <c r="FLI25" s="49"/>
      <c r="FLM25" s="49"/>
      <c r="FLQ25" s="49"/>
      <c r="FLU25" s="49"/>
      <c r="FLY25" s="49"/>
      <c r="FMC25" s="49"/>
      <c r="FMG25" s="49"/>
      <c r="FMK25" s="49"/>
      <c r="FMO25" s="49"/>
      <c r="FMS25" s="49"/>
      <c r="FMW25" s="49"/>
      <c r="FNA25" s="49"/>
      <c r="FNE25" s="49"/>
      <c r="FNI25" s="49"/>
      <c r="FNM25" s="49"/>
      <c r="FNQ25" s="49"/>
      <c r="FNU25" s="49"/>
      <c r="FNY25" s="49"/>
      <c r="FOC25" s="49"/>
      <c r="FOG25" s="49"/>
      <c r="FOK25" s="49"/>
      <c r="FOO25" s="49"/>
      <c r="FOS25" s="49"/>
      <c r="FOW25" s="49"/>
      <c r="FPA25" s="49"/>
      <c r="FPE25" s="49"/>
      <c r="FPI25" s="49"/>
      <c r="FPM25" s="49"/>
      <c r="FPQ25" s="49"/>
      <c r="FPU25" s="49"/>
      <c r="FPY25" s="49"/>
      <c r="FQC25" s="49"/>
      <c r="FQG25" s="49"/>
      <c r="FQK25" s="49"/>
      <c r="FQO25" s="49"/>
      <c r="FQS25" s="49"/>
      <c r="FQW25" s="49"/>
      <c r="FRA25" s="49"/>
      <c r="FRE25" s="49"/>
      <c r="FRI25" s="49"/>
      <c r="FRM25" s="49"/>
      <c r="FRQ25" s="49"/>
      <c r="FRU25" s="49"/>
      <c r="FRY25" s="49"/>
      <c r="FSC25" s="49"/>
      <c r="FSG25" s="49"/>
      <c r="FSK25" s="49"/>
      <c r="FSO25" s="49"/>
      <c r="FSS25" s="49"/>
      <c r="FSW25" s="49"/>
      <c r="FTA25" s="49"/>
      <c r="FTE25" s="49"/>
      <c r="FTI25" s="49"/>
      <c r="FTM25" s="49"/>
      <c r="FTQ25" s="49"/>
      <c r="FTU25" s="49"/>
      <c r="FTY25" s="49"/>
      <c r="FUC25" s="49"/>
      <c r="FUG25" s="49"/>
      <c r="FUK25" s="49"/>
      <c r="FUO25" s="49"/>
      <c r="FUS25" s="49"/>
      <c r="FUW25" s="49"/>
      <c r="FVA25" s="49"/>
      <c r="FVE25" s="49"/>
      <c r="FVI25" s="49"/>
      <c r="FVM25" s="49"/>
      <c r="FVQ25" s="49"/>
      <c r="FVU25" s="49"/>
      <c r="FVY25" s="49"/>
      <c r="FWC25" s="49"/>
      <c r="FWG25" s="49"/>
      <c r="FWK25" s="49"/>
      <c r="FWO25" s="49"/>
      <c r="FWS25" s="49"/>
      <c r="FWW25" s="49"/>
      <c r="FXA25" s="49"/>
      <c r="FXE25" s="49"/>
      <c r="FXI25" s="49"/>
      <c r="FXM25" s="49"/>
      <c r="FXQ25" s="49"/>
      <c r="FXU25" s="49"/>
      <c r="FXY25" s="49"/>
      <c r="FYC25" s="49"/>
      <c r="FYG25" s="49"/>
      <c r="FYK25" s="49"/>
      <c r="FYO25" s="49"/>
      <c r="FYS25" s="49"/>
      <c r="FYW25" s="49"/>
      <c r="FZA25" s="49"/>
      <c r="FZE25" s="49"/>
      <c r="FZI25" s="49"/>
      <c r="FZM25" s="49"/>
      <c r="FZQ25" s="49"/>
      <c r="FZU25" s="49"/>
      <c r="FZY25" s="49"/>
      <c r="GAC25" s="49"/>
      <c r="GAG25" s="49"/>
      <c r="GAK25" s="49"/>
      <c r="GAO25" s="49"/>
      <c r="GAS25" s="49"/>
      <c r="GAW25" s="49"/>
      <c r="GBA25" s="49"/>
      <c r="GBE25" s="49"/>
      <c r="GBI25" s="49"/>
      <c r="GBM25" s="49"/>
      <c r="GBQ25" s="49"/>
      <c r="GBU25" s="49"/>
      <c r="GBY25" s="49"/>
      <c r="GCC25" s="49"/>
      <c r="GCG25" s="49"/>
      <c r="GCK25" s="49"/>
      <c r="GCO25" s="49"/>
      <c r="GCS25" s="49"/>
      <c r="GCW25" s="49"/>
      <c r="GDA25" s="49"/>
      <c r="GDE25" s="49"/>
      <c r="GDI25" s="49"/>
      <c r="GDM25" s="49"/>
      <c r="GDQ25" s="49"/>
      <c r="GDU25" s="49"/>
      <c r="GDY25" s="49"/>
      <c r="GEC25" s="49"/>
      <c r="GEG25" s="49"/>
      <c r="GEK25" s="49"/>
      <c r="GEO25" s="49"/>
      <c r="GES25" s="49"/>
      <c r="GEW25" s="49"/>
      <c r="GFA25" s="49"/>
      <c r="GFE25" s="49"/>
      <c r="GFI25" s="49"/>
      <c r="GFM25" s="49"/>
      <c r="GFQ25" s="49"/>
      <c r="GFU25" s="49"/>
      <c r="GFY25" s="49"/>
      <c r="GGC25" s="49"/>
      <c r="GGG25" s="49"/>
      <c r="GGK25" s="49"/>
      <c r="GGO25" s="49"/>
      <c r="GGS25" s="49"/>
      <c r="GGW25" s="49"/>
      <c r="GHA25" s="49"/>
      <c r="GHE25" s="49"/>
      <c r="GHI25" s="49"/>
      <c r="GHM25" s="49"/>
      <c r="GHQ25" s="49"/>
      <c r="GHU25" s="49"/>
      <c r="GHY25" s="49"/>
      <c r="GIC25" s="49"/>
      <c r="GIG25" s="49"/>
      <c r="GIK25" s="49"/>
      <c r="GIO25" s="49"/>
      <c r="GIS25" s="49"/>
      <c r="GIW25" s="49"/>
      <c r="GJA25" s="49"/>
      <c r="GJE25" s="49"/>
      <c r="GJI25" s="49"/>
      <c r="GJM25" s="49"/>
      <c r="GJQ25" s="49"/>
      <c r="GJU25" s="49"/>
      <c r="GJY25" s="49"/>
      <c r="GKC25" s="49"/>
      <c r="GKG25" s="49"/>
      <c r="GKK25" s="49"/>
      <c r="GKO25" s="49"/>
      <c r="GKS25" s="49"/>
      <c r="GKW25" s="49"/>
      <c r="GLA25" s="49"/>
      <c r="GLE25" s="49"/>
      <c r="GLI25" s="49"/>
      <c r="GLM25" s="49"/>
      <c r="GLQ25" s="49"/>
      <c r="GLU25" s="49"/>
      <c r="GLY25" s="49"/>
      <c r="GMC25" s="49"/>
      <c r="GMG25" s="49"/>
      <c r="GMK25" s="49"/>
      <c r="GMO25" s="49"/>
      <c r="GMS25" s="49"/>
      <c r="GMW25" s="49"/>
      <c r="GNA25" s="49"/>
      <c r="GNE25" s="49"/>
      <c r="GNI25" s="49"/>
      <c r="GNM25" s="49"/>
      <c r="GNQ25" s="49"/>
      <c r="GNU25" s="49"/>
      <c r="GNY25" s="49"/>
      <c r="GOC25" s="49"/>
      <c r="GOG25" s="49"/>
      <c r="GOK25" s="49"/>
      <c r="GOO25" s="49"/>
      <c r="GOS25" s="49"/>
      <c r="GOW25" s="49"/>
      <c r="GPA25" s="49"/>
      <c r="GPE25" s="49"/>
      <c r="GPI25" s="49"/>
      <c r="GPM25" s="49"/>
      <c r="GPQ25" s="49"/>
      <c r="GPU25" s="49"/>
      <c r="GPY25" s="49"/>
      <c r="GQC25" s="49"/>
      <c r="GQG25" s="49"/>
      <c r="GQK25" s="49"/>
      <c r="GQO25" s="49"/>
      <c r="GQS25" s="49"/>
      <c r="GQW25" s="49"/>
      <c r="GRA25" s="49"/>
      <c r="GRE25" s="49"/>
      <c r="GRI25" s="49"/>
      <c r="GRM25" s="49"/>
      <c r="GRQ25" s="49"/>
      <c r="GRU25" s="49"/>
      <c r="GRY25" s="49"/>
      <c r="GSC25" s="49"/>
      <c r="GSG25" s="49"/>
      <c r="GSK25" s="49"/>
      <c r="GSO25" s="49"/>
      <c r="GSS25" s="49"/>
      <c r="GSW25" s="49"/>
      <c r="GTA25" s="49"/>
      <c r="GTE25" s="49"/>
      <c r="GTI25" s="49"/>
      <c r="GTM25" s="49"/>
      <c r="GTQ25" s="49"/>
      <c r="GTU25" s="49"/>
      <c r="GTY25" s="49"/>
      <c r="GUC25" s="49"/>
      <c r="GUG25" s="49"/>
      <c r="GUK25" s="49"/>
      <c r="GUO25" s="49"/>
      <c r="GUS25" s="49"/>
      <c r="GUW25" s="49"/>
      <c r="GVA25" s="49"/>
      <c r="GVE25" s="49"/>
      <c r="GVI25" s="49"/>
      <c r="GVM25" s="49"/>
      <c r="GVQ25" s="49"/>
      <c r="GVU25" s="49"/>
      <c r="GVY25" s="49"/>
      <c r="GWC25" s="49"/>
      <c r="GWG25" s="49"/>
      <c r="GWK25" s="49"/>
      <c r="GWO25" s="49"/>
      <c r="GWS25" s="49"/>
      <c r="GWW25" s="49"/>
      <c r="GXA25" s="49"/>
      <c r="GXE25" s="49"/>
      <c r="GXI25" s="49"/>
      <c r="GXM25" s="49"/>
      <c r="GXQ25" s="49"/>
      <c r="GXU25" s="49"/>
      <c r="GXY25" s="49"/>
      <c r="GYC25" s="49"/>
      <c r="GYG25" s="49"/>
      <c r="GYK25" s="49"/>
      <c r="GYO25" s="49"/>
      <c r="GYS25" s="49"/>
      <c r="GYW25" s="49"/>
      <c r="GZA25" s="49"/>
      <c r="GZE25" s="49"/>
      <c r="GZI25" s="49"/>
      <c r="GZM25" s="49"/>
      <c r="GZQ25" s="49"/>
      <c r="GZU25" s="49"/>
      <c r="GZY25" s="49"/>
      <c r="HAC25" s="49"/>
      <c r="HAG25" s="49"/>
      <c r="HAK25" s="49"/>
      <c r="HAO25" s="49"/>
      <c r="HAS25" s="49"/>
      <c r="HAW25" s="49"/>
      <c r="HBA25" s="49"/>
      <c r="HBE25" s="49"/>
      <c r="HBI25" s="49"/>
      <c r="HBM25" s="49"/>
      <c r="HBQ25" s="49"/>
      <c r="HBU25" s="49"/>
      <c r="HBY25" s="49"/>
      <c r="HCC25" s="49"/>
      <c r="HCG25" s="49"/>
      <c r="HCK25" s="49"/>
      <c r="HCO25" s="49"/>
      <c r="HCS25" s="49"/>
      <c r="HCW25" s="49"/>
      <c r="HDA25" s="49"/>
      <c r="HDE25" s="49"/>
      <c r="HDI25" s="49"/>
      <c r="HDM25" s="49"/>
      <c r="HDQ25" s="49"/>
      <c r="HDU25" s="49"/>
      <c r="HDY25" s="49"/>
      <c r="HEC25" s="49"/>
      <c r="HEG25" s="49"/>
      <c r="HEK25" s="49"/>
      <c r="HEO25" s="49"/>
      <c r="HES25" s="49"/>
      <c r="HEW25" s="49"/>
      <c r="HFA25" s="49"/>
      <c r="HFE25" s="49"/>
      <c r="HFI25" s="49"/>
      <c r="HFM25" s="49"/>
      <c r="HFQ25" s="49"/>
      <c r="HFU25" s="49"/>
      <c r="HFY25" s="49"/>
      <c r="HGC25" s="49"/>
      <c r="HGG25" s="49"/>
      <c r="HGK25" s="49"/>
      <c r="HGO25" s="49"/>
      <c r="HGS25" s="49"/>
      <c r="HGW25" s="49"/>
      <c r="HHA25" s="49"/>
      <c r="HHE25" s="49"/>
      <c r="HHI25" s="49"/>
      <c r="HHM25" s="49"/>
      <c r="HHQ25" s="49"/>
      <c r="HHU25" s="49"/>
      <c r="HHY25" s="49"/>
      <c r="HIC25" s="49"/>
      <c r="HIG25" s="49"/>
      <c r="HIK25" s="49"/>
      <c r="HIO25" s="49"/>
      <c r="HIS25" s="49"/>
      <c r="HIW25" s="49"/>
      <c r="HJA25" s="49"/>
      <c r="HJE25" s="49"/>
      <c r="HJI25" s="49"/>
      <c r="HJM25" s="49"/>
      <c r="HJQ25" s="49"/>
      <c r="HJU25" s="49"/>
      <c r="HJY25" s="49"/>
      <c r="HKC25" s="49"/>
      <c r="HKG25" s="49"/>
      <c r="HKK25" s="49"/>
      <c r="HKO25" s="49"/>
      <c r="HKS25" s="49"/>
      <c r="HKW25" s="49"/>
      <c r="HLA25" s="49"/>
      <c r="HLE25" s="49"/>
      <c r="HLI25" s="49"/>
      <c r="HLM25" s="49"/>
      <c r="HLQ25" s="49"/>
      <c r="HLU25" s="49"/>
      <c r="HLY25" s="49"/>
      <c r="HMC25" s="49"/>
      <c r="HMG25" s="49"/>
      <c r="HMK25" s="49"/>
      <c r="HMO25" s="49"/>
      <c r="HMS25" s="49"/>
      <c r="HMW25" s="49"/>
      <c r="HNA25" s="49"/>
      <c r="HNE25" s="49"/>
      <c r="HNI25" s="49"/>
      <c r="HNM25" s="49"/>
      <c r="HNQ25" s="49"/>
      <c r="HNU25" s="49"/>
      <c r="HNY25" s="49"/>
      <c r="HOC25" s="49"/>
      <c r="HOG25" s="49"/>
      <c r="HOK25" s="49"/>
      <c r="HOO25" s="49"/>
      <c r="HOS25" s="49"/>
      <c r="HOW25" s="49"/>
      <c r="HPA25" s="49"/>
      <c r="HPE25" s="49"/>
      <c r="HPI25" s="49"/>
      <c r="HPM25" s="49"/>
      <c r="HPQ25" s="49"/>
      <c r="HPU25" s="49"/>
      <c r="HPY25" s="49"/>
      <c r="HQC25" s="49"/>
      <c r="HQG25" s="49"/>
      <c r="HQK25" s="49"/>
      <c r="HQO25" s="49"/>
      <c r="HQS25" s="49"/>
      <c r="HQW25" s="49"/>
      <c r="HRA25" s="49"/>
      <c r="HRE25" s="49"/>
      <c r="HRI25" s="49"/>
      <c r="HRM25" s="49"/>
      <c r="HRQ25" s="49"/>
      <c r="HRU25" s="49"/>
      <c r="HRY25" s="49"/>
      <c r="HSC25" s="49"/>
      <c r="HSG25" s="49"/>
      <c r="HSK25" s="49"/>
      <c r="HSO25" s="49"/>
      <c r="HSS25" s="49"/>
      <c r="HSW25" s="49"/>
      <c r="HTA25" s="49"/>
      <c r="HTE25" s="49"/>
      <c r="HTI25" s="49"/>
      <c r="HTM25" s="49"/>
      <c r="HTQ25" s="49"/>
      <c r="HTU25" s="49"/>
      <c r="HTY25" s="49"/>
      <c r="HUC25" s="49"/>
      <c r="HUG25" s="49"/>
      <c r="HUK25" s="49"/>
      <c r="HUO25" s="49"/>
      <c r="HUS25" s="49"/>
      <c r="HUW25" s="49"/>
      <c r="HVA25" s="49"/>
      <c r="HVE25" s="49"/>
      <c r="HVI25" s="49"/>
      <c r="HVM25" s="49"/>
      <c r="HVQ25" s="49"/>
      <c r="HVU25" s="49"/>
      <c r="HVY25" s="49"/>
      <c r="HWC25" s="49"/>
      <c r="HWG25" s="49"/>
      <c r="HWK25" s="49"/>
      <c r="HWO25" s="49"/>
      <c r="HWS25" s="49"/>
      <c r="HWW25" s="49"/>
      <c r="HXA25" s="49"/>
      <c r="HXE25" s="49"/>
      <c r="HXI25" s="49"/>
      <c r="HXM25" s="49"/>
      <c r="HXQ25" s="49"/>
      <c r="HXU25" s="49"/>
      <c r="HXY25" s="49"/>
      <c r="HYC25" s="49"/>
      <c r="HYG25" s="49"/>
      <c r="HYK25" s="49"/>
      <c r="HYO25" s="49"/>
      <c r="HYS25" s="49"/>
      <c r="HYW25" s="49"/>
      <c r="HZA25" s="49"/>
      <c r="HZE25" s="49"/>
      <c r="HZI25" s="49"/>
      <c r="HZM25" s="49"/>
      <c r="HZQ25" s="49"/>
      <c r="HZU25" s="49"/>
      <c r="HZY25" s="49"/>
      <c r="IAC25" s="49"/>
      <c r="IAG25" s="49"/>
      <c r="IAK25" s="49"/>
      <c r="IAO25" s="49"/>
      <c r="IAS25" s="49"/>
      <c r="IAW25" s="49"/>
      <c r="IBA25" s="49"/>
      <c r="IBE25" s="49"/>
      <c r="IBI25" s="49"/>
      <c r="IBM25" s="49"/>
      <c r="IBQ25" s="49"/>
      <c r="IBU25" s="49"/>
      <c r="IBY25" s="49"/>
      <c r="ICC25" s="49"/>
      <c r="ICG25" s="49"/>
      <c r="ICK25" s="49"/>
      <c r="ICO25" s="49"/>
      <c r="ICS25" s="49"/>
      <c r="ICW25" s="49"/>
      <c r="IDA25" s="49"/>
      <c r="IDE25" s="49"/>
      <c r="IDI25" s="49"/>
      <c r="IDM25" s="49"/>
      <c r="IDQ25" s="49"/>
      <c r="IDU25" s="49"/>
      <c r="IDY25" s="49"/>
      <c r="IEC25" s="49"/>
      <c r="IEG25" s="49"/>
      <c r="IEK25" s="49"/>
      <c r="IEO25" s="49"/>
      <c r="IES25" s="49"/>
      <c r="IEW25" s="49"/>
      <c r="IFA25" s="49"/>
      <c r="IFE25" s="49"/>
      <c r="IFI25" s="49"/>
      <c r="IFM25" s="49"/>
      <c r="IFQ25" s="49"/>
      <c r="IFU25" s="49"/>
      <c r="IFY25" s="49"/>
      <c r="IGC25" s="49"/>
      <c r="IGG25" s="49"/>
      <c r="IGK25" s="49"/>
      <c r="IGO25" s="49"/>
      <c r="IGS25" s="49"/>
      <c r="IGW25" s="49"/>
      <c r="IHA25" s="49"/>
      <c r="IHE25" s="49"/>
      <c r="IHI25" s="49"/>
      <c r="IHM25" s="49"/>
      <c r="IHQ25" s="49"/>
      <c r="IHU25" s="49"/>
      <c r="IHY25" s="49"/>
      <c r="IIC25" s="49"/>
      <c r="IIG25" s="49"/>
      <c r="IIK25" s="49"/>
      <c r="IIO25" s="49"/>
      <c r="IIS25" s="49"/>
      <c r="IIW25" s="49"/>
      <c r="IJA25" s="49"/>
      <c r="IJE25" s="49"/>
      <c r="IJI25" s="49"/>
      <c r="IJM25" s="49"/>
      <c r="IJQ25" s="49"/>
      <c r="IJU25" s="49"/>
      <c r="IJY25" s="49"/>
      <c r="IKC25" s="49"/>
      <c r="IKG25" s="49"/>
      <c r="IKK25" s="49"/>
      <c r="IKO25" s="49"/>
      <c r="IKS25" s="49"/>
      <c r="IKW25" s="49"/>
      <c r="ILA25" s="49"/>
      <c r="ILE25" s="49"/>
      <c r="ILI25" s="49"/>
      <c r="ILM25" s="49"/>
      <c r="ILQ25" s="49"/>
      <c r="ILU25" s="49"/>
      <c r="ILY25" s="49"/>
      <c r="IMC25" s="49"/>
      <c r="IMG25" s="49"/>
      <c r="IMK25" s="49"/>
      <c r="IMO25" s="49"/>
      <c r="IMS25" s="49"/>
      <c r="IMW25" s="49"/>
      <c r="INA25" s="49"/>
      <c r="INE25" s="49"/>
      <c r="INI25" s="49"/>
      <c r="INM25" s="49"/>
      <c r="INQ25" s="49"/>
      <c r="INU25" s="49"/>
      <c r="INY25" s="49"/>
      <c r="IOC25" s="49"/>
      <c r="IOG25" s="49"/>
      <c r="IOK25" s="49"/>
      <c r="IOO25" s="49"/>
      <c r="IOS25" s="49"/>
      <c r="IOW25" s="49"/>
      <c r="IPA25" s="49"/>
      <c r="IPE25" s="49"/>
      <c r="IPI25" s="49"/>
      <c r="IPM25" s="49"/>
      <c r="IPQ25" s="49"/>
      <c r="IPU25" s="49"/>
      <c r="IPY25" s="49"/>
      <c r="IQC25" s="49"/>
      <c r="IQG25" s="49"/>
      <c r="IQK25" s="49"/>
      <c r="IQO25" s="49"/>
      <c r="IQS25" s="49"/>
      <c r="IQW25" s="49"/>
      <c r="IRA25" s="49"/>
      <c r="IRE25" s="49"/>
      <c r="IRI25" s="49"/>
      <c r="IRM25" s="49"/>
      <c r="IRQ25" s="49"/>
      <c r="IRU25" s="49"/>
      <c r="IRY25" s="49"/>
      <c r="ISC25" s="49"/>
      <c r="ISG25" s="49"/>
      <c r="ISK25" s="49"/>
      <c r="ISO25" s="49"/>
      <c r="ISS25" s="49"/>
      <c r="ISW25" s="49"/>
      <c r="ITA25" s="49"/>
      <c r="ITE25" s="49"/>
      <c r="ITI25" s="49"/>
      <c r="ITM25" s="49"/>
      <c r="ITQ25" s="49"/>
      <c r="ITU25" s="49"/>
      <c r="ITY25" s="49"/>
      <c r="IUC25" s="49"/>
      <c r="IUG25" s="49"/>
      <c r="IUK25" s="49"/>
      <c r="IUO25" s="49"/>
      <c r="IUS25" s="49"/>
      <c r="IUW25" s="49"/>
      <c r="IVA25" s="49"/>
      <c r="IVE25" s="49"/>
      <c r="IVI25" s="49"/>
      <c r="IVM25" s="49"/>
      <c r="IVQ25" s="49"/>
      <c r="IVU25" s="49"/>
      <c r="IVY25" s="49"/>
      <c r="IWC25" s="49"/>
      <c r="IWG25" s="49"/>
      <c r="IWK25" s="49"/>
      <c r="IWO25" s="49"/>
      <c r="IWS25" s="49"/>
      <c r="IWW25" s="49"/>
      <c r="IXA25" s="49"/>
      <c r="IXE25" s="49"/>
      <c r="IXI25" s="49"/>
      <c r="IXM25" s="49"/>
      <c r="IXQ25" s="49"/>
      <c r="IXU25" s="49"/>
      <c r="IXY25" s="49"/>
      <c r="IYC25" s="49"/>
      <c r="IYG25" s="49"/>
      <c r="IYK25" s="49"/>
      <c r="IYO25" s="49"/>
      <c r="IYS25" s="49"/>
      <c r="IYW25" s="49"/>
      <c r="IZA25" s="49"/>
      <c r="IZE25" s="49"/>
      <c r="IZI25" s="49"/>
      <c r="IZM25" s="49"/>
      <c r="IZQ25" s="49"/>
      <c r="IZU25" s="49"/>
      <c r="IZY25" s="49"/>
      <c r="JAC25" s="49"/>
      <c r="JAG25" s="49"/>
      <c r="JAK25" s="49"/>
      <c r="JAO25" s="49"/>
      <c r="JAS25" s="49"/>
      <c r="JAW25" s="49"/>
      <c r="JBA25" s="49"/>
      <c r="JBE25" s="49"/>
      <c r="JBI25" s="49"/>
      <c r="JBM25" s="49"/>
      <c r="JBQ25" s="49"/>
      <c r="JBU25" s="49"/>
      <c r="JBY25" s="49"/>
      <c r="JCC25" s="49"/>
      <c r="JCG25" s="49"/>
      <c r="JCK25" s="49"/>
      <c r="JCO25" s="49"/>
      <c r="JCS25" s="49"/>
      <c r="JCW25" s="49"/>
      <c r="JDA25" s="49"/>
      <c r="JDE25" s="49"/>
      <c r="JDI25" s="49"/>
      <c r="JDM25" s="49"/>
      <c r="JDQ25" s="49"/>
      <c r="JDU25" s="49"/>
      <c r="JDY25" s="49"/>
      <c r="JEC25" s="49"/>
      <c r="JEG25" s="49"/>
      <c r="JEK25" s="49"/>
      <c r="JEO25" s="49"/>
      <c r="JES25" s="49"/>
      <c r="JEW25" s="49"/>
      <c r="JFA25" s="49"/>
      <c r="JFE25" s="49"/>
      <c r="JFI25" s="49"/>
      <c r="JFM25" s="49"/>
      <c r="JFQ25" s="49"/>
      <c r="JFU25" s="49"/>
      <c r="JFY25" s="49"/>
      <c r="JGC25" s="49"/>
      <c r="JGG25" s="49"/>
      <c r="JGK25" s="49"/>
      <c r="JGO25" s="49"/>
      <c r="JGS25" s="49"/>
      <c r="JGW25" s="49"/>
      <c r="JHA25" s="49"/>
      <c r="JHE25" s="49"/>
      <c r="JHI25" s="49"/>
      <c r="JHM25" s="49"/>
      <c r="JHQ25" s="49"/>
      <c r="JHU25" s="49"/>
      <c r="JHY25" s="49"/>
      <c r="JIC25" s="49"/>
      <c r="JIG25" s="49"/>
      <c r="JIK25" s="49"/>
      <c r="JIO25" s="49"/>
      <c r="JIS25" s="49"/>
      <c r="JIW25" s="49"/>
      <c r="JJA25" s="49"/>
      <c r="JJE25" s="49"/>
      <c r="JJI25" s="49"/>
      <c r="JJM25" s="49"/>
      <c r="JJQ25" s="49"/>
      <c r="JJU25" s="49"/>
      <c r="JJY25" s="49"/>
      <c r="JKC25" s="49"/>
      <c r="JKG25" s="49"/>
      <c r="JKK25" s="49"/>
      <c r="JKO25" s="49"/>
      <c r="JKS25" s="49"/>
      <c r="JKW25" s="49"/>
      <c r="JLA25" s="49"/>
      <c r="JLE25" s="49"/>
      <c r="JLI25" s="49"/>
      <c r="JLM25" s="49"/>
      <c r="JLQ25" s="49"/>
      <c r="JLU25" s="49"/>
      <c r="JLY25" s="49"/>
      <c r="JMC25" s="49"/>
      <c r="JMG25" s="49"/>
      <c r="JMK25" s="49"/>
      <c r="JMO25" s="49"/>
      <c r="JMS25" s="49"/>
      <c r="JMW25" s="49"/>
      <c r="JNA25" s="49"/>
      <c r="JNE25" s="49"/>
      <c r="JNI25" s="49"/>
      <c r="JNM25" s="49"/>
      <c r="JNQ25" s="49"/>
      <c r="JNU25" s="49"/>
      <c r="JNY25" s="49"/>
      <c r="JOC25" s="49"/>
      <c r="JOG25" s="49"/>
      <c r="JOK25" s="49"/>
      <c r="JOO25" s="49"/>
      <c r="JOS25" s="49"/>
      <c r="JOW25" s="49"/>
      <c r="JPA25" s="49"/>
      <c r="JPE25" s="49"/>
      <c r="JPI25" s="49"/>
      <c r="JPM25" s="49"/>
      <c r="JPQ25" s="49"/>
      <c r="JPU25" s="49"/>
      <c r="JPY25" s="49"/>
      <c r="JQC25" s="49"/>
      <c r="JQG25" s="49"/>
      <c r="JQK25" s="49"/>
      <c r="JQO25" s="49"/>
      <c r="JQS25" s="49"/>
      <c r="JQW25" s="49"/>
      <c r="JRA25" s="49"/>
      <c r="JRE25" s="49"/>
      <c r="JRI25" s="49"/>
      <c r="JRM25" s="49"/>
      <c r="JRQ25" s="49"/>
      <c r="JRU25" s="49"/>
      <c r="JRY25" s="49"/>
      <c r="JSC25" s="49"/>
      <c r="JSG25" s="49"/>
      <c r="JSK25" s="49"/>
      <c r="JSO25" s="49"/>
      <c r="JSS25" s="49"/>
      <c r="JSW25" s="49"/>
      <c r="JTA25" s="49"/>
      <c r="JTE25" s="49"/>
      <c r="JTI25" s="49"/>
      <c r="JTM25" s="49"/>
      <c r="JTQ25" s="49"/>
      <c r="JTU25" s="49"/>
      <c r="JTY25" s="49"/>
      <c r="JUC25" s="49"/>
      <c r="JUG25" s="49"/>
      <c r="JUK25" s="49"/>
      <c r="JUO25" s="49"/>
      <c r="JUS25" s="49"/>
      <c r="JUW25" s="49"/>
      <c r="JVA25" s="49"/>
      <c r="JVE25" s="49"/>
      <c r="JVI25" s="49"/>
      <c r="JVM25" s="49"/>
      <c r="JVQ25" s="49"/>
      <c r="JVU25" s="49"/>
      <c r="JVY25" s="49"/>
      <c r="JWC25" s="49"/>
      <c r="JWG25" s="49"/>
      <c r="JWK25" s="49"/>
      <c r="JWO25" s="49"/>
      <c r="JWS25" s="49"/>
      <c r="JWW25" s="49"/>
      <c r="JXA25" s="49"/>
      <c r="JXE25" s="49"/>
      <c r="JXI25" s="49"/>
      <c r="JXM25" s="49"/>
      <c r="JXQ25" s="49"/>
      <c r="JXU25" s="49"/>
      <c r="JXY25" s="49"/>
      <c r="JYC25" s="49"/>
      <c r="JYG25" s="49"/>
      <c r="JYK25" s="49"/>
      <c r="JYO25" s="49"/>
      <c r="JYS25" s="49"/>
      <c r="JYW25" s="49"/>
      <c r="JZA25" s="49"/>
      <c r="JZE25" s="49"/>
      <c r="JZI25" s="49"/>
      <c r="JZM25" s="49"/>
      <c r="JZQ25" s="49"/>
      <c r="JZU25" s="49"/>
      <c r="JZY25" s="49"/>
      <c r="KAC25" s="49"/>
      <c r="KAG25" s="49"/>
      <c r="KAK25" s="49"/>
      <c r="KAO25" s="49"/>
      <c r="KAS25" s="49"/>
      <c r="KAW25" s="49"/>
      <c r="KBA25" s="49"/>
      <c r="KBE25" s="49"/>
      <c r="KBI25" s="49"/>
      <c r="KBM25" s="49"/>
      <c r="KBQ25" s="49"/>
      <c r="KBU25" s="49"/>
      <c r="KBY25" s="49"/>
      <c r="KCC25" s="49"/>
      <c r="KCG25" s="49"/>
      <c r="KCK25" s="49"/>
      <c r="KCO25" s="49"/>
      <c r="KCS25" s="49"/>
      <c r="KCW25" s="49"/>
      <c r="KDA25" s="49"/>
      <c r="KDE25" s="49"/>
      <c r="KDI25" s="49"/>
      <c r="KDM25" s="49"/>
      <c r="KDQ25" s="49"/>
      <c r="KDU25" s="49"/>
      <c r="KDY25" s="49"/>
      <c r="KEC25" s="49"/>
      <c r="KEG25" s="49"/>
      <c r="KEK25" s="49"/>
      <c r="KEO25" s="49"/>
      <c r="KES25" s="49"/>
      <c r="KEW25" s="49"/>
      <c r="KFA25" s="49"/>
      <c r="KFE25" s="49"/>
      <c r="KFI25" s="49"/>
      <c r="KFM25" s="49"/>
      <c r="KFQ25" s="49"/>
      <c r="KFU25" s="49"/>
      <c r="KFY25" s="49"/>
      <c r="KGC25" s="49"/>
      <c r="KGG25" s="49"/>
      <c r="KGK25" s="49"/>
      <c r="KGO25" s="49"/>
      <c r="KGS25" s="49"/>
      <c r="KGW25" s="49"/>
      <c r="KHA25" s="49"/>
      <c r="KHE25" s="49"/>
      <c r="KHI25" s="49"/>
      <c r="KHM25" s="49"/>
      <c r="KHQ25" s="49"/>
      <c r="KHU25" s="49"/>
      <c r="KHY25" s="49"/>
      <c r="KIC25" s="49"/>
      <c r="KIG25" s="49"/>
      <c r="KIK25" s="49"/>
      <c r="KIO25" s="49"/>
      <c r="KIS25" s="49"/>
      <c r="KIW25" s="49"/>
      <c r="KJA25" s="49"/>
      <c r="KJE25" s="49"/>
      <c r="KJI25" s="49"/>
      <c r="KJM25" s="49"/>
      <c r="KJQ25" s="49"/>
      <c r="KJU25" s="49"/>
      <c r="KJY25" s="49"/>
      <c r="KKC25" s="49"/>
      <c r="KKG25" s="49"/>
      <c r="KKK25" s="49"/>
      <c r="KKO25" s="49"/>
      <c r="KKS25" s="49"/>
      <c r="KKW25" s="49"/>
      <c r="KLA25" s="49"/>
      <c r="KLE25" s="49"/>
      <c r="KLI25" s="49"/>
      <c r="KLM25" s="49"/>
      <c r="KLQ25" s="49"/>
      <c r="KLU25" s="49"/>
      <c r="KLY25" s="49"/>
      <c r="KMC25" s="49"/>
      <c r="KMG25" s="49"/>
      <c r="KMK25" s="49"/>
      <c r="KMO25" s="49"/>
      <c r="KMS25" s="49"/>
      <c r="KMW25" s="49"/>
      <c r="KNA25" s="49"/>
      <c r="KNE25" s="49"/>
      <c r="KNI25" s="49"/>
      <c r="KNM25" s="49"/>
      <c r="KNQ25" s="49"/>
      <c r="KNU25" s="49"/>
      <c r="KNY25" s="49"/>
      <c r="KOC25" s="49"/>
      <c r="KOG25" s="49"/>
      <c r="KOK25" s="49"/>
      <c r="KOO25" s="49"/>
      <c r="KOS25" s="49"/>
      <c r="KOW25" s="49"/>
      <c r="KPA25" s="49"/>
      <c r="KPE25" s="49"/>
      <c r="KPI25" s="49"/>
      <c r="KPM25" s="49"/>
      <c r="KPQ25" s="49"/>
      <c r="KPU25" s="49"/>
      <c r="KPY25" s="49"/>
      <c r="KQC25" s="49"/>
      <c r="KQG25" s="49"/>
      <c r="KQK25" s="49"/>
      <c r="KQO25" s="49"/>
      <c r="KQS25" s="49"/>
      <c r="KQW25" s="49"/>
      <c r="KRA25" s="49"/>
      <c r="KRE25" s="49"/>
      <c r="KRI25" s="49"/>
      <c r="KRM25" s="49"/>
      <c r="KRQ25" s="49"/>
      <c r="KRU25" s="49"/>
      <c r="KRY25" s="49"/>
      <c r="KSC25" s="49"/>
      <c r="KSG25" s="49"/>
      <c r="KSK25" s="49"/>
      <c r="KSO25" s="49"/>
      <c r="KSS25" s="49"/>
      <c r="KSW25" s="49"/>
      <c r="KTA25" s="49"/>
      <c r="KTE25" s="49"/>
      <c r="KTI25" s="49"/>
      <c r="KTM25" s="49"/>
      <c r="KTQ25" s="49"/>
      <c r="KTU25" s="49"/>
      <c r="KTY25" s="49"/>
      <c r="KUC25" s="49"/>
      <c r="KUG25" s="49"/>
      <c r="KUK25" s="49"/>
      <c r="KUO25" s="49"/>
      <c r="KUS25" s="49"/>
      <c r="KUW25" s="49"/>
      <c r="KVA25" s="49"/>
      <c r="KVE25" s="49"/>
      <c r="KVI25" s="49"/>
      <c r="KVM25" s="49"/>
      <c r="KVQ25" s="49"/>
      <c r="KVU25" s="49"/>
      <c r="KVY25" s="49"/>
      <c r="KWC25" s="49"/>
      <c r="KWG25" s="49"/>
      <c r="KWK25" s="49"/>
      <c r="KWO25" s="49"/>
      <c r="KWS25" s="49"/>
      <c r="KWW25" s="49"/>
      <c r="KXA25" s="49"/>
      <c r="KXE25" s="49"/>
      <c r="KXI25" s="49"/>
      <c r="KXM25" s="49"/>
      <c r="KXQ25" s="49"/>
      <c r="KXU25" s="49"/>
      <c r="KXY25" s="49"/>
      <c r="KYC25" s="49"/>
      <c r="KYG25" s="49"/>
      <c r="KYK25" s="49"/>
      <c r="KYO25" s="49"/>
      <c r="KYS25" s="49"/>
      <c r="KYW25" s="49"/>
      <c r="KZA25" s="49"/>
      <c r="KZE25" s="49"/>
      <c r="KZI25" s="49"/>
      <c r="KZM25" s="49"/>
      <c r="KZQ25" s="49"/>
      <c r="KZU25" s="49"/>
      <c r="KZY25" s="49"/>
      <c r="LAC25" s="49"/>
      <c r="LAG25" s="49"/>
      <c r="LAK25" s="49"/>
      <c r="LAO25" s="49"/>
      <c r="LAS25" s="49"/>
      <c r="LAW25" s="49"/>
      <c r="LBA25" s="49"/>
      <c r="LBE25" s="49"/>
      <c r="LBI25" s="49"/>
      <c r="LBM25" s="49"/>
      <c r="LBQ25" s="49"/>
      <c r="LBU25" s="49"/>
      <c r="LBY25" s="49"/>
      <c r="LCC25" s="49"/>
      <c r="LCG25" s="49"/>
      <c r="LCK25" s="49"/>
      <c r="LCO25" s="49"/>
      <c r="LCS25" s="49"/>
      <c r="LCW25" s="49"/>
      <c r="LDA25" s="49"/>
      <c r="LDE25" s="49"/>
      <c r="LDI25" s="49"/>
      <c r="LDM25" s="49"/>
      <c r="LDQ25" s="49"/>
      <c r="LDU25" s="49"/>
      <c r="LDY25" s="49"/>
      <c r="LEC25" s="49"/>
      <c r="LEG25" s="49"/>
      <c r="LEK25" s="49"/>
      <c r="LEO25" s="49"/>
      <c r="LES25" s="49"/>
      <c r="LEW25" s="49"/>
      <c r="LFA25" s="49"/>
      <c r="LFE25" s="49"/>
      <c r="LFI25" s="49"/>
      <c r="LFM25" s="49"/>
      <c r="LFQ25" s="49"/>
      <c r="LFU25" s="49"/>
      <c r="LFY25" s="49"/>
      <c r="LGC25" s="49"/>
      <c r="LGG25" s="49"/>
      <c r="LGK25" s="49"/>
      <c r="LGO25" s="49"/>
      <c r="LGS25" s="49"/>
      <c r="LGW25" s="49"/>
      <c r="LHA25" s="49"/>
      <c r="LHE25" s="49"/>
      <c r="LHI25" s="49"/>
      <c r="LHM25" s="49"/>
      <c r="LHQ25" s="49"/>
      <c r="LHU25" s="49"/>
      <c r="LHY25" s="49"/>
      <c r="LIC25" s="49"/>
      <c r="LIG25" s="49"/>
      <c r="LIK25" s="49"/>
      <c r="LIO25" s="49"/>
      <c r="LIS25" s="49"/>
      <c r="LIW25" s="49"/>
      <c r="LJA25" s="49"/>
      <c r="LJE25" s="49"/>
      <c r="LJI25" s="49"/>
      <c r="LJM25" s="49"/>
      <c r="LJQ25" s="49"/>
      <c r="LJU25" s="49"/>
      <c r="LJY25" s="49"/>
      <c r="LKC25" s="49"/>
      <c r="LKG25" s="49"/>
      <c r="LKK25" s="49"/>
      <c r="LKO25" s="49"/>
      <c r="LKS25" s="49"/>
      <c r="LKW25" s="49"/>
      <c r="LLA25" s="49"/>
      <c r="LLE25" s="49"/>
      <c r="LLI25" s="49"/>
      <c r="LLM25" s="49"/>
      <c r="LLQ25" s="49"/>
      <c r="LLU25" s="49"/>
      <c r="LLY25" s="49"/>
      <c r="LMC25" s="49"/>
      <c r="LMG25" s="49"/>
      <c r="LMK25" s="49"/>
      <c r="LMO25" s="49"/>
      <c r="LMS25" s="49"/>
      <c r="LMW25" s="49"/>
      <c r="LNA25" s="49"/>
      <c r="LNE25" s="49"/>
      <c r="LNI25" s="49"/>
      <c r="LNM25" s="49"/>
      <c r="LNQ25" s="49"/>
      <c r="LNU25" s="49"/>
      <c r="LNY25" s="49"/>
      <c r="LOC25" s="49"/>
      <c r="LOG25" s="49"/>
      <c r="LOK25" s="49"/>
      <c r="LOO25" s="49"/>
      <c r="LOS25" s="49"/>
      <c r="LOW25" s="49"/>
      <c r="LPA25" s="49"/>
      <c r="LPE25" s="49"/>
      <c r="LPI25" s="49"/>
      <c r="LPM25" s="49"/>
      <c r="LPQ25" s="49"/>
      <c r="LPU25" s="49"/>
      <c r="LPY25" s="49"/>
      <c r="LQC25" s="49"/>
      <c r="LQG25" s="49"/>
      <c r="LQK25" s="49"/>
      <c r="LQO25" s="49"/>
      <c r="LQS25" s="49"/>
      <c r="LQW25" s="49"/>
      <c r="LRA25" s="49"/>
      <c r="LRE25" s="49"/>
      <c r="LRI25" s="49"/>
      <c r="LRM25" s="49"/>
      <c r="LRQ25" s="49"/>
      <c r="LRU25" s="49"/>
      <c r="LRY25" s="49"/>
      <c r="LSC25" s="49"/>
      <c r="LSG25" s="49"/>
      <c r="LSK25" s="49"/>
      <c r="LSO25" s="49"/>
      <c r="LSS25" s="49"/>
      <c r="LSW25" s="49"/>
      <c r="LTA25" s="49"/>
      <c r="LTE25" s="49"/>
      <c r="LTI25" s="49"/>
      <c r="LTM25" s="49"/>
      <c r="LTQ25" s="49"/>
      <c r="LTU25" s="49"/>
      <c r="LTY25" s="49"/>
      <c r="LUC25" s="49"/>
      <c r="LUG25" s="49"/>
      <c r="LUK25" s="49"/>
      <c r="LUO25" s="49"/>
      <c r="LUS25" s="49"/>
      <c r="LUW25" s="49"/>
      <c r="LVA25" s="49"/>
      <c r="LVE25" s="49"/>
      <c r="LVI25" s="49"/>
      <c r="LVM25" s="49"/>
      <c r="LVQ25" s="49"/>
      <c r="LVU25" s="49"/>
      <c r="LVY25" s="49"/>
      <c r="LWC25" s="49"/>
      <c r="LWG25" s="49"/>
      <c r="LWK25" s="49"/>
      <c r="LWO25" s="49"/>
      <c r="LWS25" s="49"/>
      <c r="LWW25" s="49"/>
      <c r="LXA25" s="49"/>
      <c r="LXE25" s="49"/>
      <c r="LXI25" s="49"/>
      <c r="LXM25" s="49"/>
      <c r="LXQ25" s="49"/>
      <c r="LXU25" s="49"/>
      <c r="LXY25" s="49"/>
      <c r="LYC25" s="49"/>
      <c r="LYG25" s="49"/>
      <c r="LYK25" s="49"/>
      <c r="LYO25" s="49"/>
      <c r="LYS25" s="49"/>
      <c r="LYW25" s="49"/>
      <c r="LZA25" s="49"/>
      <c r="LZE25" s="49"/>
      <c r="LZI25" s="49"/>
      <c r="LZM25" s="49"/>
      <c r="LZQ25" s="49"/>
      <c r="LZU25" s="49"/>
      <c r="LZY25" s="49"/>
      <c r="MAC25" s="49"/>
      <c r="MAG25" s="49"/>
      <c r="MAK25" s="49"/>
      <c r="MAO25" s="49"/>
      <c r="MAS25" s="49"/>
      <c r="MAW25" s="49"/>
      <c r="MBA25" s="49"/>
      <c r="MBE25" s="49"/>
      <c r="MBI25" s="49"/>
      <c r="MBM25" s="49"/>
      <c r="MBQ25" s="49"/>
      <c r="MBU25" s="49"/>
      <c r="MBY25" s="49"/>
      <c r="MCC25" s="49"/>
      <c r="MCG25" s="49"/>
      <c r="MCK25" s="49"/>
      <c r="MCO25" s="49"/>
      <c r="MCS25" s="49"/>
      <c r="MCW25" s="49"/>
      <c r="MDA25" s="49"/>
      <c r="MDE25" s="49"/>
      <c r="MDI25" s="49"/>
      <c r="MDM25" s="49"/>
      <c r="MDQ25" s="49"/>
      <c r="MDU25" s="49"/>
      <c r="MDY25" s="49"/>
      <c r="MEC25" s="49"/>
      <c r="MEG25" s="49"/>
      <c r="MEK25" s="49"/>
      <c r="MEO25" s="49"/>
      <c r="MES25" s="49"/>
      <c r="MEW25" s="49"/>
      <c r="MFA25" s="49"/>
      <c r="MFE25" s="49"/>
      <c r="MFI25" s="49"/>
      <c r="MFM25" s="49"/>
      <c r="MFQ25" s="49"/>
      <c r="MFU25" s="49"/>
      <c r="MFY25" s="49"/>
      <c r="MGC25" s="49"/>
      <c r="MGG25" s="49"/>
      <c r="MGK25" s="49"/>
      <c r="MGO25" s="49"/>
      <c r="MGS25" s="49"/>
      <c r="MGW25" s="49"/>
      <c r="MHA25" s="49"/>
      <c r="MHE25" s="49"/>
      <c r="MHI25" s="49"/>
      <c r="MHM25" s="49"/>
      <c r="MHQ25" s="49"/>
      <c r="MHU25" s="49"/>
      <c r="MHY25" s="49"/>
      <c r="MIC25" s="49"/>
      <c r="MIG25" s="49"/>
      <c r="MIK25" s="49"/>
      <c r="MIO25" s="49"/>
      <c r="MIS25" s="49"/>
      <c r="MIW25" s="49"/>
      <c r="MJA25" s="49"/>
      <c r="MJE25" s="49"/>
      <c r="MJI25" s="49"/>
      <c r="MJM25" s="49"/>
      <c r="MJQ25" s="49"/>
      <c r="MJU25" s="49"/>
      <c r="MJY25" s="49"/>
      <c r="MKC25" s="49"/>
      <c r="MKG25" s="49"/>
      <c r="MKK25" s="49"/>
      <c r="MKO25" s="49"/>
      <c r="MKS25" s="49"/>
      <c r="MKW25" s="49"/>
      <c r="MLA25" s="49"/>
      <c r="MLE25" s="49"/>
      <c r="MLI25" s="49"/>
      <c r="MLM25" s="49"/>
      <c r="MLQ25" s="49"/>
      <c r="MLU25" s="49"/>
      <c r="MLY25" s="49"/>
      <c r="MMC25" s="49"/>
      <c r="MMG25" s="49"/>
      <c r="MMK25" s="49"/>
      <c r="MMO25" s="49"/>
      <c r="MMS25" s="49"/>
      <c r="MMW25" s="49"/>
      <c r="MNA25" s="49"/>
      <c r="MNE25" s="49"/>
      <c r="MNI25" s="49"/>
      <c r="MNM25" s="49"/>
      <c r="MNQ25" s="49"/>
      <c r="MNU25" s="49"/>
      <c r="MNY25" s="49"/>
      <c r="MOC25" s="49"/>
      <c r="MOG25" s="49"/>
      <c r="MOK25" s="49"/>
      <c r="MOO25" s="49"/>
      <c r="MOS25" s="49"/>
      <c r="MOW25" s="49"/>
      <c r="MPA25" s="49"/>
      <c r="MPE25" s="49"/>
      <c r="MPI25" s="49"/>
      <c r="MPM25" s="49"/>
      <c r="MPQ25" s="49"/>
      <c r="MPU25" s="49"/>
      <c r="MPY25" s="49"/>
      <c r="MQC25" s="49"/>
      <c r="MQG25" s="49"/>
      <c r="MQK25" s="49"/>
      <c r="MQO25" s="49"/>
      <c r="MQS25" s="49"/>
      <c r="MQW25" s="49"/>
      <c r="MRA25" s="49"/>
      <c r="MRE25" s="49"/>
      <c r="MRI25" s="49"/>
      <c r="MRM25" s="49"/>
      <c r="MRQ25" s="49"/>
      <c r="MRU25" s="49"/>
      <c r="MRY25" s="49"/>
      <c r="MSC25" s="49"/>
      <c r="MSG25" s="49"/>
      <c r="MSK25" s="49"/>
      <c r="MSO25" s="49"/>
      <c r="MSS25" s="49"/>
      <c r="MSW25" s="49"/>
      <c r="MTA25" s="49"/>
      <c r="MTE25" s="49"/>
      <c r="MTI25" s="49"/>
      <c r="MTM25" s="49"/>
      <c r="MTQ25" s="49"/>
      <c r="MTU25" s="49"/>
      <c r="MTY25" s="49"/>
      <c r="MUC25" s="49"/>
      <c r="MUG25" s="49"/>
      <c r="MUK25" s="49"/>
      <c r="MUO25" s="49"/>
      <c r="MUS25" s="49"/>
      <c r="MUW25" s="49"/>
      <c r="MVA25" s="49"/>
      <c r="MVE25" s="49"/>
      <c r="MVI25" s="49"/>
      <c r="MVM25" s="49"/>
      <c r="MVQ25" s="49"/>
      <c r="MVU25" s="49"/>
      <c r="MVY25" s="49"/>
      <c r="MWC25" s="49"/>
      <c r="MWG25" s="49"/>
      <c r="MWK25" s="49"/>
      <c r="MWO25" s="49"/>
      <c r="MWS25" s="49"/>
      <c r="MWW25" s="49"/>
      <c r="MXA25" s="49"/>
      <c r="MXE25" s="49"/>
      <c r="MXI25" s="49"/>
      <c r="MXM25" s="49"/>
      <c r="MXQ25" s="49"/>
      <c r="MXU25" s="49"/>
      <c r="MXY25" s="49"/>
      <c r="MYC25" s="49"/>
      <c r="MYG25" s="49"/>
      <c r="MYK25" s="49"/>
      <c r="MYO25" s="49"/>
      <c r="MYS25" s="49"/>
      <c r="MYW25" s="49"/>
      <c r="MZA25" s="49"/>
      <c r="MZE25" s="49"/>
      <c r="MZI25" s="49"/>
      <c r="MZM25" s="49"/>
      <c r="MZQ25" s="49"/>
      <c r="MZU25" s="49"/>
      <c r="MZY25" s="49"/>
      <c r="NAC25" s="49"/>
      <c r="NAG25" s="49"/>
      <c r="NAK25" s="49"/>
      <c r="NAO25" s="49"/>
      <c r="NAS25" s="49"/>
      <c r="NAW25" s="49"/>
      <c r="NBA25" s="49"/>
      <c r="NBE25" s="49"/>
      <c r="NBI25" s="49"/>
      <c r="NBM25" s="49"/>
      <c r="NBQ25" s="49"/>
      <c r="NBU25" s="49"/>
      <c r="NBY25" s="49"/>
      <c r="NCC25" s="49"/>
      <c r="NCG25" s="49"/>
      <c r="NCK25" s="49"/>
      <c r="NCO25" s="49"/>
      <c r="NCS25" s="49"/>
      <c r="NCW25" s="49"/>
      <c r="NDA25" s="49"/>
      <c r="NDE25" s="49"/>
      <c r="NDI25" s="49"/>
      <c r="NDM25" s="49"/>
      <c r="NDQ25" s="49"/>
      <c r="NDU25" s="49"/>
      <c r="NDY25" s="49"/>
      <c r="NEC25" s="49"/>
      <c r="NEG25" s="49"/>
      <c r="NEK25" s="49"/>
      <c r="NEO25" s="49"/>
      <c r="NES25" s="49"/>
      <c r="NEW25" s="49"/>
      <c r="NFA25" s="49"/>
      <c r="NFE25" s="49"/>
      <c r="NFI25" s="49"/>
      <c r="NFM25" s="49"/>
      <c r="NFQ25" s="49"/>
      <c r="NFU25" s="49"/>
      <c r="NFY25" s="49"/>
      <c r="NGC25" s="49"/>
      <c r="NGG25" s="49"/>
      <c r="NGK25" s="49"/>
      <c r="NGO25" s="49"/>
      <c r="NGS25" s="49"/>
      <c r="NGW25" s="49"/>
      <c r="NHA25" s="49"/>
      <c r="NHE25" s="49"/>
      <c r="NHI25" s="49"/>
      <c r="NHM25" s="49"/>
      <c r="NHQ25" s="49"/>
      <c r="NHU25" s="49"/>
      <c r="NHY25" s="49"/>
      <c r="NIC25" s="49"/>
      <c r="NIG25" s="49"/>
      <c r="NIK25" s="49"/>
      <c r="NIO25" s="49"/>
      <c r="NIS25" s="49"/>
      <c r="NIW25" s="49"/>
      <c r="NJA25" s="49"/>
      <c r="NJE25" s="49"/>
      <c r="NJI25" s="49"/>
      <c r="NJM25" s="49"/>
      <c r="NJQ25" s="49"/>
      <c r="NJU25" s="49"/>
      <c r="NJY25" s="49"/>
      <c r="NKC25" s="49"/>
      <c r="NKG25" s="49"/>
      <c r="NKK25" s="49"/>
      <c r="NKO25" s="49"/>
      <c r="NKS25" s="49"/>
      <c r="NKW25" s="49"/>
      <c r="NLA25" s="49"/>
      <c r="NLE25" s="49"/>
      <c r="NLI25" s="49"/>
      <c r="NLM25" s="49"/>
      <c r="NLQ25" s="49"/>
      <c r="NLU25" s="49"/>
      <c r="NLY25" s="49"/>
      <c r="NMC25" s="49"/>
      <c r="NMG25" s="49"/>
      <c r="NMK25" s="49"/>
      <c r="NMO25" s="49"/>
      <c r="NMS25" s="49"/>
      <c r="NMW25" s="49"/>
      <c r="NNA25" s="49"/>
      <c r="NNE25" s="49"/>
      <c r="NNI25" s="49"/>
      <c r="NNM25" s="49"/>
      <c r="NNQ25" s="49"/>
      <c r="NNU25" s="49"/>
      <c r="NNY25" s="49"/>
      <c r="NOC25" s="49"/>
      <c r="NOG25" s="49"/>
      <c r="NOK25" s="49"/>
      <c r="NOO25" s="49"/>
      <c r="NOS25" s="49"/>
      <c r="NOW25" s="49"/>
      <c r="NPA25" s="49"/>
      <c r="NPE25" s="49"/>
      <c r="NPI25" s="49"/>
      <c r="NPM25" s="49"/>
      <c r="NPQ25" s="49"/>
      <c r="NPU25" s="49"/>
      <c r="NPY25" s="49"/>
      <c r="NQC25" s="49"/>
      <c r="NQG25" s="49"/>
      <c r="NQK25" s="49"/>
      <c r="NQO25" s="49"/>
      <c r="NQS25" s="49"/>
      <c r="NQW25" s="49"/>
      <c r="NRA25" s="49"/>
      <c r="NRE25" s="49"/>
      <c r="NRI25" s="49"/>
      <c r="NRM25" s="49"/>
      <c r="NRQ25" s="49"/>
      <c r="NRU25" s="49"/>
      <c r="NRY25" s="49"/>
      <c r="NSC25" s="49"/>
      <c r="NSG25" s="49"/>
      <c r="NSK25" s="49"/>
      <c r="NSO25" s="49"/>
      <c r="NSS25" s="49"/>
      <c r="NSW25" s="49"/>
      <c r="NTA25" s="49"/>
      <c r="NTE25" s="49"/>
      <c r="NTI25" s="49"/>
      <c r="NTM25" s="49"/>
      <c r="NTQ25" s="49"/>
      <c r="NTU25" s="49"/>
      <c r="NTY25" s="49"/>
      <c r="NUC25" s="49"/>
      <c r="NUG25" s="49"/>
      <c r="NUK25" s="49"/>
      <c r="NUO25" s="49"/>
      <c r="NUS25" s="49"/>
      <c r="NUW25" s="49"/>
      <c r="NVA25" s="49"/>
      <c r="NVE25" s="49"/>
      <c r="NVI25" s="49"/>
      <c r="NVM25" s="49"/>
      <c r="NVQ25" s="49"/>
      <c r="NVU25" s="49"/>
      <c r="NVY25" s="49"/>
      <c r="NWC25" s="49"/>
      <c r="NWG25" s="49"/>
      <c r="NWK25" s="49"/>
      <c r="NWO25" s="49"/>
      <c r="NWS25" s="49"/>
      <c r="NWW25" s="49"/>
      <c r="NXA25" s="49"/>
      <c r="NXE25" s="49"/>
      <c r="NXI25" s="49"/>
      <c r="NXM25" s="49"/>
      <c r="NXQ25" s="49"/>
      <c r="NXU25" s="49"/>
      <c r="NXY25" s="49"/>
      <c r="NYC25" s="49"/>
      <c r="NYG25" s="49"/>
      <c r="NYK25" s="49"/>
      <c r="NYO25" s="49"/>
      <c r="NYS25" s="49"/>
      <c r="NYW25" s="49"/>
      <c r="NZA25" s="49"/>
      <c r="NZE25" s="49"/>
      <c r="NZI25" s="49"/>
      <c r="NZM25" s="49"/>
      <c r="NZQ25" s="49"/>
      <c r="NZU25" s="49"/>
      <c r="NZY25" s="49"/>
      <c r="OAC25" s="49"/>
      <c r="OAG25" s="49"/>
      <c r="OAK25" s="49"/>
      <c r="OAO25" s="49"/>
      <c r="OAS25" s="49"/>
      <c r="OAW25" s="49"/>
      <c r="OBA25" s="49"/>
      <c r="OBE25" s="49"/>
      <c r="OBI25" s="49"/>
      <c r="OBM25" s="49"/>
      <c r="OBQ25" s="49"/>
      <c r="OBU25" s="49"/>
      <c r="OBY25" s="49"/>
      <c r="OCC25" s="49"/>
      <c r="OCG25" s="49"/>
      <c r="OCK25" s="49"/>
      <c r="OCO25" s="49"/>
      <c r="OCS25" s="49"/>
      <c r="OCW25" s="49"/>
      <c r="ODA25" s="49"/>
      <c r="ODE25" s="49"/>
      <c r="ODI25" s="49"/>
      <c r="ODM25" s="49"/>
      <c r="ODQ25" s="49"/>
      <c r="ODU25" s="49"/>
      <c r="ODY25" s="49"/>
      <c r="OEC25" s="49"/>
      <c r="OEG25" s="49"/>
      <c r="OEK25" s="49"/>
      <c r="OEO25" s="49"/>
      <c r="OES25" s="49"/>
      <c r="OEW25" s="49"/>
      <c r="OFA25" s="49"/>
      <c r="OFE25" s="49"/>
      <c r="OFI25" s="49"/>
      <c r="OFM25" s="49"/>
      <c r="OFQ25" s="49"/>
      <c r="OFU25" s="49"/>
      <c r="OFY25" s="49"/>
      <c r="OGC25" s="49"/>
      <c r="OGG25" s="49"/>
      <c r="OGK25" s="49"/>
      <c r="OGO25" s="49"/>
      <c r="OGS25" s="49"/>
      <c r="OGW25" s="49"/>
      <c r="OHA25" s="49"/>
      <c r="OHE25" s="49"/>
      <c r="OHI25" s="49"/>
      <c r="OHM25" s="49"/>
      <c r="OHQ25" s="49"/>
      <c r="OHU25" s="49"/>
      <c r="OHY25" s="49"/>
      <c r="OIC25" s="49"/>
      <c r="OIG25" s="49"/>
      <c r="OIK25" s="49"/>
      <c r="OIO25" s="49"/>
      <c r="OIS25" s="49"/>
      <c r="OIW25" s="49"/>
      <c r="OJA25" s="49"/>
      <c r="OJE25" s="49"/>
      <c r="OJI25" s="49"/>
      <c r="OJM25" s="49"/>
      <c r="OJQ25" s="49"/>
      <c r="OJU25" s="49"/>
      <c r="OJY25" s="49"/>
      <c r="OKC25" s="49"/>
      <c r="OKG25" s="49"/>
      <c r="OKK25" s="49"/>
      <c r="OKO25" s="49"/>
      <c r="OKS25" s="49"/>
      <c r="OKW25" s="49"/>
      <c r="OLA25" s="49"/>
      <c r="OLE25" s="49"/>
      <c r="OLI25" s="49"/>
      <c r="OLM25" s="49"/>
      <c r="OLQ25" s="49"/>
      <c r="OLU25" s="49"/>
      <c r="OLY25" s="49"/>
      <c r="OMC25" s="49"/>
      <c r="OMG25" s="49"/>
      <c r="OMK25" s="49"/>
      <c r="OMO25" s="49"/>
      <c r="OMS25" s="49"/>
      <c r="OMW25" s="49"/>
      <c r="ONA25" s="49"/>
      <c r="ONE25" s="49"/>
      <c r="ONI25" s="49"/>
      <c r="ONM25" s="49"/>
      <c r="ONQ25" s="49"/>
      <c r="ONU25" s="49"/>
      <c r="ONY25" s="49"/>
      <c r="OOC25" s="49"/>
      <c r="OOG25" s="49"/>
      <c r="OOK25" s="49"/>
      <c r="OOO25" s="49"/>
      <c r="OOS25" s="49"/>
      <c r="OOW25" s="49"/>
      <c r="OPA25" s="49"/>
      <c r="OPE25" s="49"/>
      <c r="OPI25" s="49"/>
      <c r="OPM25" s="49"/>
      <c r="OPQ25" s="49"/>
      <c r="OPU25" s="49"/>
      <c r="OPY25" s="49"/>
      <c r="OQC25" s="49"/>
      <c r="OQG25" s="49"/>
      <c r="OQK25" s="49"/>
      <c r="OQO25" s="49"/>
      <c r="OQS25" s="49"/>
      <c r="OQW25" s="49"/>
      <c r="ORA25" s="49"/>
      <c r="ORE25" s="49"/>
      <c r="ORI25" s="49"/>
      <c r="ORM25" s="49"/>
      <c r="ORQ25" s="49"/>
      <c r="ORU25" s="49"/>
      <c r="ORY25" s="49"/>
      <c r="OSC25" s="49"/>
      <c r="OSG25" s="49"/>
      <c r="OSK25" s="49"/>
      <c r="OSO25" s="49"/>
      <c r="OSS25" s="49"/>
      <c r="OSW25" s="49"/>
      <c r="OTA25" s="49"/>
      <c r="OTE25" s="49"/>
      <c r="OTI25" s="49"/>
      <c r="OTM25" s="49"/>
      <c r="OTQ25" s="49"/>
      <c r="OTU25" s="49"/>
      <c r="OTY25" s="49"/>
      <c r="OUC25" s="49"/>
      <c r="OUG25" s="49"/>
      <c r="OUK25" s="49"/>
      <c r="OUO25" s="49"/>
      <c r="OUS25" s="49"/>
      <c r="OUW25" s="49"/>
      <c r="OVA25" s="49"/>
      <c r="OVE25" s="49"/>
      <c r="OVI25" s="49"/>
      <c r="OVM25" s="49"/>
      <c r="OVQ25" s="49"/>
      <c r="OVU25" s="49"/>
      <c r="OVY25" s="49"/>
      <c r="OWC25" s="49"/>
      <c r="OWG25" s="49"/>
      <c r="OWK25" s="49"/>
      <c r="OWO25" s="49"/>
      <c r="OWS25" s="49"/>
      <c r="OWW25" s="49"/>
      <c r="OXA25" s="49"/>
      <c r="OXE25" s="49"/>
      <c r="OXI25" s="49"/>
      <c r="OXM25" s="49"/>
      <c r="OXQ25" s="49"/>
      <c r="OXU25" s="49"/>
      <c r="OXY25" s="49"/>
      <c r="OYC25" s="49"/>
      <c r="OYG25" s="49"/>
      <c r="OYK25" s="49"/>
      <c r="OYO25" s="49"/>
      <c r="OYS25" s="49"/>
      <c r="OYW25" s="49"/>
      <c r="OZA25" s="49"/>
      <c r="OZE25" s="49"/>
      <c r="OZI25" s="49"/>
      <c r="OZM25" s="49"/>
      <c r="OZQ25" s="49"/>
      <c r="OZU25" s="49"/>
      <c r="OZY25" s="49"/>
      <c r="PAC25" s="49"/>
      <c r="PAG25" s="49"/>
      <c r="PAK25" s="49"/>
      <c r="PAO25" s="49"/>
      <c r="PAS25" s="49"/>
      <c r="PAW25" s="49"/>
      <c r="PBA25" s="49"/>
      <c r="PBE25" s="49"/>
      <c r="PBI25" s="49"/>
      <c r="PBM25" s="49"/>
      <c r="PBQ25" s="49"/>
      <c r="PBU25" s="49"/>
      <c r="PBY25" s="49"/>
      <c r="PCC25" s="49"/>
      <c r="PCG25" s="49"/>
      <c r="PCK25" s="49"/>
      <c r="PCO25" s="49"/>
      <c r="PCS25" s="49"/>
      <c r="PCW25" s="49"/>
      <c r="PDA25" s="49"/>
      <c r="PDE25" s="49"/>
      <c r="PDI25" s="49"/>
      <c r="PDM25" s="49"/>
      <c r="PDQ25" s="49"/>
      <c r="PDU25" s="49"/>
      <c r="PDY25" s="49"/>
      <c r="PEC25" s="49"/>
      <c r="PEG25" s="49"/>
      <c r="PEK25" s="49"/>
      <c r="PEO25" s="49"/>
      <c r="PES25" s="49"/>
      <c r="PEW25" s="49"/>
      <c r="PFA25" s="49"/>
      <c r="PFE25" s="49"/>
      <c r="PFI25" s="49"/>
      <c r="PFM25" s="49"/>
      <c r="PFQ25" s="49"/>
      <c r="PFU25" s="49"/>
      <c r="PFY25" s="49"/>
      <c r="PGC25" s="49"/>
      <c r="PGG25" s="49"/>
      <c r="PGK25" s="49"/>
      <c r="PGO25" s="49"/>
      <c r="PGS25" s="49"/>
      <c r="PGW25" s="49"/>
      <c r="PHA25" s="49"/>
      <c r="PHE25" s="49"/>
      <c r="PHI25" s="49"/>
      <c r="PHM25" s="49"/>
      <c r="PHQ25" s="49"/>
      <c r="PHU25" s="49"/>
      <c r="PHY25" s="49"/>
      <c r="PIC25" s="49"/>
      <c r="PIG25" s="49"/>
      <c r="PIK25" s="49"/>
      <c r="PIO25" s="49"/>
      <c r="PIS25" s="49"/>
      <c r="PIW25" s="49"/>
      <c r="PJA25" s="49"/>
      <c r="PJE25" s="49"/>
      <c r="PJI25" s="49"/>
      <c r="PJM25" s="49"/>
      <c r="PJQ25" s="49"/>
      <c r="PJU25" s="49"/>
      <c r="PJY25" s="49"/>
      <c r="PKC25" s="49"/>
      <c r="PKG25" s="49"/>
      <c r="PKK25" s="49"/>
      <c r="PKO25" s="49"/>
      <c r="PKS25" s="49"/>
      <c r="PKW25" s="49"/>
      <c r="PLA25" s="49"/>
      <c r="PLE25" s="49"/>
      <c r="PLI25" s="49"/>
      <c r="PLM25" s="49"/>
      <c r="PLQ25" s="49"/>
      <c r="PLU25" s="49"/>
      <c r="PLY25" s="49"/>
      <c r="PMC25" s="49"/>
      <c r="PMG25" s="49"/>
      <c r="PMK25" s="49"/>
      <c r="PMO25" s="49"/>
      <c r="PMS25" s="49"/>
      <c r="PMW25" s="49"/>
      <c r="PNA25" s="49"/>
      <c r="PNE25" s="49"/>
      <c r="PNI25" s="49"/>
      <c r="PNM25" s="49"/>
      <c r="PNQ25" s="49"/>
      <c r="PNU25" s="49"/>
      <c r="PNY25" s="49"/>
      <c r="POC25" s="49"/>
      <c r="POG25" s="49"/>
      <c r="POK25" s="49"/>
      <c r="POO25" s="49"/>
      <c r="POS25" s="49"/>
      <c r="POW25" s="49"/>
      <c r="PPA25" s="49"/>
      <c r="PPE25" s="49"/>
      <c r="PPI25" s="49"/>
      <c r="PPM25" s="49"/>
      <c r="PPQ25" s="49"/>
      <c r="PPU25" s="49"/>
      <c r="PPY25" s="49"/>
      <c r="PQC25" s="49"/>
      <c r="PQG25" s="49"/>
      <c r="PQK25" s="49"/>
      <c r="PQO25" s="49"/>
      <c r="PQS25" s="49"/>
      <c r="PQW25" s="49"/>
      <c r="PRA25" s="49"/>
      <c r="PRE25" s="49"/>
      <c r="PRI25" s="49"/>
      <c r="PRM25" s="49"/>
      <c r="PRQ25" s="49"/>
      <c r="PRU25" s="49"/>
      <c r="PRY25" s="49"/>
      <c r="PSC25" s="49"/>
      <c r="PSG25" s="49"/>
      <c r="PSK25" s="49"/>
      <c r="PSO25" s="49"/>
      <c r="PSS25" s="49"/>
      <c r="PSW25" s="49"/>
      <c r="PTA25" s="49"/>
      <c r="PTE25" s="49"/>
      <c r="PTI25" s="49"/>
      <c r="PTM25" s="49"/>
      <c r="PTQ25" s="49"/>
      <c r="PTU25" s="49"/>
      <c r="PTY25" s="49"/>
      <c r="PUC25" s="49"/>
      <c r="PUG25" s="49"/>
      <c r="PUK25" s="49"/>
      <c r="PUO25" s="49"/>
      <c r="PUS25" s="49"/>
      <c r="PUW25" s="49"/>
      <c r="PVA25" s="49"/>
      <c r="PVE25" s="49"/>
      <c r="PVI25" s="49"/>
      <c r="PVM25" s="49"/>
      <c r="PVQ25" s="49"/>
      <c r="PVU25" s="49"/>
      <c r="PVY25" s="49"/>
      <c r="PWC25" s="49"/>
      <c r="PWG25" s="49"/>
      <c r="PWK25" s="49"/>
      <c r="PWO25" s="49"/>
      <c r="PWS25" s="49"/>
      <c r="PWW25" s="49"/>
      <c r="PXA25" s="49"/>
      <c r="PXE25" s="49"/>
      <c r="PXI25" s="49"/>
      <c r="PXM25" s="49"/>
      <c r="PXQ25" s="49"/>
      <c r="PXU25" s="49"/>
      <c r="PXY25" s="49"/>
      <c r="PYC25" s="49"/>
      <c r="PYG25" s="49"/>
      <c r="PYK25" s="49"/>
      <c r="PYO25" s="49"/>
      <c r="PYS25" s="49"/>
      <c r="PYW25" s="49"/>
      <c r="PZA25" s="49"/>
      <c r="PZE25" s="49"/>
      <c r="PZI25" s="49"/>
      <c r="PZM25" s="49"/>
      <c r="PZQ25" s="49"/>
      <c r="PZU25" s="49"/>
      <c r="PZY25" s="49"/>
      <c r="QAC25" s="49"/>
      <c r="QAG25" s="49"/>
      <c r="QAK25" s="49"/>
      <c r="QAO25" s="49"/>
      <c r="QAS25" s="49"/>
      <c r="QAW25" s="49"/>
      <c r="QBA25" s="49"/>
      <c r="QBE25" s="49"/>
      <c r="QBI25" s="49"/>
      <c r="QBM25" s="49"/>
      <c r="QBQ25" s="49"/>
      <c r="QBU25" s="49"/>
      <c r="QBY25" s="49"/>
      <c r="QCC25" s="49"/>
      <c r="QCG25" s="49"/>
      <c r="QCK25" s="49"/>
      <c r="QCO25" s="49"/>
      <c r="QCS25" s="49"/>
      <c r="QCW25" s="49"/>
      <c r="QDA25" s="49"/>
      <c r="QDE25" s="49"/>
      <c r="QDI25" s="49"/>
      <c r="QDM25" s="49"/>
      <c r="QDQ25" s="49"/>
      <c r="QDU25" s="49"/>
      <c r="QDY25" s="49"/>
      <c r="QEC25" s="49"/>
      <c r="QEG25" s="49"/>
      <c r="QEK25" s="49"/>
      <c r="QEO25" s="49"/>
      <c r="QES25" s="49"/>
      <c r="QEW25" s="49"/>
      <c r="QFA25" s="49"/>
      <c r="QFE25" s="49"/>
      <c r="QFI25" s="49"/>
      <c r="QFM25" s="49"/>
      <c r="QFQ25" s="49"/>
      <c r="QFU25" s="49"/>
      <c r="QFY25" s="49"/>
      <c r="QGC25" s="49"/>
      <c r="QGG25" s="49"/>
      <c r="QGK25" s="49"/>
      <c r="QGO25" s="49"/>
      <c r="QGS25" s="49"/>
      <c r="QGW25" s="49"/>
      <c r="QHA25" s="49"/>
      <c r="QHE25" s="49"/>
      <c r="QHI25" s="49"/>
      <c r="QHM25" s="49"/>
      <c r="QHQ25" s="49"/>
      <c r="QHU25" s="49"/>
      <c r="QHY25" s="49"/>
      <c r="QIC25" s="49"/>
      <c r="QIG25" s="49"/>
      <c r="QIK25" s="49"/>
      <c r="QIO25" s="49"/>
      <c r="QIS25" s="49"/>
      <c r="QIW25" s="49"/>
      <c r="QJA25" s="49"/>
      <c r="QJE25" s="49"/>
      <c r="QJI25" s="49"/>
      <c r="QJM25" s="49"/>
      <c r="QJQ25" s="49"/>
      <c r="QJU25" s="49"/>
      <c r="QJY25" s="49"/>
      <c r="QKC25" s="49"/>
      <c r="QKG25" s="49"/>
      <c r="QKK25" s="49"/>
      <c r="QKO25" s="49"/>
      <c r="QKS25" s="49"/>
      <c r="QKW25" s="49"/>
      <c r="QLA25" s="49"/>
      <c r="QLE25" s="49"/>
      <c r="QLI25" s="49"/>
      <c r="QLM25" s="49"/>
      <c r="QLQ25" s="49"/>
      <c r="QLU25" s="49"/>
      <c r="QLY25" s="49"/>
      <c r="QMC25" s="49"/>
      <c r="QMG25" s="49"/>
      <c r="QMK25" s="49"/>
      <c r="QMO25" s="49"/>
      <c r="QMS25" s="49"/>
      <c r="QMW25" s="49"/>
      <c r="QNA25" s="49"/>
      <c r="QNE25" s="49"/>
      <c r="QNI25" s="49"/>
      <c r="QNM25" s="49"/>
      <c r="QNQ25" s="49"/>
      <c r="QNU25" s="49"/>
      <c r="QNY25" s="49"/>
      <c r="QOC25" s="49"/>
      <c r="QOG25" s="49"/>
      <c r="QOK25" s="49"/>
      <c r="QOO25" s="49"/>
      <c r="QOS25" s="49"/>
      <c r="QOW25" s="49"/>
      <c r="QPA25" s="49"/>
      <c r="QPE25" s="49"/>
      <c r="QPI25" s="49"/>
      <c r="QPM25" s="49"/>
      <c r="QPQ25" s="49"/>
      <c r="QPU25" s="49"/>
      <c r="QPY25" s="49"/>
      <c r="QQC25" s="49"/>
      <c r="QQG25" s="49"/>
      <c r="QQK25" s="49"/>
      <c r="QQO25" s="49"/>
      <c r="QQS25" s="49"/>
      <c r="QQW25" s="49"/>
      <c r="QRA25" s="49"/>
      <c r="QRE25" s="49"/>
      <c r="QRI25" s="49"/>
      <c r="QRM25" s="49"/>
      <c r="QRQ25" s="49"/>
      <c r="QRU25" s="49"/>
      <c r="QRY25" s="49"/>
      <c r="QSC25" s="49"/>
      <c r="QSG25" s="49"/>
      <c r="QSK25" s="49"/>
      <c r="QSO25" s="49"/>
      <c r="QSS25" s="49"/>
      <c r="QSW25" s="49"/>
      <c r="QTA25" s="49"/>
      <c r="QTE25" s="49"/>
      <c r="QTI25" s="49"/>
      <c r="QTM25" s="49"/>
      <c r="QTQ25" s="49"/>
      <c r="QTU25" s="49"/>
      <c r="QTY25" s="49"/>
      <c r="QUC25" s="49"/>
      <c r="QUG25" s="49"/>
      <c r="QUK25" s="49"/>
      <c r="QUO25" s="49"/>
      <c r="QUS25" s="49"/>
      <c r="QUW25" s="49"/>
      <c r="QVA25" s="49"/>
      <c r="QVE25" s="49"/>
      <c r="QVI25" s="49"/>
      <c r="QVM25" s="49"/>
      <c r="QVQ25" s="49"/>
      <c r="QVU25" s="49"/>
      <c r="QVY25" s="49"/>
      <c r="QWC25" s="49"/>
      <c r="QWG25" s="49"/>
      <c r="QWK25" s="49"/>
      <c r="QWO25" s="49"/>
      <c r="QWS25" s="49"/>
      <c r="QWW25" s="49"/>
      <c r="QXA25" s="49"/>
      <c r="QXE25" s="49"/>
      <c r="QXI25" s="49"/>
      <c r="QXM25" s="49"/>
      <c r="QXQ25" s="49"/>
      <c r="QXU25" s="49"/>
      <c r="QXY25" s="49"/>
      <c r="QYC25" s="49"/>
      <c r="QYG25" s="49"/>
      <c r="QYK25" s="49"/>
      <c r="QYO25" s="49"/>
      <c r="QYS25" s="49"/>
      <c r="QYW25" s="49"/>
      <c r="QZA25" s="49"/>
      <c r="QZE25" s="49"/>
      <c r="QZI25" s="49"/>
      <c r="QZM25" s="49"/>
      <c r="QZQ25" s="49"/>
      <c r="QZU25" s="49"/>
      <c r="QZY25" s="49"/>
      <c r="RAC25" s="49"/>
      <c r="RAG25" s="49"/>
      <c r="RAK25" s="49"/>
      <c r="RAO25" s="49"/>
      <c r="RAS25" s="49"/>
      <c r="RAW25" s="49"/>
      <c r="RBA25" s="49"/>
      <c r="RBE25" s="49"/>
      <c r="RBI25" s="49"/>
      <c r="RBM25" s="49"/>
      <c r="RBQ25" s="49"/>
      <c r="RBU25" s="49"/>
      <c r="RBY25" s="49"/>
      <c r="RCC25" s="49"/>
      <c r="RCG25" s="49"/>
      <c r="RCK25" s="49"/>
      <c r="RCO25" s="49"/>
      <c r="RCS25" s="49"/>
      <c r="RCW25" s="49"/>
      <c r="RDA25" s="49"/>
      <c r="RDE25" s="49"/>
      <c r="RDI25" s="49"/>
      <c r="RDM25" s="49"/>
      <c r="RDQ25" s="49"/>
      <c r="RDU25" s="49"/>
      <c r="RDY25" s="49"/>
      <c r="REC25" s="49"/>
      <c r="REG25" s="49"/>
      <c r="REK25" s="49"/>
      <c r="REO25" s="49"/>
      <c r="RES25" s="49"/>
      <c r="REW25" s="49"/>
      <c r="RFA25" s="49"/>
      <c r="RFE25" s="49"/>
      <c r="RFI25" s="49"/>
      <c r="RFM25" s="49"/>
      <c r="RFQ25" s="49"/>
      <c r="RFU25" s="49"/>
      <c r="RFY25" s="49"/>
      <c r="RGC25" s="49"/>
      <c r="RGG25" s="49"/>
      <c r="RGK25" s="49"/>
      <c r="RGO25" s="49"/>
      <c r="RGS25" s="49"/>
      <c r="RGW25" s="49"/>
      <c r="RHA25" s="49"/>
      <c r="RHE25" s="49"/>
      <c r="RHI25" s="49"/>
      <c r="RHM25" s="49"/>
      <c r="RHQ25" s="49"/>
      <c r="RHU25" s="49"/>
      <c r="RHY25" s="49"/>
      <c r="RIC25" s="49"/>
      <c r="RIG25" s="49"/>
      <c r="RIK25" s="49"/>
      <c r="RIO25" s="49"/>
      <c r="RIS25" s="49"/>
      <c r="RIW25" s="49"/>
      <c r="RJA25" s="49"/>
      <c r="RJE25" s="49"/>
      <c r="RJI25" s="49"/>
      <c r="RJM25" s="49"/>
      <c r="RJQ25" s="49"/>
      <c r="RJU25" s="49"/>
      <c r="RJY25" s="49"/>
      <c r="RKC25" s="49"/>
      <c r="RKG25" s="49"/>
      <c r="RKK25" s="49"/>
      <c r="RKO25" s="49"/>
      <c r="RKS25" s="49"/>
      <c r="RKW25" s="49"/>
      <c r="RLA25" s="49"/>
      <c r="RLE25" s="49"/>
      <c r="RLI25" s="49"/>
      <c r="RLM25" s="49"/>
      <c r="RLQ25" s="49"/>
      <c r="RLU25" s="49"/>
      <c r="RLY25" s="49"/>
      <c r="RMC25" s="49"/>
      <c r="RMG25" s="49"/>
      <c r="RMK25" s="49"/>
      <c r="RMO25" s="49"/>
      <c r="RMS25" s="49"/>
      <c r="RMW25" s="49"/>
      <c r="RNA25" s="49"/>
      <c r="RNE25" s="49"/>
      <c r="RNI25" s="49"/>
      <c r="RNM25" s="49"/>
      <c r="RNQ25" s="49"/>
      <c r="RNU25" s="49"/>
      <c r="RNY25" s="49"/>
      <c r="ROC25" s="49"/>
      <c r="ROG25" s="49"/>
      <c r="ROK25" s="49"/>
      <c r="ROO25" s="49"/>
      <c r="ROS25" s="49"/>
      <c r="ROW25" s="49"/>
      <c r="RPA25" s="49"/>
      <c r="RPE25" s="49"/>
      <c r="RPI25" s="49"/>
      <c r="RPM25" s="49"/>
      <c r="RPQ25" s="49"/>
      <c r="RPU25" s="49"/>
      <c r="RPY25" s="49"/>
      <c r="RQC25" s="49"/>
      <c r="RQG25" s="49"/>
      <c r="RQK25" s="49"/>
      <c r="RQO25" s="49"/>
      <c r="RQS25" s="49"/>
      <c r="RQW25" s="49"/>
      <c r="RRA25" s="49"/>
      <c r="RRE25" s="49"/>
      <c r="RRI25" s="49"/>
      <c r="RRM25" s="49"/>
      <c r="RRQ25" s="49"/>
      <c r="RRU25" s="49"/>
      <c r="RRY25" s="49"/>
      <c r="RSC25" s="49"/>
      <c r="RSG25" s="49"/>
      <c r="RSK25" s="49"/>
      <c r="RSO25" s="49"/>
      <c r="RSS25" s="49"/>
      <c r="RSW25" s="49"/>
      <c r="RTA25" s="49"/>
      <c r="RTE25" s="49"/>
      <c r="RTI25" s="49"/>
      <c r="RTM25" s="49"/>
      <c r="RTQ25" s="49"/>
      <c r="RTU25" s="49"/>
      <c r="RTY25" s="49"/>
      <c r="RUC25" s="49"/>
      <c r="RUG25" s="49"/>
      <c r="RUK25" s="49"/>
      <c r="RUO25" s="49"/>
      <c r="RUS25" s="49"/>
      <c r="RUW25" s="49"/>
      <c r="RVA25" s="49"/>
      <c r="RVE25" s="49"/>
      <c r="RVI25" s="49"/>
      <c r="RVM25" s="49"/>
      <c r="RVQ25" s="49"/>
      <c r="RVU25" s="49"/>
      <c r="RVY25" s="49"/>
      <c r="RWC25" s="49"/>
      <c r="RWG25" s="49"/>
      <c r="RWK25" s="49"/>
      <c r="RWO25" s="49"/>
      <c r="RWS25" s="49"/>
      <c r="RWW25" s="49"/>
      <c r="RXA25" s="49"/>
      <c r="RXE25" s="49"/>
      <c r="RXI25" s="49"/>
      <c r="RXM25" s="49"/>
      <c r="RXQ25" s="49"/>
      <c r="RXU25" s="49"/>
      <c r="RXY25" s="49"/>
      <c r="RYC25" s="49"/>
      <c r="RYG25" s="49"/>
      <c r="RYK25" s="49"/>
      <c r="RYO25" s="49"/>
      <c r="RYS25" s="49"/>
      <c r="RYW25" s="49"/>
      <c r="RZA25" s="49"/>
      <c r="RZE25" s="49"/>
      <c r="RZI25" s="49"/>
      <c r="RZM25" s="49"/>
      <c r="RZQ25" s="49"/>
      <c r="RZU25" s="49"/>
      <c r="RZY25" s="49"/>
      <c r="SAC25" s="49"/>
      <c r="SAG25" s="49"/>
      <c r="SAK25" s="49"/>
      <c r="SAO25" s="49"/>
      <c r="SAS25" s="49"/>
      <c r="SAW25" s="49"/>
      <c r="SBA25" s="49"/>
      <c r="SBE25" s="49"/>
      <c r="SBI25" s="49"/>
      <c r="SBM25" s="49"/>
      <c r="SBQ25" s="49"/>
      <c r="SBU25" s="49"/>
      <c r="SBY25" s="49"/>
      <c r="SCC25" s="49"/>
      <c r="SCG25" s="49"/>
      <c r="SCK25" s="49"/>
      <c r="SCO25" s="49"/>
      <c r="SCS25" s="49"/>
      <c r="SCW25" s="49"/>
      <c r="SDA25" s="49"/>
      <c r="SDE25" s="49"/>
      <c r="SDI25" s="49"/>
      <c r="SDM25" s="49"/>
      <c r="SDQ25" s="49"/>
      <c r="SDU25" s="49"/>
      <c r="SDY25" s="49"/>
      <c r="SEC25" s="49"/>
      <c r="SEG25" s="49"/>
      <c r="SEK25" s="49"/>
      <c r="SEO25" s="49"/>
      <c r="SES25" s="49"/>
      <c r="SEW25" s="49"/>
      <c r="SFA25" s="49"/>
      <c r="SFE25" s="49"/>
      <c r="SFI25" s="49"/>
      <c r="SFM25" s="49"/>
      <c r="SFQ25" s="49"/>
      <c r="SFU25" s="49"/>
      <c r="SFY25" s="49"/>
      <c r="SGC25" s="49"/>
      <c r="SGG25" s="49"/>
      <c r="SGK25" s="49"/>
      <c r="SGO25" s="49"/>
      <c r="SGS25" s="49"/>
      <c r="SGW25" s="49"/>
      <c r="SHA25" s="49"/>
      <c r="SHE25" s="49"/>
      <c r="SHI25" s="49"/>
      <c r="SHM25" s="49"/>
      <c r="SHQ25" s="49"/>
      <c r="SHU25" s="49"/>
      <c r="SHY25" s="49"/>
      <c r="SIC25" s="49"/>
      <c r="SIG25" s="49"/>
      <c r="SIK25" s="49"/>
      <c r="SIO25" s="49"/>
      <c r="SIS25" s="49"/>
      <c r="SIW25" s="49"/>
      <c r="SJA25" s="49"/>
      <c r="SJE25" s="49"/>
      <c r="SJI25" s="49"/>
      <c r="SJM25" s="49"/>
      <c r="SJQ25" s="49"/>
      <c r="SJU25" s="49"/>
      <c r="SJY25" s="49"/>
      <c r="SKC25" s="49"/>
      <c r="SKG25" s="49"/>
      <c r="SKK25" s="49"/>
      <c r="SKO25" s="49"/>
      <c r="SKS25" s="49"/>
      <c r="SKW25" s="49"/>
      <c r="SLA25" s="49"/>
      <c r="SLE25" s="49"/>
      <c r="SLI25" s="49"/>
      <c r="SLM25" s="49"/>
      <c r="SLQ25" s="49"/>
      <c r="SLU25" s="49"/>
      <c r="SLY25" s="49"/>
      <c r="SMC25" s="49"/>
      <c r="SMG25" s="49"/>
      <c r="SMK25" s="49"/>
      <c r="SMO25" s="49"/>
      <c r="SMS25" s="49"/>
      <c r="SMW25" s="49"/>
      <c r="SNA25" s="49"/>
      <c r="SNE25" s="49"/>
      <c r="SNI25" s="49"/>
      <c r="SNM25" s="49"/>
      <c r="SNQ25" s="49"/>
      <c r="SNU25" s="49"/>
      <c r="SNY25" s="49"/>
      <c r="SOC25" s="49"/>
      <c r="SOG25" s="49"/>
      <c r="SOK25" s="49"/>
      <c r="SOO25" s="49"/>
      <c r="SOS25" s="49"/>
      <c r="SOW25" s="49"/>
      <c r="SPA25" s="49"/>
      <c r="SPE25" s="49"/>
      <c r="SPI25" s="49"/>
      <c r="SPM25" s="49"/>
      <c r="SPQ25" s="49"/>
      <c r="SPU25" s="49"/>
      <c r="SPY25" s="49"/>
      <c r="SQC25" s="49"/>
      <c r="SQG25" s="49"/>
      <c r="SQK25" s="49"/>
      <c r="SQO25" s="49"/>
      <c r="SQS25" s="49"/>
      <c r="SQW25" s="49"/>
      <c r="SRA25" s="49"/>
      <c r="SRE25" s="49"/>
      <c r="SRI25" s="49"/>
      <c r="SRM25" s="49"/>
      <c r="SRQ25" s="49"/>
      <c r="SRU25" s="49"/>
      <c r="SRY25" s="49"/>
      <c r="SSC25" s="49"/>
      <c r="SSG25" s="49"/>
      <c r="SSK25" s="49"/>
      <c r="SSO25" s="49"/>
      <c r="SSS25" s="49"/>
      <c r="SSW25" s="49"/>
      <c r="STA25" s="49"/>
      <c r="STE25" s="49"/>
      <c r="STI25" s="49"/>
      <c r="STM25" s="49"/>
      <c r="STQ25" s="49"/>
      <c r="STU25" s="49"/>
      <c r="STY25" s="49"/>
      <c r="SUC25" s="49"/>
      <c r="SUG25" s="49"/>
      <c r="SUK25" s="49"/>
      <c r="SUO25" s="49"/>
      <c r="SUS25" s="49"/>
      <c r="SUW25" s="49"/>
      <c r="SVA25" s="49"/>
      <c r="SVE25" s="49"/>
      <c r="SVI25" s="49"/>
      <c r="SVM25" s="49"/>
      <c r="SVQ25" s="49"/>
      <c r="SVU25" s="49"/>
      <c r="SVY25" s="49"/>
      <c r="SWC25" s="49"/>
      <c r="SWG25" s="49"/>
      <c r="SWK25" s="49"/>
      <c r="SWO25" s="49"/>
      <c r="SWS25" s="49"/>
      <c r="SWW25" s="49"/>
      <c r="SXA25" s="49"/>
      <c r="SXE25" s="49"/>
      <c r="SXI25" s="49"/>
      <c r="SXM25" s="49"/>
      <c r="SXQ25" s="49"/>
      <c r="SXU25" s="49"/>
      <c r="SXY25" s="49"/>
      <c r="SYC25" s="49"/>
      <c r="SYG25" s="49"/>
      <c r="SYK25" s="49"/>
      <c r="SYO25" s="49"/>
      <c r="SYS25" s="49"/>
      <c r="SYW25" s="49"/>
      <c r="SZA25" s="49"/>
      <c r="SZE25" s="49"/>
      <c r="SZI25" s="49"/>
      <c r="SZM25" s="49"/>
      <c r="SZQ25" s="49"/>
      <c r="SZU25" s="49"/>
      <c r="SZY25" s="49"/>
      <c r="TAC25" s="49"/>
      <c r="TAG25" s="49"/>
      <c r="TAK25" s="49"/>
      <c r="TAO25" s="49"/>
      <c r="TAS25" s="49"/>
      <c r="TAW25" s="49"/>
      <c r="TBA25" s="49"/>
      <c r="TBE25" s="49"/>
      <c r="TBI25" s="49"/>
      <c r="TBM25" s="49"/>
      <c r="TBQ25" s="49"/>
      <c r="TBU25" s="49"/>
      <c r="TBY25" s="49"/>
      <c r="TCC25" s="49"/>
      <c r="TCG25" s="49"/>
      <c r="TCK25" s="49"/>
      <c r="TCO25" s="49"/>
      <c r="TCS25" s="49"/>
      <c r="TCW25" s="49"/>
      <c r="TDA25" s="49"/>
      <c r="TDE25" s="49"/>
      <c r="TDI25" s="49"/>
      <c r="TDM25" s="49"/>
      <c r="TDQ25" s="49"/>
      <c r="TDU25" s="49"/>
      <c r="TDY25" s="49"/>
      <c r="TEC25" s="49"/>
      <c r="TEG25" s="49"/>
      <c r="TEK25" s="49"/>
      <c r="TEO25" s="49"/>
      <c r="TES25" s="49"/>
      <c r="TEW25" s="49"/>
      <c r="TFA25" s="49"/>
      <c r="TFE25" s="49"/>
      <c r="TFI25" s="49"/>
      <c r="TFM25" s="49"/>
      <c r="TFQ25" s="49"/>
      <c r="TFU25" s="49"/>
      <c r="TFY25" s="49"/>
      <c r="TGC25" s="49"/>
      <c r="TGG25" s="49"/>
      <c r="TGK25" s="49"/>
      <c r="TGO25" s="49"/>
      <c r="TGS25" s="49"/>
      <c r="TGW25" s="49"/>
      <c r="THA25" s="49"/>
      <c r="THE25" s="49"/>
      <c r="THI25" s="49"/>
      <c r="THM25" s="49"/>
      <c r="THQ25" s="49"/>
      <c r="THU25" s="49"/>
      <c r="THY25" s="49"/>
      <c r="TIC25" s="49"/>
      <c r="TIG25" s="49"/>
      <c r="TIK25" s="49"/>
      <c r="TIO25" s="49"/>
      <c r="TIS25" s="49"/>
      <c r="TIW25" s="49"/>
      <c r="TJA25" s="49"/>
      <c r="TJE25" s="49"/>
      <c r="TJI25" s="49"/>
      <c r="TJM25" s="49"/>
      <c r="TJQ25" s="49"/>
      <c r="TJU25" s="49"/>
      <c r="TJY25" s="49"/>
      <c r="TKC25" s="49"/>
      <c r="TKG25" s="49"/>
      <c r="TKK25" s="49"/>
      <c r="TKO25" s="49"/>
      <c r="TKS25" s="49"/>
      <c r="TKW25" s="49"/>
      <c r="TLA25" s="49"/>
      <c r="TLE25" s="49"/>
      <c r="TLI25" s="49"/>
      <c r="TLM25" s="49"/>
      <c r="TLQ25" s="49"/>
      <c r="TLU25" s="49"/>
      <c r="TLY25" s="49"/>
      <c r="TMC25" s="49"/>
      <c r="TMG25" s="49"/>
      <c r="TMK25" s="49"/>
      <c r="TMO25" s="49"/>
      <c r="TMS25" s="49"/>
      <c r="TMW25" s="49"/>
      <c r="TNA25" s="49"/>
      <c r="TNE25" s="49"/>
      <c r="TNI25" s="49"/>
      <c r="TNM25" s="49"/>
      <c r="TNQ25" s="49"/>
      <c r="TNU25" s="49"/>
      <c r="TNY25" s="49"/>
      <c r="TOC25" s="49"/>
      <c r="TOG25" s="49"/>
      <c r="TOK25" s="49"/>
      <c r="TOO25" s="49"/>
      <c r="TOS25" s="49"/>
      <c r="TOW25" s="49"/>
      <c r="TPA25" s="49"/>
      <c r="TPE25" s="49"/>
      <c r="TPI25" s="49"/>
      <c r="TPM25" s="49"/>
      <c r="TPQ25" s="49"/>
      <c r="TPU25" s="49"/>
      <c r="TPY25" s="49"/>
      <c r="TQC25" s="49"/>
      <c r="TQG25" s="49"/>
      <c r="TQK25" s="49"/>
      <c r="TQO25" s="49"/>
      <c r="TQS25" s="49"/>
      <c r="TQW25" s="49"/>
      <c r="TRA25" s="49"/>
      <c r="TRE25" s="49"/>
      <c r="TRI25" s="49"/>
      <c r="TRM25" s="49"/>
      <c r="TRQ25" s="49"/>
      <c r="TRU25" s="49"/>
      <c r="TRY25" s="49"/>
      <c r="TSC25" s="49"/>
      <c r="TSG25" s="49"/>
      <c r="TSK25" s="49"/>
      <c r="TSO25" s="49"/>
      <c r="TSS25" s="49"/>
      <c r="TSW25" s="49"/>
      <c r="TTA25" s="49"/>
      <c r="TTE25" s="49"/>
      <c r="TTI25" s="49"/>
      <c r="TTM25" s="49"/>
      <c r="TTQ25" s="49"/>
      <c r="TTU25" s="49"/>
      <c r="TTY25" s="49"/>
      <c r="TUC25" s="49"/>
      <c r="TUG25" s="49"/>
      <c r="TUK25" s="49"/>
      <c r="TUO25" s="49"/>
      <c r="TUS25" s="49"/>
      <c r="TUW25" s="49"/>
      <c r="TVA25" s="49"/>
      <c r="TVE25" s="49"/>
      <c r="TVI25" s="49"/>
      <c r="TVM25" s="49"/>
      <c r="TVQ25" s="49"/>
      <c r="TVU25" s="49"/>
      <c r="TVY25" s="49"/>
      <c r="TWC25" s="49"/>
      <c r="TWG25" s="49"/>
      <c r="TWK25" s="49"/>
      <c r="TWO25" s="49"/>
      <c r="TWS25" s="49"/>
      <c r="TWW25" s="49"/>
      <c r="TXA25" s="49"/>
      <c r="TXE25" s="49"/>
      <c r="TXI25" s="49"/>
      <c r="TXM25" s="49"/>
      <c r="TXQ25" s="49"/>
      <c r="TXU25" s="49"/>
      <c r="TXY25" s="49"/>
      <c r="TYC25" s="49"/>
      <c r="TYG25" s="49"/>
      <c r="TYK25" s="49"/>
      <c r="TYO25" s="49"/>
      <c r="TYS25" s="49"/>
      <c r="TYW25" s="49"/>
      <c r="TZA25" s="49"/>
      <c r="TZE25" s="49"/>
      <c r="TZI25" s="49"/>
      <c r="TZM25" s="49"/>
      <c r="TZQ25" s="49"/>
      <c r="TZU25" s="49"/>
      <c r="TZY25" s="49"/>
      <c r="UAC25" s="49"/>
      <c r="UAG25" s="49"/>
      <c r="UAK25" s="49"/>
      <c r="UAO25" s="49"/>
      <c r="UAS25" s="49"/>
      <c r="UAW25" s="49"/>
      <c r="UBA25" s="49"/>
      <c r="UBE25" s="49"/>
      <c r="UBI25" s="49"/>
      <c r="UBM25" s="49"/>
      <c r="UBQ25" s="49"/>
      <c r="UBU25" s="49"/>
      <c r="UBY25" s="49"/>
      <c r="UCC25" s="49"/>
      <c r="UCG25" s="49"/>
      <c r="UCK25" s="49"/>
      <c r="UCO25" s="49"/>
      <c r="UCS25" s="49"/>
      <c r="UCW25" s="49"/>
      <c r="UDA25" s="49"/>
      <c r="UDE25" s="49"/>
      <c r="UDI25" s="49"/>
      <c r="UDM25" s="49"/>
      <c r="UDQ25" s="49"/>
      <c r="UDU25" s="49"/>
      <c r="UDY25" s="49"/>
      <c r="UEC25" s="49"/>
      <c r="UEG25" s="49"/>
      <c r="UEK25" s="49"/>
      <c r="UEO25" s="49"/>
      <c r="UES25" s="49"/>
      <c r="UEW25" s="49"/>
      <c r="UFA25" s="49"/>
      <c r="UFE25" s="49"/>
      <c r="UFI25" s="49"/>
      <c r="UFM25" s="49"/>
      <c r="UFQ25" s="49"/>
      <c r="UFU25" s="49"/>
      <c r="UFY25" s="49"/>
      <c r="UGC25" s="49"/>
      <c r="UGG25" s="49"/>
      <c r="UGK25" s="49"/>
      <c r="UGO25" s="49"/>
      <c r="UGS25" s="49"/>
      <c r="UGW25" s="49"/>
      <c r="UHA25" s="49"/>
      <c r="UHE25" s="49"/>
      <c r="UHI25" s="49"/>
      <c r="UHM25" s="49"/>
      <c r="UHQ25" s="49"/>
      <c r="UHU25" s="49"/>
      <c r="UHY25" s="49"/>
      <c r="UIC25" s="49"/>
      <c r="UIG25" s="49"/>
      <c r="UIK25" s="49"/>
      <c r="UIO25" s="49"/>
      <c r="UIS25" s="49"/>
      <c r="UIW25" s="49"/>
      <c r="UJA25" s="49"/>
      <c r="UJE25" s="49"/>
      <c r="UJI25" s="49"/>
      <c r="UJM25" s="49"/>
      <c r="UJQ25" s="49"/>
      <c r="UJU25" s="49"/>
      <c r="UJY25" s="49"/>
      <c r="UKC25" s="49"/>
      <c r="UKG25" s="49"/>
      <c r="UKK25" s="49"/>
      <c r="UKO25" s="49"/>
      <c r="UKS25" s="49"/>
      <c r="UKW25" s="49"/>
      <c r="ULA25" s="49"/>
      <c r="ULE25" s="49"/>
      <c r="ULI25" s="49"/>
      <c r="ULM25" s="49"/>
      <c r="ULQ25" s="49"/>
      <c r="ULU25" s="49"/>
      <c r="ULY25" s="49"/>
      <c r="UMC25" s="49"/>
      <c r="UMG25" s="49"/>
      <c r="UMK25" s="49"/>
      <c r="UMO25" s="49"/>
      <c r="UMS25" s="49"/>
      <c r="UMW25" s="49"/>
      <c r="UNA25" s="49"/>
      <c r="UNE25" s="49"/>
      <c r="UNI25" s="49"/>
      <c r="UNM25" s="49"/>
      <c r="UNQ25" s="49"/>
      <c r="UNU25" s="49"/>
      <c r="UNY25" s="49"/>
      <c r="UOC25" s="49"/>
      <c r="UOG25" s="49"/>
      <c r="UOK25" s="49"/>
      <c r="UOO25" s="49"/>
      <c r="UOS25" s="49"/>
      <c r="UOW25" s="49"/>
      <c r="UPA25" s="49"/>
      <c r="UPE25" s="49"/>
      <c r="UPI25" s="49"/>
      <c r="UPM25" s="49"/>
      <c r="UPQ25" s="49"/>
      <c r="UPU25" s="49"/>
      <c r="UPY25" s="49"/>
      <c r="UQC25" s="49"/>
      <c r="UQG25" s="49"/>
      <c r="UQK25" s="49"/>
      <c r="UQO25" s="49"/>
      <c r="UQS25" s="49"/>
      <c r="UQW25" s="49"/>
      <c r="URA25" s="49"/>
      <c r="URE25" s="49"/>
      <c r="URI25" s="49"/>
      <c r="URM25" s="49"/>
      <c r="URQ25" s="49"/>
      <c r="URU25" s="49"/>
      <c r="URY25" s="49"/>
      <c r="USC25" s="49"/>
      <c r="USG25" s="49"/>
      <c r="USK25" s="49"/>
      <c r="USO25" s="49"/>
      <c r="USS25" s="49"/>
      <c r="USW25" s="49"/>
      <c r="UTA25" s="49"/>
      <c r="UTE25" s="49"/>
      <c r="UTI25" s="49"/>
      <c r="UTM25" s="49"/>
      <c r="UTQ25" s="49"/>
      <c r="UTU25" s="49"/>
      <c r="UTY25" s="49"/>
      <c r="UUC25" s="49"/>
      <c r="UUG25" s="49"/>
      <c r="UUK25" s="49"/>
      <c r="UUO25" s="49"/>
      <c r="UUS25" s="49"/>
      <c r="UUW25" s="49"/>
      <c r="UVA25" s="49"/>
      <c r="UVE25" s="49"/>
      <c r="UVI25" s="49"/>
      <c r="UVM25" s="49"/>
      <c r="UVQ25" s="49"/>
      <c r="UVU25" s="49"/>
      <c r="UVY25" s="49"/>
      <c r="UWC25" s="49"/>
      <c r="UWG25" s="49"/>
      <c r="UWK25" s="49"/>
      <c r="UWO25" s="49"/>
      <c r="UWS25" s="49"/>
      <c r="UWW25" s="49"/>
      <c r="UXA25" s="49"/>
      <c r="UXE25" s="49"/>
      <c r="UXI25" s="49"/>
      <c r="UXM25" s="49"/>
      <c r="UXQ25" s="49"/>
      <c r="UXU25" s="49"/>
      <c r="UXY25" s="49"/>
      <c r="UYC25" s="49"/>
      <c r="UYG25" s="49"/>
      <c r="UYK25" s="49"/>
      <c r="UYO25" s="49"/>
      <c r="UYS25" s="49"/>
      <c r="UYW25" s="49"/>
      <c r="UZA25" s="49"/>
      <c r="UZE25" s="49"/>
      <c r="UZI25" s="49"/>
      <c r="UZM25" s="49"/>
      <c r="UZQ25" s="49"/>
      <c r="UZU25" s="49"/>
      <c r="UZY25" s="49"/>
      <c r="VAC25" s="49"/>
      <c r="VAG25" s="49"/>
      <c r="VAK25" s="49"/>
      <c r="VAO25" s="49"/>
      <c r="VAS25" s="49"/>
      <c r="VAW25" s="49"/>
      <c r="VBA25" s="49"/>
      <c r="VBE25" s="49"/>
      <c r="VBI25" s="49"/>
      <c r="VBM25" s="49"/>
      <c r="VBQ25" s="49"/>
      <c r="VBU25" s="49"/>
      <c r="VBY25" s="49"/>
      <c r="VCC25" s="49"/>
      <c r="VCG25" s="49"/>
      <c r="VCK25" s="49"/>
      <c r="VCO25" s="49"/>
      <c r="VCS25" s="49"/>
      <c r="VCW25" s="49"/>
      <c r="VDA25" s="49"/>
      <c r="VDE25" s="49"/>
      <c r="VDI25" s="49"/>
      <c r="VDM25" s="49"/>
      <c r="VDQ25" s="49"/>
      <c r="VDU25" s="49"/>
      <c r="VDY25" s="49"/>
      <c r="VEC25" s="49"/>
      <c r="VEG25" s="49"/>
      <c r="VEK25" s="49"/>
      <c r="VEO25" s="49"/>
      <c r="VES25" s="49"/>
      <c r="VEW25" s="49"/>
      <c r="VFA25" s="49"/>
      <c r="VFE25" s="49"/>
      <c r="VFI25" s="49"/>
      <c r="VFM25" s="49"/>
      <c r="VFQ25" s="49"/>
      <c r="VFU25" s="49"/>
      <c r="VFY25" s="49"/>
      <c r="VGC25" s="49"/>
      <c r="VGG25" s="49"/>
      <c r="VGK25" s="49"/>
      <c r="VGO25" s="49"/>
      <c r="VGS25" s="49"/>
      <c r="VGW25" s="49"/>
      <c r="VHA25" s="49"/>
      <c r="VHE25" s="49"/>
      <c r="VHI25" s="49"/>
      <c r="VHM25" s="49"/>
      <c r="VHQ25" s="49"/>
      <c r="VHU25" s="49"/>
      <c r="VHY25" s="49"/>
      <c r="VIC25" s="49"/>
      <c r="VIG25" s="49"/>
      <c r="VIK25" s="49"/>
      <c r="VIO25" s="49"/>
      <c r="VIS25" s="49"/>
      <c r="VIW25" s="49"/>
      <c r="VJA25" s="49"/>
      <c r="VJE25" s="49"/>
      <c r="VJI25" s="49"/>
      <c r="VJM25" s="49"/>
      <c r="VJQ25" s="49"/>
      <c r="VJU25" s="49"/>
      <c r="VJY25" s="49"/>
      <c r="VKC25" s="49"/>
      <c r="VKG25" s="49"/>
      <c r="VKK25" s="49"/>
      <c r="VKO25" s="49"/>
      <c r="VKS25" s="49"/>
      <c r="VKW25" s="49"/>
      <c r="VLA25" s="49"/>
      <c r="VLE25" s="49"/>
      <c r="VLI25" s="49"/>
      <c r="VLM25" s="49"/>
      <c r="VLQ25" s="49"/>
      <c r="VLU25" s="49"/>
      <c r="VLY25" s="49"/>
      <c r="VMC25" s="49"/>
      <c r="VMG25" s="49"/>
      <c r="VMK25" s="49"/>
      <c r="VMO25" s="49"/>
      <c r="VMS25" s="49"/>
      <c r="VMW25" s="49"/>
      <c r="VNA25" s="49"/>
      <c r="VNE25" s="49"/>
      <c r="VNI25" s="49"/>
      <c r="VNM25" s="49"/>
      <c r="VNQ25" s="49"/>
      <c r="VNU25" s="49"/>
      <c r="VNY25" s="49"/>
      <c r="VOC25" s="49"/>
      <c r="VOG25" s="49"/>
      <c r="VOK25" s="49"/>
      <c r="VOO25" s="49"/>
      <c r="VOS25" s="49"/>
      <c r="VOW25" s="49"/>
      <c r="VPA25" s="49"/>
      <c r="VPE25" s="49"/>
      <c r="VPI25" s="49"/>
      <c r="VPM25" s="49"/>
      <c r="VPQ25" s="49"/>
      <c r="VPU25" s="49"/>
      <c r="VPY25" s="49"/>
      <c r="VQC25" s="49"/>
      <c r="VQG25" s="49"/>
      <c r="VQK25" s="49"/>
      <c r="VQO25" s="49"/>
      <c r="VQS25" s="49"/>
      <c r="VQW25" s="49"/>
      <c r="VRA25" s="49"/>
      <c r="VRE25" s="49"/>
      <c r="VRI25" s="49"/>
      <c r="VRM25" s="49"/>
      <c r="VRQ25" s="49"/>
      <c r="VRU25" s="49"/>
      <c r="VRY25" s="49"/>
      <c r="VSC25" s="49"/>
      <c r="VSG25" s="49"/>
      <c r="VSK25" s="49"/>
      <c r="VSO25" s="49"/>
      <c r="VSS25" s="49"/>
      <c r="VSW25" s="49"/>
      <c r="VTA25" s="49"/>
      <c r="VTE25" s="49"/>
      <c r="VTI25" s="49"/>
      <c r="VTM25" s="49"/>
      <c r="VTQ25" s="49"/>
      <c r="VTU25" s="49"/>
      <c r="VTY25" s="49"/>
      <c r="VUC25" s="49"/>
      <c r="VUG25" s="49"/>
      <c r="VUK25" s="49"/>
      <c r="VUO25" s="49"/>
      <c r="VUS25" s="49"/>
      <c r="VUW25" s="49"/>
      <c r="VVA25" s="49"/>
      <c r="VVE25" s="49"/>
      <c r="VVI25" s="49"/>
      <c r="VVM25" s="49"/>
      <c r="VVQ25" s="49"/>
      <c r="VVU25" s="49"/>
      <c r="VVY25" s="49"/>
      <c r="VWC25" s="49"/>
      <c r="VWG25" s="49"/>
      <c r="VWK25" s="49"/>
      <c r="VWO25" s="49"/>
      <c r="VWS25" s="49"/>
      <c r="VWW25" s="49"/>
      <c r="VXA25" s="49"/>
      <c r="VXE25" s="49"/>
      <c r="VXI25" s="49"/>
      <c r="VXM25" s="49"/>
      <c r="VXQ25" s="49"/>
      <c r="VXU25" s="49"/>
      <c r="VXY25" s="49"/>
      <c r="VYC25" s="49"/>
      <c r="VYG25" s="49"/>
      <c r="VYK25" s="49"/>
      <c r="VYO25" s="49"/>
      <c r="VYS25" s="49"/>
      <c r="VYW25" s="49"/>
      <c r="VZA25" s="49"/>
      <c r="VZE25" s="49"/>
      <c r="VZI25" s="49"/>
      <c r="VZM25" s="49"/>
      <c r="VZQ25" s="49"/>
      <c r="VZU25" s="49"/>
      <c r="VZY25" s="49"/>
      <c r="WAC25" s="49"/>
      <c r="WAG25" s="49"/>
      <c r="WAK25" s="49"/>
      <c r="WAO25" s="49"/>
      <c r="WAS25" s="49"/>
      <c r="WAW25" s="49"/>
      <c r="WBA25" s="49"/>
      <c r="WBE25" s="49"/>
      <c r="WBI25" s="49"/>
      <c r="WBM25" s="49"/>
      <c r="WBQ25" s="49"/>
      <c r="WBU25" s="49"/>
      <c r="WBY25" s="49"/>
      <c r="WCC25" s="49"/>
      <c r="WCG25" s="49"/>
      <c r="WCK25" s="49"/>
      <c r="WCO25" s="49"/>
      <c r="WCS25" s="49"/>
      <c r="WCW25" s="49"/>
      <c r="WDA25" s="49"/>
      <c r="WDE25" s="49"/>
      <c r="WDI25" s="49"/>
      <c r="WDM25" s="49"/>
      <c r="WDQ25" s="49"/>
      <c r="WDU25" s="49"/>
      <c r="WDY25" s="49"/>
      <c r="WEC25" s="49"/>
      <c r="WEG25" s="49"/>
      <c r="WEK25" s="49"/>
      <c r="WEO25" s="49"/>
      <c r="WES25" s="49"/>
      <c r="WEW25" s="49"/>
      <c r="WFA25" s="49"/>
      <c r="WFE25" s="49"/>
      <c r="WFI25" s="49"/>
      <c r="WFM25" s="49"/>
      <c r="WFQ25" s="49"/>
      <c r="WFU25" s="49"/>
      <c r="WFY25" s="49"/>
      <c r="WGC25" s="49"/>
      <c r="WGG25" s="49"/>
      <c r="WGK25" s="49"/>
      <c r="WGO25" s="49"/>
      <c r="WGS25" s="49"/>
      <c r="WGW25" s="49"/>
      <c r="WHA25" s="49"/>
      <c r="WHE25" s="49"/>
      <c r="WHI25" s="49"/>
      <c r="WHM25" s="49"/>
      <c r="WHQ25" s="49"/>
      <c r="WHU25" s="49"/>
      <c r="WHY25" s="49"/>
      <c r="WIC25" s="49"/>
      <c r="WIG25" s="49"/>
      <c r="WIK25" s="49"/>
      <c r="WIO25" s="49"/>
      <c r="WIS25" s="49"/>
      <c r="WIW25" s="49"/>
      <c r="WJA25" s="49"/>
      <c r="WJE25" s="49"/>
      <c r="WJI25" s="49"/>
      <c r="WJM25" s="49"/>
      <c r="WJQ25" s="49"/>
      <c r="WJU25" s="49"/>
      <c r="WJY25" s="49"/>
      <c r="WKC25" s="49"/>
      <c r="WKG25" s="49"/>
      <c r="WKK25" s="49"/>
      <c r="WKO25" s="49"/>
      <c r="WKS25" s="49"/>
      <c r="WKW25" s="49"/>
      <c r="WLA25" s="49"/>
      <c r="WLE25" s="49"/>
      <c r="WLI25" s="49"/>
      <c r="WLM25" s="49"/>
      <c r="WLQ25" s="49"/>
      <c r="WLU25" s="49"/>
      <c r="WLY25" s="49"/>
      <c r="WMC25" s="49"/>
      <c r="WMG25" s="49"/>
      <c r="WMK25" s="49"/>
      <c r="WMO25" s="49"/>
      <c r="WMS25" s="49"/>
      <c r="WMW25" s="49"/>
      <c r="WNA25" s="49"/>
      <c r="WNE25" s="49"/>
      <c r="WNI25" s="49"/>
      <c r="WNM25" s="49"/>
      <c r="WNQ25" s="49"/>
      <c r="WNU25" s="49"/>
      <c r="WNY25" s="49"/>
      <c r="WOC25" s="49"/>
      <c r="WOG25" s="49"/>
      <c r="WOK25" s="49"/>
      <c r="WOO25" s="49"/>
      <c r="WOS25" s="49"/>
      <c r="WOW25" s="49"/>
      <c r="WPA25" s="49"/>
      <c r="WPE25" s="49"/>
      <c r="WPI25" s="49"/>
      <c r="WPM25" s="49"/>
      <c r="WPQ25" s="49"/>
      <c r="WPU25" s="49"/>
      <c r="WPY25" s="49"/>
      <c r="WQC25" s="49"/>
      <c r="WQG25" s="49"/>
      <c r="WQK25" s="49"/>
      <c r="WQO25" s="49"/>
      <c r="WQS25" s="49"/>
      <c r="WQW25" s="49"/>
      <c r="WRA25" s="49"/>
      <c r="WRE25" s="49"/>
      <c r="WRI25" s="49"/>
      <c r="WRM25" s="49"/>
      <c r="WRQ25" s="49"/>
      <c r="WRU25" s="49"/>
      <c r="WRY25" s="49"/>
      <c r="WSC25" s="49"/>
      <c r="WSG25" s="49"/>
      <c r="WSK25" s="49"/>
      <c r="WSO25" s="49"/>
      <c r="WSS25" s="49"/>
      <c r="WSW25" s="49"/>
      <c r="WTA25" s="49"/>
      <c r="WTE25" s="49"/>
      <c r="WTI25" s="49"/>
      <c r="WTM25" s="49"/>
      <c r="WTQ25" s="49"/>
      <c r="WTU25" s="49"/>
      <c r="WTY25" s="49"/>
      <c r="WUC25" s="49"/>
      <c r="WUG25" s="49"/>
      <c r="WUK25" s="49"/>
      <c r="WUO25" s="49"/>
      <c r="WUS25" s="49"/>
      <c r="WUW25" s="49"/>
      <c r="WVA25" s="49"/>
      <c r="WVE25" s="49"/>
      <c r="WVI25" s="49"/>
      <c r="WVM25" s="49"/>
      <c r="WVQ25" s="49"/>
      <c r="WVU25" s="49"/>
      <c r="WVY25" s="49"/>
      <c r="WWC25" s="49"/>
      <c r="WWG25" s="49"/>
      <c r="WWK25" s="49"/>
      <c r="WWO25" s="49"/>
      <c r="WWS25" s="49"/>
      <c r="WWW25" s="49"/>
      <c r="WXA25" s="49"/>
      <c r="WXE25" s="49"/>
      <c r="WXI25" s="49"/>
      <c r="WXM25" s="49"/>
      <c r="WXQ25" s="49"/>
      <c r="WXU25" s="49"/>
      <c r="WXY25" s="49"/>
      <c r="WYC25" s="49"/>
      <c r="WYG25" s="49"/>
      <c r="WYK25" s="49"/>
      <c r="WYO25" s="49"/>
      <c r="WYS25" s="49"/>
      <c r="WYW25" s="49"/>
      <c r="WZA25" s="49"/>
      <c r="WZE25" s="49"/>
      <c r="WZI25" s="49"/>
      <c r="WZM25" s="49"/>
      <c r="WZQ25" s="49"/>
      <c r="WZU25" s="49"/>
      <c r="WZY25" s="49"/>
      <c r="XAC25" s="49"/>
      <c r="XAG25" s="49"/>
      <c r="XAK25" s="49"/>
      <c r="XAO25" s="49"/>
      <c r="XAS25" s="49"/>
      <c r="XAW25" s="49"/>
      <c r="XBA25" s="49"/>
      <c r="XBE25" s="49"/>
      <c r="XBI25" s="49"/>
      <c r="XBM25" s="49"/>
      <c r="XBQ25" s="49"/>
      <c r="XBU25" s="49"/>
      <c r="XBY25" s="49"/>
      <c r="XCC25" s="49"/>
      <c r="XCG25" s="49"/>
      <c r="XCK25" s="49"/>
      <c r="XCO25" s="49"/>
      <c r="XCS25" s="49"/>
      <c r="XCW25" s="49"/>
      <c r="XDA25" s="49"/>
      <c r="XDE25" s="49"/>
      <c r="XDI25" s="49"/>
      <c r="XDM25" s="49"/>
      <c r="XDQ25" s="49"/>
      <c r="XDU25" s="49"/>
      <c r="XDY25" s="49"/>
      <c r="XEC25" s="49"/>
      <c r="XEG25" s="49"/>
      <c r="XEK25" s="49"/>
      <c r="XEO25" s="49"/>
      <c r="XES25" s="49"/>
      <c r="XEW25" s="49"/>
      <c r="XFA25" s="49"/>
    </row>
    <row r="26" spans="1:1021 1025:2045 2049:3069 3073:4093 4097:5117 5121:6141 6145:7165 7169:8189 8193:9213 9217:10237 10241:11261 11265:12285 12289:13309 13313:14333 14337:15357 15361:16381" s="51" customFormat="1" x14ac:dyDescent="0.3">
      <c r="A26" s="49"/>
      <c r="C26" s="82" t="s">
        <v>110</v>
      </c>
      <c r="D26" s="1"/>
      <c r="E26" s="72">
        <v>215.904</v>
      </c>
      <c r="F26" s="72">
        <v>285.49079999999998</v>
      </c>
      <c r="G26" s="73">
        <v>326.44900000000001</v>
      </c>
      <c r="H26" s="73">
        <v>436.339</v>
      </c>
      <c r="I26" s="73">
        <v>611.43100000000004</v>
      </c>
      <c r="J26" s="29">
        <f t="shared" ref="J26:S26" si="6">J39/Company_Store_per_Total_Sale</f>
        <v>1837.835230277848</v>
      </c>
      <c r="K26" s="29">
        <f t="shared" si="6"/>
        <v>2286.5185596239467</v>
      </c>
      <c r="L26" s="29">
        <f t="shared" si="6"/>
        <v>2831.61743571124</v>
      </c>
      <c r="M26" s="29">
        <f t="shared" si="6"/>
        <v>3490.4127233261079</v>
      </c>
      <c r="N26" s="29">
        <f t="shared" si="6"/>
        <v>4282.4463345225304</v>
      </c>
      <c r="O26" s="29">
        <f t="shared" si="6"/>
        <v>5229.6245520758594</v>
      </c>
      <c r="P26" s="29">
        <f t="shared" si="6"/>
        <v>6356.2787206766425</v>
      </c>
      <c r="Q26" s="29">
        <f t="shared" si="6"/>
        <v>7689.1708075571105</v>
      </c>
      <c r="R26" s="29">
        <f t="shared" si="6"/>
        <v>9257.4304980877914</v>
      </c>
      <c r="S26" s="29">
        <f t="shared" si="6"/>
        <v>11092.410063907719</v>
      </c>
      <c r="U26" s="49"/>
      <c r="Y26" s="49"/>
      <c r="AC26" s="49"/>
      <c r="AG26" s="49"/>
      <c r="AK26" s="49"/>
      <c r="AO26" s="49"/>
      <c r="AS26" s="49"/>
      <c r="AW26" s="49"/>
      <c r="BA26" s="49"/>
      <c r="BE26" s="49"/>
      <c r="BI26" s="49"/>
      <c r="BM26" s="49"/>
      <c r="BQ26" s="49"/>
      <c r="BU26" s="49"/>
      <c r="BY26" s="49"/>
      <c r="CC26" s="49"/>
      <c r="CG26" s="49"/>
      <c r="CK26" s="49"/>
      <c r="CO26" s="49"/>
      <c r="CS26" s="49"/>
      <c r="CW26" s="49"/>
      <c r="DA26" s="49"/>
      <c r="DE26" s="49"/>
      <c r="DI26" s="49"/>
      <c r="DM26" s="49"/>
      <c r="DQ26" s="49"/>
      <c r="DU26" s="49"/>
      <c r="DY26" s="49"/>
      <c r="EC26" s="49"/>
      <c r="EG26" s="49"/>
      <c r="EK26" s="49"/>
      <c r="EO26" s="49"/>
      <c r="ES26" s="49"/>
      <c r="EW26" s="49"/>
      <c r="FA26" s="49"/>
      <c r="FE26" s="49"/>
      <c r="FI26" s="49"/>
      <c r="FM26" s="49"/>
      <c r="FQ26" s="49"/>
      <c r="FU26" s="49"/>
      <c r="FY26" s="49"/>
      <c r="GC26" s="49"/>
      <c r="GG26" s="49"/>
      <c r="GK26" s="49"/>
      <c r="GO26" s="49"/>
      <c r="GS26" s="49"/>
      <c r="GW26" s="49"/>
      <c r="HA26" s="49"/>
      <c r="HE26" s="49"/>
      <c r="HI26" s="49"/>
      <c r="HM26" s="49"/>
      <c r="HQ26" s="49"/>
      <c r="HU26" s="49"/>
      <c r="HY26" s="49"/>
      <c r="IC26" s="49"/>
      <c r="IG26" s="49"/>
      <c r="IK26" s="49"/>
      <c r="IO26" s="49"/>
      <c r="IS26" s="49"/>
      <c r="IW26" s="49"/>
      <c r="JA26" s="49"/>
      <c r="JE26" s="49"/>
      <c r="JI26" s="49"/>
      <c r="JM26" s="49"/>
      <c r="JQ26" s="49"/>
      <c r="JU26" s="49"/>
      <c r="JY26" s="49"/>
      <c r="KC26" s="49"/>
      <c r="KG26" s="49"/>
      <c r="KK26" s="49"/>
      <c r="KO26" s="49"/>
      <c r="KS26" s="49"/>
      <c r="KW26" s="49"/>
      <c r="LA26" s="49"/>
      <c r="LE26" s="49"/>
      <c r="LI26" s="49"/>
      <c r="LM26" s="49"/>
      <c r="LQ26" s="49"/>
      <c r="LU26" s="49"/>
      <c r="LY26" s="49"/>
      <c r="MC26" s="49"/>
      <c r="MG26" s="49"/>
      <c r="MK26" s="49"/>
      <c r="MO26" s="49"/>
      <c r="MS26" s="49"/>
      <c r="MW26" s="49"/>
      <c r="NA26" s="49"/>
      <c r="NE26" s="49"/>
      <c r="NI26" s="49"/>
      <c r="NM26" s="49"/>
      <c r="NQ26" s="49"/>
      <c r="NU26" s="49"/>
      <c r="NY26" s="49"/>
      <c r="OC26" s="49"/>
      <c r="OG26" s="49"/>
      <c r="OK26" s="49"/>
      <c r="OO26" s="49"/>
      <c r="OS26" s="49"/>
      <c r="OW26" s="49"/>
      <c r="PA26" s="49"/>
      <c r="PE26" s="49"/>
      <c r="PI26" s="49"/>
      <c r="PM26" s="49"/>
      <c r="PQ26" s="49"/>
      <c r="PU26" s="49"/>
      <c r="PY26" s="49"/>
      <c r="QC26" s="49"/>
      <c r="QG26" s="49"/>
      <c r="QK26" s="49"/>
      <c r="QO26" s="49"/>
      <c r="QS26" s="49"/>
      <c r="QW26" s="49"/>
      <c r="RA26" s="49"/>
      <c r="RE26" s="49"/>
      <c r="RI26" s="49"/>
      <c r="RM26" s="49"/>
      <c r="RQ26" s="49"/>
      <c r="RU26" s="49"/>
      <c r="RY26" s="49"/>
      <c r="SC26" s="49"/>
      <c r="SG26" s="49"/>
      <c r="SK26" s="49"/>
      <c r="SO26" s="49"/>
      <c r="SS26" s="49"/>
      <c r="SW26" s="49"/>
      <c r="TA26" s="49"/>
      <c r="TE26" s="49"/>
      <c r="TI26" s="49"/>
      <c r="TM26" s="49"/>
      <c r="TQ26" s="49"/>
      <c r="TU26" s="49"/>
      <c r="TY26" s="49"/>
      <c r="UC26" s="49"/>
      <c r="UG26" s="49"/>
      <c r="UK26" s="49"/>
      <c r="UO26" s="49"/>
      <c r="US26" s="49"/>
      <c r="UW26" s="49"/>
      <c r="VA26" s="49"/>
      <c r="VE26" s="49"/>
      <c r="VI26" s="49"/>
      <c r="VM26" s="49"/>
      <c r="VQ26" s="49"/>
      <c r="VU26" s="49"/>
      <c r="VY26" s="49"/>
      <c r="WC26" s="49"/>
      <c r="WG26" s="49"/>
      <c r="WK26" s="49"/>
      <c r="WO26" s="49"/>
      <c r="WS26" s="49"/>
      <c r="WW26" s="49"/>
      <c r="XA26" s="49"/>
      <c r="XE26" s="49"/>
      <c r="XI26" s="49"/>
      <c r="XM26" s="49"/>
      <c r="XQ26" s="49"/>
      <c r="XU26" s="49"/>
      <c r="XY26" s="49"/>
      <c r="YC26" s="49"/>
      <c r="YG26" s="49"/>
      <c r="YK26" s="49"/>
      <c r="YO26" s="49"/>
      <c r="YS26" s="49"/>
      <c r="YW26" s="49"/>
      <c r="ZA26" s="49"/>
      <c r="ZE26" s="49"/>
      <c r="ZI26" s="49"/>
      <c r="ZM26" s="49"/>
      <c r="ZQ26" s="49"/>
      <c r="ZU26" s="49"/>
      <c r="ZY26" s="49"/>
      <c r="AAC26" s="49"/>
      <c r="AAG26" s="49"/>
      <c r="AAK26" s="49"/>
      <c r="AAO26" s="49"/>
      <c r="AAS26" s="49"/>
      <c r="AAW26" s="49"/>
      <c r="ABA26" s="49"/>
      <c r="ABE26" s="49"/>
      <c r="ABI26" s="49"/>
      <c r="ABM26" s="49"/>
      <c r="ABQ26" s="49"/>
      <c r="ABU26" s="49"/>
      <c r="ABY26" s="49"/>
      <c r="ACC26" s="49"/>
      <c r="ACG26" s="49"/>
      <c r="ACK26" s="49"/>
      <c r="ACO26" s="49"/>
      <c r="ACS26" s="49"/>
      <c r="ACW26" s="49"/>
      <c r="ADA26" s="49"/>
      <c r="ADE26" s="49"/>
      <c r="ADI26" s="49"/>
      <c r="ADM26" s="49"/>
      <c r="ADQ26" s="49"/>
      <c r="ADU26" s="49"/>
      <c r="ADY26" s="49"/>
      <c r="AEC26" s="49"/>
      <c r="AEG26" s="49"/>
      <c r="AEK26" s="49"/>
      <c r="AEO26" s="49"/>
      <c r="AES26" s="49"/>
      <c r="AEW26" s="49"/>
      <c r="AFA26" s="49"/>
      <c r="AFE26" s="49"/>
      <c r="AFI26" s="49"/>
      <c r="AFM26" s="49"/>
      <c r="AFQ26" s="49"/>
      <c r="AFU26" s="49"/>
      <c r="AFY26" s="49"/>
      <c r="AGC26" s="49"/>
      <c r="AGG26" s="49"/>
      <c r="AGK26" s="49"/>
      <c r="AGO26" s="49"/>
      <c r="AGS26" s="49"/>
      <c r="AGW26" s="49"/>
      <c r="AHA26" s="49"/>
      <c r="AHE26" s="49"/>
      <c r="AHI26" s="49"/>
      <c r="AHM26" s="49"/>
      <c r="AHQ26" s="49"/>
      <c r="AHU26" s="49"/>
      <c r="AHY26" s="49"/>
      <c r="AIC26" s="49"/>
      <c r="AIG26" s="49"/>
      <c r="AIK26" s="49"/>
      <c r="AIO26" s="49"/>
      <c r="AIS26" s="49"/>
      <c r="AIW26" s="49"/>
      <c r="AJA26" s="49"/>
      <c r="AJE26" s="49"/>
      <c r="AJI26" s="49"/>
      <c r="AJM26" s="49"/>
      <c r="AJQ26" s="49"/>
      <c r="AJU26" s="49"/>
      <c r="AJY26" s="49"/>
      <c r="AKC26" s="49"/>
      <c r="AKG26" s="49"/>
      <c r="AKK26" s="49"/>
      <c r="AKO26" s="49"/>
      <c r="AKS26" s="49"/>
      <c r="AKW26" s="49"/>
      <c r="ALA26" s="49"/>
      <c r="ALE26" s="49"/>
      <c r="ALI26" s="49"/>
      <c r="ALM26" s="49"/>
      <c r="ALQ26" s="49"/>
      <c r="ALU26" s="49"/>
      <c r="ALY26" s="49"/>
      <c r="AMC26" s="49"/>
      <c r="AMG26" s="49"/>
      <c r="AMK26" s="49"/>
      <c r="AMO26" s="49"/>
      <c r="AMS26" s="49"/>
      <c r="AMW26" s="49"/>
      <c r="ANA26" s="49"/>
      <c r="ANE26" s="49"/>
      <c r="ANI26" s="49"/>
      <c r="ANM26" s="49"/>
      <c r="ANQ26" s="49"/>
      <c r="ANU26" s="49"/>
      <c r="ANY26" s="49"/>
      <c r="AOC26" s="49"/>
      <c r="AOG26" s="49"/>
      <c r="AOK26" s="49"/>
      <c r="AOO26" s="49"/>
      <c r="AOS26" s="49"/>
      <c r="AOW26" s="49"/>
      <c r="APA26" s="49"/>
      <c r="APE26" s="49"/>
      <c r="API26" s="49"/>
      <c r="APM26" s="49"/>
      <c r="APQ26" s="49"/>
      <c r="APU26" s="49"/>
      <c r="APY26" s="49"/>
      <c r="AQC26" s="49"/>
      <c r="AQG26" s="49"/>
      <c r="AQK26" s="49"/>
      <c r="AQO26" s="49"/>
      <c r="AQS26" s="49"/>
      <c r="AQW26" s="49"/>
      <c r="ARA26" s="49"/>
      <c r="ARE26" s="49"/>
      <c r="ARI26" s="49"/>
      <c r="ARM26" s="49"/>
      <c r="ARQ26" s="49"/>
      <c r="ARU26" s="49"/>
      <c r="ARY26" s="49"/>
      <c r="ASC26" s="49"/>
      <c r="ASG26" s="49"/>
      <c r="ASK26" s="49"/>
      <c r="ASO26" s="49"/>
      <c r="ASS26" s="49"/>
      <c r="ASW26" s="49"/>
      <c r="ATA26" s="49"/>
      <c r="ATE26" s="49"/>
      <c r="ATI26" s="49"/>
      <c r="ATM26" s="49"/>
      <c r="ATQ26" s="49"/>
      <c r="ATU26" s="49"/>
      <c r="ATY26" s="49"/>
      <c r="AUC26" s="49"/>
      <c r="AUG26" s="49"/>
      <c r="AUK26" s="49"/>
      <c r="AUO26" s="49"/>
      <c r="AUS26" s="49"/>
      <c r="AUW26" s="49"/>
      <c r="AVA26" s="49"/>
      <c r="AVE26" s="49"/>
      <c r="AVI26" s="49"/>
      <c r="AVM26" s="49"/>
      <c r="AVQ26" s="49"/>
      <c r="AVU26" s="49"/>
      <c r="AVY26" s="49"/>
      <c r="AWC26" s="49"/>
      <c r="AWG26" s="49"/>
      <c r="AWK26" s="49"/>
      <c r="AWO26" s="49"/>
      <c r="AWS26" s="49"/>
      <c r="AWW26" s="49"/>
      <c r="AXA26" s="49"/>
      <c r="AXE26" s="49"/>
      <c r="AXI26" s="49"/>
      <c r="AXM26" s="49"/>
      <c r="AXQ26" s="49"/>
      <c r="AXU26" s="49"/>
      <c r="AXY26" s="49"/>
      <c r="AYC26" s="49"/>
      <c r="AYG26" s="49"/>
      <c r="AYK26" s="49"/>
      <c r="AYO26" s="49"/>
      <c r="AYS26" s="49"/>
      <c r="AYW26" s="49"/>
      <c r="AZA26" s="49"/>
      <c r="AZE26" s="49"/>
      <c r="AZI26" s="49"/>
      <c r="AZM26" s="49"/>
      <c r="AZQ26" s="49"/>
      <c r="AZU26" s="49"/>
      <c r="AZY26" s="49"/>
      <c r="BAC26" s="49"/>
      <c r="BAG26" s="49"/>
      <c r="BAK26" s="49"/>
      <c r="BAO26" s="49"/>
      <c r="BAS26" s="49"/>
      <c r="BAW26" s="49"/>
      <c r="BBA26" s="49"/>
      <c r="BBE26" s="49"/>
      <c r="BBI26" s="49"/>
      <c r="BBM26" s="49"/>
      <c r="BBQ26" s="49"/>
      <c r="BBU26" s="49"/>
      <c r="BBY26" s="49"/>
      <c r="BCC26" s="49"/>
      <c r="BCG26" s="49"/>
      <c r="BCK26" s="49"/>
      <c r="BCO26" s="49"/>
      <c r="BCS26" s="49"/>
      <c r="BCW26" s="49"/>
      <c r="BDA26" s="49"/>
      <c r="BDE26" s="49"/>
      <c r="BDI26" s="49"/>
      <c r="BDM26" s="49"/>
      <c r="BDQ26" s="49"/>
      <c r="BDU26" s="49"/>
      <c r="BDY26" s="49"/>
      <c r="BEC26" s="49"/>
      <c r="BEG26" s="49"/>
      <c r="BEK26" s="49"/>
      <c r="BEO26" s="49"/>
      <c r="BES26" s="49"/>
      <c r="BEW26" s="49"/>
      <c r="BFA26" s="49"/>
      <c r="BFE26" s="49"/>
      <c r="BFI26" s="49"/>
      <c r="BFM26" s="49"/>
      <c r="BFQ26" s="49"/>
      <c r="BFU26" s="49"/>
      <c r="BFY26" s="49"/>
      <c r="BGC26" s="49"/>
      <c r="BGG26" s="49"/>
      <c r="BGK26" s="49"/>
      <c r="BGO26" s="49"/>
      <c r="BGS26" s="49"/>
      <c r="BGW26" s="49"/>
      <c r="BHA26" s="49"/>
      <c r="BHE26" s="49"/>
      <c r="BHI26" s="49"/>
      <c r="BHM26" s="49"/>
      <c r="BHQ26" s="49"/>
      <c r="BHU26" s="49"/>
      <c r="BHY26" s="49"/>
      <c r="BIC26" s="49"/>
      <c r="BIG26" s="49"/>
      <c r="BIK26" s="49"/>
      <c r="BIO26" s="49"/>
      <c r="BIS26" s="49"/>
      <c r="BIW26" s="49"/>
      <c r="BJA26" s="49"/>
      <c r="BJE26" s="49"/>
      <c r="BJI26" s="49"/>
      <c r="BJM26" s="49"/>
      <c r="BJQ26" s="49"/>
      <c r="BJU26" s="49"/>
      <c r="BJY26" s="49"/>
      <c r="BKC26" s="49"/>
      <c r="BKG26" s="49"/>
      <c r="BKK26" s="49"/>
      <c r="BKO26" s="49"/>
      <c r="BKS26" s="49"/>
      <c r="BKW26" s="49"/>
      <c r="BLA26" s="49"/>
      <c r="BLE26" s="49"/>
      <c r="BLI26" s="49"/>
      <c r="BLM26" s="49"/>
      <c r="BLQ26" s="49"/>
      <c r="BLU26" s="49"/>
      <c r="BLY26" s="49"/>
      <c r="BMC26" s="49"/>
      <c r="BMG26" s="49"/>
      <c r="BMK26" s="49"/>
      <c r="BMO26" s="49"/>
      <c r="BMS26" s="49"/>
      <c r="BMW26" s="49"/>
      <c r="BNA26" s="49"/>
      <c r="BNE26" s="49"/>
      <c r="BNI26" s="49"/>
      <c r="BNM26" s="49"/>
      <c r="BNQ26" s="49"/>
      <c r="BNU26" s="49"/>
      <c r="BNY26" s="49"/>
      <c r="BOC26" s="49"/>
      <c r="BOG26" s="49"/>
      <c r="BOK26" s="49"/>
      <c r="BOO26" s="49"/>
      <c r="BOS26" s="49"/>
      <c r="BOW26" s="49"/>
      <c r="BPA26" s="49"/>
      <c r="BPE26" s="49"/>
      <c r="BPI26" s="49"/>
      <c r="BPM26" s="49"/>
      <c r="BPQ26" s="49"/>
      <c r="BPU26" s="49"/>
      <c r="BPY26" s="49"/>
      <c r="BQC26" s="49"/>
      <c r="BQG26" s="49"/>
      <c r="BQK26" s="49"/>
      <c r="BQO26" s="49"/>
      <c r="BQS26" s="49"/>
      <c r="BQW26" s="49"/>
      <c r="BRA26" s="49"/>
      <c r="BRE26" s="49"/>
      <c r="BRI26" s="49"/>
      <c r="BRM26" s="49"/>
      <c r="BRQ26" s="49"/>
      <c r="BRU26" s="49"/>
      <c r="BRY26" s="49"/>
      <c r="BSC26" s="49"/>
      <c r="BSG26" s="49"/>
      <c r="BSK26" s="49"/>
      <c r="BSO26" s="49"/>
      <c r="BSS26" s="49"/>
      <c r="BSW26" s="49"/>
      <c r="BTA26" s="49"/>
      <c r="BTE26" s="49"/>
      <c r="BTI26" s="49"/>
      <c r="BTM26" s="49"/>
      <c r="BTQ26" s="49"/>
      <c r="BTU26" s="49"/>
      <c r="BTY26" s="49"/>
      <c r="BUC26" s="49"/>
      <c r="BUG26" s="49"/>
      <c r="BUK26" s="49"/>
      <c r="BUO26" s="49"/>
      <c r="BUS26" s="49"/>
      <c r="BUW26" s="49"/>
      <c r="BVA26" s="49"/>
      <c r="BVE26" s="49"/>
      <c r="BVI26" s="49"/>
      <c r="BVM26" s="49"/>
      <c r="BVQ26" s="49"/>
      <c r="BVU26" s="49"/>
      <c r="BVY26" s="49"/>
      <c r="BWC26" s="49"/>
      <c r="BWG26" s="49"/>
      <c r="BWK26" s="49"/>
      <c r="BWO26" s="49"/>
      <c r="BWS26" s="49"/>
      <c r="BWW26" s="49"/>
      <c r="BXA26" s="49"/>
      <c r="BXE26" s="49"/>
      <c r="BXI26" s="49"/>
      <c r="BXM26" s="49"/>
      <c r="BXQ26" s="49"/>
      <c r="BXU26" s="49"/>
      <c r="BXY26" s="49"/>
      <c r="BYC26" s="49"/>
      <c r="BYG26" s="49"/>
      <c r="BYK26" s="49"/>
      <c r="BYO26" s="49"/>
      <c r="BYS26" s="49"/>
      <c r="BYW26" s="49"/>
      <c r="BZA26" s="49"/>
      <c r="BZE26" s="49"/>
      <c r="BZI26" s="49"/>
      <c r="BZM26" s="49"/>
      <c r="BZQ26" s="49"/>
      <c r="BZU26" s="49"/>
      <c r="BZY26" s="49"/>
      <c r="CAC26" s="49"/>
      <c r="CAG26" s="49"/>
      <c r="CAK26" s="49"/>
      <c r="CAO26" s="49"/>
      <c r="CAS26" s="49"/>
      <c r="CAW26" s="49"/>
      <c r="CBA26" s="49"/>
      <c r="CBE26" s="49"/>
      <c r="CBI26" s="49"/>
      <c r="CBM26" s="49"/>
      <c r="CBQ26" s="49"/>
      <c r="CBU26" s="49"/>
      <c r="CBY26" s="49"/>
      <c r="CCC26" s="49"/>
      <c r="CCG26" s="49"/>
      <c r="CCK26" s="49"/>
      <c r="CCO26" s="49"/>
      <c r="CCS26" s="49"/>
      <c r="CCW26" s="49"/>
      <c r="CDA26" s="49"/>
      <c r="CDE26" s="49"/>
      <c r="CDI26" s="49"/>
      <c r="CDM26" s="49"/>
      <c r="CDQ26" s="49"/>
      <c r="CDU26" s="49"/>
      <c r="CDY26" s="49"/>
      <c r="CEC26" s="49"/>
      <c r="CEG26" s="49"/>
      <c r="CEK26" s="49"/>
      <c r="CEO26" s="49"/>
      <c r="CES26" s="49"/>
      <c r="CEW26" s="49"/>
      <c r="CFA26" s="49"/>
      <c r="CFE26" s="49"/>
      <c r="CFI26" s="49"/>
      <c r="CFM26" s="49"/>
      <c r="CFQ26" s="49"/>
      <c r="CFU26" s="49"/>
      <c r="CFY26" s="49"/>
      <c r="CGC26" s="49"/>
      <c r="CGG26" s="49"/>
      <c r="CGK26" s="49"/>
      <c r="CGO26" s="49"/>
      <c r="CGS26" s="49"/>
      <c r="CGW26" s="49"/>
      <c r="CHA26" s="49"/>
      <c r="CHE26" s="49"/>
      <c r="CHI26" s="49"/>
      <c r="CHM26" s="49"/>
      <c r="CHQ26" s="49"/>
      <c r="CHU26" s="49"/>
      <c r="CHY26" s="49"/>
      <c r="CIC26" s="49"/>
      <c r="CIG26" s="49"/>
      <c r="CIK26" s="49"/>
      <c r="CIO26" s="49"/>
      <c r="CIS26" s="49"/>
      <c r="CIW26" s="49"/>
      <c r="CJA26" s="49"/>
      <c r="CJE26" s="49"/>
      <c r="CJI26" s="49"/>
      <c r="CJM26" s="49"/>
      <c r="CJQ26" s="49"/>
      <c r="CJU26" s="49"/>
      <c r="CJY26" s="49"/>
      <c r="CKC26" s="49"/>
      <c r="CKG26" s="49"/>
      <c r="CKK26" s="49"/>
      <c r="CKO26" s="49"/>
      <c r="CKS26" s="49"/>
      <c r="CKW26" s="49"/>
      <c r="CLA26" s="49"/>
      <c r="CLE26" s="49"/>
      <c r="CLI26" s="49"/>
      <c r="CLM26" s="49"/>
      <c r="CLQ26" s="49"/>
      <c r="CLU26" s="49"/>
      <c r="CLY26" s="49"/>
      <c r="CMC26" s="49"/>
      <c r="CMG26" s="49"/>
      <c r="CMK26" s="49"/>
      <c r="CMO26" s="49"/>
      <c r="CMS26" s="49"/>
      <c r="CMW26" s="49"/>
      <c r="CNA26" s="49"/>
      <c r="CNE26" s="49"/>
      <c r="CNI26" s="49"/>
      <c r="CNM26" s="49"/>
      <c r="CNQ26" s="49"/>
      <c r="CNU26" s="49"/>
      <c r="CNY26" s="49"/>
      <c r="COC26" s="49"/>
      <c r="COG26" s="49"/>
      <c r="COK26" s="49"/>
      <c r="COO26" s="49"/>
      <c r="COS26" s="49"/>
      <c r="COW26" s="49"/>
      <c r="CPA26" s="49"/>
      <c r="CPE26" s="49"/>
      <c r="CPI26" s="49"/>
      <c r="CPM26" s="49"/>
      <c r="CPQ26" s="49"/>
      <c r="CPU26" s="49"/>
      <c r="CPY26" s="49"/>
      <c r="CQC26" s="49"/>
      <c r="CQG26" s="49"/>
      <c r="CQK26" s="49"/>
      <c r="CQO26" s="49"/>
      <c r="CQS26" s="49"/>
      <c r="CQW26" s="49"/>
      <c r="CRA26" s="49"/>
      <c r="CRE26" s="49"/>
      <c r="CRI26" s="49"/>
      <c r="CRM26" s="49"/>
      <c r="CRQ26" s="49"/>
      <c r="CRU26" s="49"/>
      <c r="CRY26" s="49"/>
      <c r="CSC26" s="49"/>
      <c r="CSG26" s="49"/>
      <c r="CSK26" s="49"/>
      <c r="CSO26" s="49"/>
      <c r="CSS26" s="49"/>
      <c r="CSW26" s="49"/>
      <c r="CTA26" s="49"/>
      <c r="CTE26" s="49"/>
      <c r="CTI26" s="49"/>
      <c r="CTM26" s="49"/>
      <c r="CTQ26" s="49"/>
      <c r="CTU26" s="49"/>
      <c r="CTY26" s="49"/>
      <c r="CUC26" s="49"/>
      <c r="CUG26" s="49"/>
      <c r="CUK26" s="49"/>
      <c r="CUO26" s="49"/>
      <c r="CUS26" s="49"/>
      <c r="CUW26" s="49"/>
      <c r="CVA26" s="49"/>
      <c r="CVE26" s="49"/>
      <c r="CVI26" s="49"/>
      <c r="CVM26" s="49"/>
      <c r="CVQ26" s="49"/>
      <c r="CVU26" s="49"/>
      <c r="CVY26" s="49"/>
      <c r="CWC26" s="49"/>
      <c r="CWG26" s="49"/>
      <c r="CWK26" s="49"/>
      <c r="CWO26" s="49"/>
      <c r="CWS26" s="49"/>
      <c r="CWW26" s="49"/>
      <c r="CXA26" s="49"/>
      <c r="CXE26" s="49"/>
      <c r="CXI26" s="49"/>
      <c r="CXM26" s="49"/>
      <c r="CXQ26" s="49"/>
      <c r="CXU26" s="49"/>
      <c r="CXY26" s="49"/>
      <c r="CYC26" s="49"/>
      <c r="CYG26" s="49"/>
      <c r="CYK26" s="49"/>
      <c r="CYO26" s="49"/>
      <c r="CYS26" s="49"/>
      <c r="CYW26" s="49"/>
      <c r="CZA26" s="49"/>
      <c r="CZE26" s="49"/>
      <c r="CZI26" s="49"/>
      <c r="CZM26" s="49"/>
      <c r="CZQ26" s="49"/>
      <c r="CZU26" s="49"/>
      <c r="CZY26" s="49"/>
      <c r="DAC26" s="49"/>
      <c r="DAG26" s="49"/>
      <c r="DAK26" s="49"/>
      <c r="DAO26" s="49"/>
      <c r="DAS26" s="49"/>
      <c r="DAW26" s="49"/>
      <c r="DBA26" s="49"/>
      <c r="DBE26" s="49"/>
      <c r="DBI26" s="49"/>
      <c r="DBM26" s="49"/>
      <c r="DBQ26" s="49"/>
      <c r="DBU26" s="49"/>
      <c r="DBY26" s="49"/>
      <c r="DCC26" s="49"/>
      <c r="DCG26" s="49"/>
      <c r="DCK26" s="49"/>
      <c r="DCO26" s="49"/>
      <c r="DCS26" s="49"/>
      <c r="DCW26" s="49"/>
      <c r="DDA26" s="49"/>
      <c r="DDE26" s="49"/>
      <c r="DDI26" s="49"/>
      <c r="DDM26" s="49"/>
      <c r="DDQ26" s="49"/>
      <c r="DDU26" s="49"/>
      <c r="DDY26" s="49"/>
      <c r="DEC26" s="49"/>
      <c r="DEG26" s="49"/>
      <c r="DEK26" s="49"/>
      <c r="DEO26" s="49"/>
      <c r="DES26" s="49"/>
      <c r="DEW26" s="49"/>
      <c r="DFA26" s="49"/>
      <c r="DFE26" s="49"/>
      <c r="DFI26" s="49"/>
      <c r="DFM26" s="49"/>
      <c r="DFQ26" s="49"/>
      <c r="DFU26" s="49"/>
      <c r="DFY26" s="49"/>
      <c r="DGC26" s="49"/>
      <c r="DGG26" s="49"/>
      <c r="DGK26" s="49"/>
      <c r="DGO26" s="49"/>
      <c r="DGS26" s="49"/>
      <c r="DGW26" s="49"/>
      <c r="DHA26" s="49"/>
      <c r="DHE26" s="49"/>
      <c r="DHI26" s="49"/>
      <c r="DHM26" s="49"/>
      <c r="DHQ26" s="49"/>
      <c r="DHU26" s="49"/>
      <c r="DHY26" s="49"/>
      <c r="DIC26" s="49"/>
      <c r="DIG26" s="49"/>
      <c r="DIK26" s="49"/>
      <c r="DIO26" s="49"/>
      <c r="DIS26" s="49"/>
      <c r="DIW26" s="49"/>
      <c r="DJA26" s="49"/>
      <c r="DJE26" s="49"/>
      <c r="DJI26" s="49"/>
      <c r="DJM26" s="49"/>
      <c r="DJQ26" s="49"/>
      <c r="DJU26" s="49"/>
      <c r="DJY26" s="49"/>
      <c r="DKC26" s="49"/>
      <c r="DKG26" s="49"/>
      <c r="DKK26" s="49"/>
      <c r="DKO26" s="49"/>
      <c r="DKS26" s="49"/>
      <c r="DKW26" s="49"/>
      <c r="DLA26" s="49"/>
      <c r="DLE26" s="49"/>
      <c r="DLI26" s="49"/>
      <c r="DLM26" s="49"/>
      <c r="DLQ26" s="49"/>
      <c r="DLU26" s="49"/>
      <c r="DLY26" s="49"/>
      <c r="DMC26" s="49"/>
      <c r="DMG26" s="49"/>
      <c r="DMK26" s="49"/>
      <c r="DMO26" s="49"/>
      <c r="DMS26" s="49"/>
      <c r="DMW26" s="49"/>
      <c r="DNA26" s="49"/>
      <c r="DNE26" s="49"/>
      <c r="DNI26" s="49"/>
      <c r="DNM26" s="49"/>
      <c r="DNQ26" s="49"/>
      <c r="DNU26" s="49"/>
      <c r="DNY26" s="49"/>
      <c r="DOC26" s="49"/>
      <c r="DOG26" s="49"/>
      <c r="DOK26" s="49"/>
      <c r="DOO26" s="49"/>
      <c r="DOS26" s="49"/>
      <c r="DOW26" s="49"/>
      <c r="DPA26" s="49"/>
      <c r="DPE26" s="49"/>
      <c r="DPI26" s="49"/>
      <c r="DPM26" s="49"/>
      <c r="DPQ26" s="49"/>
      <c r="DPU26" s="49"/>
      <c r="DPY26" s="49"/>
      <c r="DQC26" s="49"/>
      <c r="DQG26" s="49"/>
      <c r="DQK26" s="49"/>
      <c r="DQO26" s="49"/>
      <c r="DQS26" s="49"/>
      <c r="DQW26" s="49"/>
      <c r="DRA26" s="49"/>
      <c r="DRE26" s="49"/>
      <c r="DRI26" s="49"/>
      <c r="DRM26" s="49"/>
      <c r="DRQ26" s="49"/>
      <c r="DRU26" s="49"/>
      <c r="DRY26" s="49"/>
      <c r="DSC26" s="49"/>
      <c r="DSG26" s="49"/>
      <c r="DSK26" s="49"/>
      <c r="DSO26" s="49"/>
      <c r="DSS26" s="49"/>
      <c r="DSW26" s="49"/>
      <c r="DTA26" s="49"/>
      <c r="DTE26" s="49"/>
      <c r="DTI26" s="49"/>
      <c r="DTM26" s="49"/>
      <c r="DTQ26" s="49"/>
      <c r="DTU26" s="49"/>
      <c r="DTY26" s="49"/>
      <c r="DUC26" s="49"/>
      <c r="DUG26" s="49"/>
      <c r="DUK26" s="49"/>
      <c r="DUO26" s="49"/>
      <c r="DUS26" s="49"/>
      <c r="DUW26" s="49"/>
      <c r="DVA26" s="49"/>
      <c r="DVE26" s="49"/>
      <c r="DVI26" s="49"/>
      <c r="DVM26" s="49"/>
      <c r="DVQ26" s="49"/>
      <c r="DVU26" s="49"/>
      <c r="DVY26" s="49"/>
      <c r="DWC26" s="49"/>
      <c r="DWG26" s="49"/>
      <c r="DWK26" s="49"/>
      <c r="DWO26" s="49"/>
      <c r="DWS26" s="49"/>
      <c r="DWW26" s="49"/>
      <c r="DXA26" s="49"/>
      <c r="DXE26" s="49"/>
      <c r="DXI26" s="49"/>
      <c r="DXM26" s="49"/>
      <c r="DXQ26" s="49"/>
      <c r="DXU26" s="49"/>
      <c r="DXY26" s="49"/>
      <c r="DYC26" s="49"/>
      <c r="DYG26" s="49"/>
      <c r="DYK26" s="49"/>
      <c r="DYO26" s="49"/>
      <c r="DYS26" s="49"/>
      <c r="DYW26" s="49"/>
      <c r="DZA26" s="49"/>
      <c r="DZE26" s="49"/>
      <c r="DZI26" s="49"/>
      <c r="DZM26" s="49"/>
      <c r="DZQ26" s="49"/>
      <c r="DZU26" s="49"/>
      <c r="DZY26" s="49"/>
      <c r="EAC26" s="49"/>
      <c r="EAG26" s="49"/>
      <c r="EAK26" s="49"/>
      <c r="EAO26" s="49"/>
      <c r="EAS26" s="49"/>
      <c r="EAW26" s="49"/>
      <c r="EBA26" s="49"/>
      <c r="EBE26" s="49"/>
      <c r="EBI26" s="49"/>
      <c r="EBM26" s="49"/>
      <c r="EBQ26" s="49"/>
      <c r="EBU26" s="49"/>
      <c r="EBY26" s="49"/>
      <c r="ECC26" s="49"/>
      <c r="ECG26" s="49"/>
      <c r="ECK26" s="49"/>
      <c r="ECO26" s="49"/>
      <c r="ECS26" s="49"/>
      <c r="ECW26" s="49"/>
      <c r="EDA26" s="49"/>
      <c r="EDE26" s="49"/>
      <c r="EDI26" s="49"/>
      <c r="EDM26" s="49"/>
      <c r="EDQ26" s="49"/>
      <c r="EDU26" s="49"/>
      <c r="EDY26" s="49"/>
      <c r="EEC26" s="49"/>
      <c r="EEG26" s="49"/>
      <c r="EEK26" s="49"/>
      <c r="EEO26" s="49"/>
      <c r="EES26" s="49"/>
      <c r="EEW26" s="49"/>
      <c r="EFA26" s="49"/>
      <c r="EFE26" s="49"/>
      <c r="EFI26" s="49"/>
      <c r="EFM26" s="49"/>
      <c r="EFQ26" s="49"/>
      <c r="EFU26" s="49"/>
      <c r="EFY26" s="49"/>
      <c r="EGC26" s="49"/>
      <c r="EGG26" s="49"/>
      <c r="EGK26" s="49"/>
      <c r="EGO26" s="49"/>
      <c r="EGS26" s="49"/>
      <c r="EGW26" s="49"/>
      <c r="EHA26" s="49"/>
      <c r="EHE26" s="49"/>
      <c r="EHI26" s="49"/>
      <c r="EHM26" s="49"/>
      <c r="EHQ26" s="49"/>
      <c r="EHU26" s="49"/>
      <c r="EHY26" s="49"/>
      <c r="EIC26" s="49"/>
      <c r="EIG26" s="49"/>
      <c r="EIK26" s="49"/>
      <c r="EIO26" s="49"/>
      <c r="EIS26" s="49"/>
      <c r="EIW26" s="49"/>
      <c r="EJA26" s="49"/>
      <c r="EJE26" s="49"/>
      <c r="EJI26" s="49"/>
      <c r="EJM26" s="49"/>
      <c r="EJQ26" s="49"/>
      <c r="EJU26" s="49"/>
      <c r="EJY26" s="49"/>
      <c r="EKC26" s="49"/>
      <c r="EKG26" s="49"/>
      <c r="EKK26" s="49"/>
      <c r="EKO26" s="49"/>
      <c r="EKS26" s="49"/>
      <c r="EKW26" s="49"/>
      <c r="ELA26" s="49"/>
      <c r="ELE26" s="49"/>
      <c r="ELI26" s="49"/>
      <c r="ELM26" s="49"/>
      <c r="ELQ26" s="49"/>
      <c r="ELU26" s="49"/>
      <c r="ELY26" s="49"/>
      <c r="EMC26" s="49"/>
      <c r="EMG26" s="49"/>
      <c r="EMK26" s="49"/>
      <c r="EMO26" s="49"/>
      <c r="EMS26" s="49"/>
      <c r="EMW26" s="49"/>
      <c r="ENA26" s="49"/>
      <c r="ENE26" s="49"/>
      <c r="ENI26" s="49"/>
      <c r="ENM26" s="49"/>
      <c r="ENQ26" s="49"/>
      <c r="ENU26" s="49"/>
      <c r="ENY26" s="49"/>
      <c r="EOC26" s="49"/>
      <c r="EOG26" s="49"/>
      <c r="EOK26" s="49"/>
      <c r="EOO26" s="49"/>
      <c r="EOS26" s="49"/>
      <c r="EOW26" s="49"/>
      <c r="EPA26" s="49"/>
      <c r="EPE26" s="49"/>
      <c r="EPI26" s="49"/>
      <c r="EPM26" s="49"/>
      <c r="EPQ26" s="49"/>
      <c r="EPU26" s="49"/>
      <c r="EPY26" s="49"/>
      <c r="EQC26" s="49"/>
      <c r="EQG26" s="49"/>
      <c r="EQK26" s="49"/>
      <c r="EQO26" s="49"/>
      <c r="EQS26" s="49"/>
      <c r="EQW26" s="49"/>
      <c r="ERA26" s="49"/>
      <c r="ERE26" s="49"/>
      <c r="ERI26" s="49"/>
      <c r="ERM26" s="49"/>
      <c r="ERQ26" s="49"/>
      <c r="ERU26" s="49"/>
      <c r="ERY26" s="49"/>
      <c r="ESC26" s="49"/>
      <c r="ESG26" s="49"/>
      <c r="ESK26" s="49"/>
      <c r="ESO26" s="49"/>
      <c r="ESS26" s="49"/>
      <c r="ESW26" s="49"/>
      <c r="ETA26" s="49"/>
      <c r="ETE26" s="49"/>
      <c r="ETI26" s="49"/>
      <c r="ETM26" s="49"/>
      <c r="ETQ26" s="49"/>
      <c r="ETU26" s="49"/>
      <c r="ETY26" s="49"/>
      <c r="EUC26" s="49"/>
      <c r="EUG26" s="49"/>
      <c r="EUK26" s="49"/>
      <c r="EUO26" s="49"/>
      <c r="EUS26" s="49"/>
      <c r="EUW26" s="49"/>
      <c r="EVA26" s="49"/>
      <c r="EVE26" s="49"/>
      <c r="EVI26" s="49"/>
      <c r="EVM26" s="49"/>
      <c r="EVQ26" s="49"/>
      <c r="EVU26" s="49"/>
      <c r="EVY26" s="49"/>
      <c r="EWC26" s="49"/>
      <c r="EWG26" s="49"/>
      <c r="EWK26" s="49"/>
      <c r="EWO26" s="49"/>
      <c r="EWS26" s="49"/>
      <c r="EWW26" s="49"/>
      <c r="EXA26" s="49"/>
      <c r="EXE26" s="49"/>
      <c r="EXI26" s="49"/>
      <c r="EXM26" s="49"/>
      <c r="EXQ26" s="49"/>
      <c r="EXU26" s="49"/>
      <c r="EXY26" s="49"/>
      <c r="EYC26" s="49"/>
      <c r="EYG26" s="49"/>
      <c r="EYK26" s="49"/>
      <c r="EYO26" s="49"/>
      <c r="EYS26" s="49"/>
      <c r="EYW26" s="49"/>
      <c r="EZA26" s="49"/>
      <c r="EZE26" s="49"/>
      <c r="EZI26" s="49"/>
      <c r="EZM26" s="49"/>
      <c r="EZQ26" s="49"/>
      <c r="EZU26" s="49"/>
      <c r="EZY26" s="49"/>
      <c r="FAC26" s="49"/>
      <c r="FAG26" s="49"/>
      <c r="FAK26" s="49"/>
      <c r="FAO26" s="49"/>
      <c r="FAS26" s="49"/>
      <c r="FAW26" s="49"/>
      <c r="FBA26" s="49"/>
      <c r="FBE26" s="49"/>
      <c r="FBI26" s="49"/>
      <c r="FBM26" s="49"/>
      <c r="FBQ26" s="49"/>
      <c r="FBU26" s="49"/>
      <c r="FBY26" s="49"/>
      <c r="FCC26" s="49"/>
      <c r="FCG26" s="49"/>
      <c r="FCK26" s="49"/>
      <c r="FCO26" s="49"/>
      <c r="FCS26" s="49"/>
      <c r="FCW26" s="49"/>
      <c r="FDA26" s="49"/>
      <c r="FDE26" s="49"/>
      <c r="FDI26" s="49"/>
      <c r="FDM26" s="49"/>
      <c r="FDQ26" s="49"/>
      <c r="FDU26" s="49"/>
      <c r="FDY26" s="49"/>
      <c r="FEC26" s="49"/>
      <c r="FEG26" s="49"/>
      <c r="FEK26" s="49"/>
      <c r="FEO26" s="49"/>
      <c r="FES26" s="49"/>
      <c r="FEW26" s="49"/>
      <c r="FFA26" s="49"/>
      <c r="FFE26" s="49"/>
      <c r="FFI26" s="49"/>
      <c r="FFM26" s="49"/>
      <c r="FFQ26" s="49"/>
      <c r="FFU26" s="49"/>
      <c r="FFY26" s="49"/>
      <c r="FGC26" s="49"/>
      <c r="FGG26" s="49"/>
      <c r="FGK26" s="49"/>
      <c r="FGO26" s="49"/>
      <c r="FGS26" s="49"/>
      <c r="FGW26" s="49"/>
      <c r="FHA26" s="49"/>
      <c r="FHE26" s="49"/>
      <c r="FHI26" s="49"/>
      <c r="FHM26" s="49"/>
      <c r="FHQ26" s="49"/>
      <c r="FHU26" s="49"/>
      <c r="FHY26" s="49"/>
      <c r="FIC26" s="49"/>
      <c r="FIG26" s="49"/>
      <c r="FIK26" s="49"/>
      <c r="FIO26" s="49"/>
      <c r="FIS26" s="49"/>
      <c r="FIW26" s="49"/>
      <c r="FJA26" s="49"/>
      <c r="FJE26" s="49"/>
      <c r="FJI26" s="49"/>
      <c r="FJM26" s="49"/>
      <c r="FJQ26" s="49"/>
      <c r="FJU26" s="49"/>
      <c r="FJY26" s="49"/>
      <c r="FKC26" s="49"/>
      <c r="FKG26" s="49"/>
      <c r="FKK26" s="49"/>
      <c r="FKO26" s="49"/>
      <c r="FKS26" s="49"/>
      <c r="FKW26" s="49"/>
      <c r="FLA26" s="49"/>
      <c r="FLE26" s="49"/>
      <c r="FLI26" s="49"/>
      <c r="FLM26" s="49"/>
      <c r="FLQ26" s="49"/>
      <c r="FLU26" s="49"/>
      <c r="FLY26" s="49"/>
      <c r="FMC26" s="49"/>
      <c r="FMG26" s="49"/>
      <c r="FMK26" s="49"/>
      <c r="FMO26" s="49"/>
      <c r="FMS26" s="49"/>
      <c r="FMW26" s="49"/>
      <c r="FNA26" s="49"/>
      <c r="FNE26" s="49"/>
      <c r="FNI26" s="49"/>
      <c r="FNM26" s="49"/>
      <c r="FNQ26" s="49"/>
      <c r="FNU26" s="49"/>
      <c r="FNY26" s="49"/>
      <c r="FOC26" s="49"/>
      <c r="FOG26" s="49"/>
      <c r="FOK26" s="49"/>
      <c r="FOO26" s="49"/>
      <c r="FOS26" s="49"/>
      <c r="FOW26" s="49"/>
      <c r="FPA26" s="49"/>
      <c r="FPE26" s="49"/>
      <c r="FPI26" s="49"/>
      <c r="FPM26" s="49"/>
      <c r="FPQ26" s="49"/>
      <c r="FPU26" s="49"/>
      <c r="FPY26" s="49"/>
      <c r="FQC26" s="49"/>
      <c r="FQG26" s="49"/>
      <c r="FQK26" s="49"/>
      <c r="FQO26" s="49"/>
      <c r="FQS26" s="49"/>
      <c r="FQW26" s="49"/>
      <c r="FRA26" s="49"/>
      <c r="FRE26" s="49"/>
      <c r="FRI26" s="49"/>
      <c r="FRM26" s="49"/>
      <c r="FRQ26" s="49"/>
      <c r="FRU26" s="49"/>
      <c r="FRY26" s="49"/>
      <c r="FSC26" s="49"/>
      <c r="FSG26" s="49"/>
      <c r="FSK26" s="49"/>
      <c r="FSO26" s="49"/>
      <c r="FSS26" s="49"/>
      <c r="FSW26" s="49"/>
      <c r="FTA26" s="49"/>
      <c r="FTE26" s="49"/>
      <c r="FTI26" s="49"/>
      <c r="FTM26" s="49"/>
      <c r="FTQ26" s="49"/>
      <c r="FTU26" s="49"/>
      <c r="FTY26" s="49"/>
      <c r="FUC26" s="49"/>
      <c r="FUG26" s="49"/>
      <c r="FUK26" s="49"/>
      <c r="FUO26" s="49"/>
      <c r="FUS26" s="49"/>
      <c r="FUW26" s="49"/>
      <c r="FVA26" s="49"/>
      <c r="FVE26" s="49"/>
      <c r="FVI26" s="49"/>
      <c r="FVM26" s="49"/>
      <c r="FVQ26" s="49"/>
      <c r="FVU26" s="49"/>
      <c r="FVY26" s="49"/>
      <c r="FWC26" s="49"/>
      <c r="FWG26" s="49"/>
      <c r="FWK26" s="49"/>
      <c r="FWO26" s="49"/>
      <c r="FWS26" s="49"/>
      <c r="FWW26" s="49"/>
      <c r="FXA26" s="49"/>
      <c r="FXE26" s="49"/>
      <c r="FXI26" s="49"/>
      <c r="FXM26" s="49"/>
      <c r="FXQ26" s="49"/>
      <c r="FXU26" s="49"/>
      <c r="FXY26" s="49"/>
      <c r="FYC26" s="49"/>
      <c r="FYG26" s="49"/>
      <c r="FYK26" s="49"/>
      <c r="FYO26" s="49"/>
      <c r="FYS26" s="49"/>
      <c r="FYW26" s="49"/>
      <c r="FZA26" s="49"/>
      <c r="FZE26" s="49"/>
      <c r="FZI26" s="49"/>
      <c r="FZM26" s="49"/>
      <c r="FZQ26" s="49"/>
      <c r="FZU26" s="49"/>
      <c r="FZY26" s="49"/>
      <c r="GAC26" s="49"/>
      <c r="GAG26" s="49"/>
      <c r="GAK26" s="49"/>
      <c r="GAO26" s="49"/>
      <c r="GAS26" s="49"/>
      <c r="GAW26" s="49"/>
      <c r="GBA26" s="49"/>
      <c r="GBE26" s="49"/>
      <c r="GBI26" s="49"/>
      <c r="GBM26" s="49"/>
      <c r="GBQ26" s="49"/>
      <c r="GBU26" s="49"/>
      <c r="GBY26" s="49"/>
      <c r="GCC26" s="49"/>
      <c r="GCG26" s="49"/>
      <c r="GCK26" s="49"/>
      <c r="GCO26" s="49"/>
      <c r="GCS26" s="49"/>
      <c r="GCW26" s="49"/>
      <c r="GDA26" s="49"/>
      <c r="GDE26" s="49"/>
      <c r="GDI26" s="49"/>
      <c r="GDM26" s="49"/>
      <c r="GDQ26" s="49"/>
      <c r="GDU26" s="49"/>
      <c r="GDY26" s="49"/>
      <c r="GEC26" s="49"/>
      <c r="GEG26" s="49"/>
      <c r="GEK26" s="49"/>
      <c r="GEO26" s="49"/>
      <c r="GES26" s="49"/>
      <c r="GEW26" s="49"/>
      <c r="GFA26" s="49"/>
      <c r="GFE26" s="49"/>
      <c r="GFI26" s="49"/>
      <c r="GFM26" s="49"/>
      <c r="GFQ26" s="49"/>
      <c r="GFU26" s="49"/>
      <c r="GFY26" s="49"/>
      <c r="GGC26" s="49"/>
      <c r="GGG26" s="49"/>
      <c r="GGK26" s="49"/>
      <c r="GGO26" s="49"/>
      <c r="GGS26" s="49"/>
      <c r="GGW26" s="49"/>
      <c r="GHA26" s="49"/>
      <c r="GHE26" s="49"/>
      <c r="GHI26" s="49"/>
      <c r="GHM26" s="49"/>
      <c r="GHQ26" s="49"/>
      <c r="GHU26" s="49"/>
      <c r="GHY26" s="49"/>
      <c r="GIC26" s="49"/>
      <c r="GIG26" s="49"/>
      <c r="GIK26" s="49"/>
      <c r="GIO26" s="49"/>
      <c r="GIS26" s="49"/>
      <c r="GIW26" s="49"/>
      <c r="GJA26" s="49"/>
      <c r="GJE26" s="49"/>
      <c r="GJI26" s="49"/>
      <c r="GJM26" s="49"/>
      <c r="GJQ26" s="49"/>
      <c r="GJU26" s="49"/>
      <c r="GJY26" s="49"/>
      <c r="GKC26" s="49"/>
      <c r="GKG26" s="49"/>
      <c r="GKK26" s="49"/>
      <c r="GKO26" s="49"/>
      <c r="GKS26" s="49"/>
      <c r="GKW26" s="49"/>
      <c r="GLA26" s="49"/>
      <c r="GLE26" s="49"/>
      <c r="GLI26" s="49"/>
      <c r="GLM26" s="49"/>
      <c r="GLQ26" s="49"/>
      <c r="GLU26" s="49"/>
      <c r="GLY26" s="49"/>
      <c r="GMC26" s="49"/>
      <c r="GMG26" s="49"/>
      <c r="GMK26" s="49"/>
      <c r="GMO26" s="49"/>
      <c r="GMS26" s="49"/>
      <c r="GMW26" s="49"/>
      <c r="GNA26" s="49"/>
      <c r="GNE26" s="49"/>
      <c r="GNI26" s="49"/>
      <c r="GNM26" s="49"/>
      <c r="GNQ26" s="49"/>
      <c r="GNU26" s="49"/>
      <c r="GNY26" s="49"/>
      <c r="GOC26" s="49"/>
      <c r="GOG26" s="49"/>
      <c r="GOK26" s="49"/>
      <c r="GOO26" s="49"/>
      <c r="GOS26" s="49"/>
      <c r="GOW26" s="49"/>
      <c r="GPA26" s="49"/>
      <c r="GPE26" s="49"/>
      <c r="GPI26" s="49"/>
      <c r="GPM26" s="49"/>
      <c r="GPQ26" s="49"/>
      <c r="GPU26" s="49"/>
      <c r="GPY26" s="49"/>
      <c r="GQC26" s="49"/>
      <c r="GQG26" s="49"/>
      <c r="GQK26" s="49"/>
      <c r="GQO26" s="49"/>
      <c r="GQS26" s="49"/>
      <c r="GQW26" s="49"/>
      <c r="GRA26" s="49"/>
      <c r="GRE26" s="49"/>
      <c r="GRI26" s="49"/>
      <c r="GRM26" s="49"/>
      <c r="GRQ26" s="49"/>
      <c r="GRU26" s="49"/>
      <c r="GRY26" s="49"/>
      <c r="GSC26" s="49"/>
      <c r="GSG26" s="49"/>
      <c r="GSK26" s="49"/>
      <c r="GSO26" s="49"/>
      <c r="GSS26" s="49"/>
      <c r="GSW26" s="49"/>
      <c r="GTA26" s="49"/>
      <c r="GTE26" s="49"/>
      <c r="GTI26" s="49"/>
      <c r="GTM26" s="49"/>
      <c r="GTQ26" s="49"/>
      <c r="GTU26" s="49"/>
      <c r="GTY26" s="49"/>
      <c r="GUC26" s="49"/>
      <c r="GUG26" s="49"/>
      <c r="GUK26" s="49"/>
      <c r="GUO26" s="49"/>
      <c r="GUS26" s="49"/>
      <c r="GUW26" s="49"/>
      <c r="GVA26" s="49"/>
      <c r="GVE26" s="49"/>
      <c r="GVI26" s="49"/>
      <c r="GVM26" s="49"/>
      <c r="GVQ26" s="49"/>
      <c r="GVU26" s="49"/>
      <c r="GVY26" s="49"/>
      <c r="GWC26" s="49"/>
      <c r="GWG26" s="49"/>
      <c r="GWK26" s="49"/>
      <c r="GWO26" s="49"/>
      <c r="GWS26" s="49"/>
      <c r="GWW26" s="49"/>
      <c r="GXA26" s="49"/>
      <c r="GXE26" s="49"/>
      <c r="GXI26" s="49"/>
      <c r="GXM26" s="49"/>
      <c r="GXQ26" s="49"/>
      <c r="GXU26" s="49"/>
      <c r="GXY26" s="49"/>
      <c r="GYC26" s="49"/>
      <c r="GYG26" s="49"/>
      <c r="GYK26" s="49"/>
      <c r="GYO26" s="49"/>
      <c r="GYS26" s="49"/>
      <c r="GYW26" s="49"/>
      <c r="GZA26" s="49"/>
      <c r="GZE26" s="49"/>
      <c r="GZI26" s="49"/>
      <c r="GZM26" s="49"/>
      <c r="GZQ26" s="49"/>
      <c r="GZU26" s="49"/>
      <c r="GZY26" s="49"/>
      <c r="HAC26" s="49"/>
      <c r="HAG26" s="49"/>
      <c r="HAK26" s="49"/>
      <c r="HAO26" s="49"/>
      <c r="HAS26" s="49"/>
      <c r="HAW26" s="49"/>
      <c r="HBA26" s="49"/>
      <c r="HBE26" s="49"/>
      <c r="HBI26" s="49"/>
      <c r="HBM26" s="49"/>
      <c r="HBQ26" s="49"/>
      <c r="HBU26" s="49"/>
      <c r="HBY26" s="49"/>
      <c r="HCC26" s="49"/>
      <c r="HCG26" s="49"/>
      <c r="HCK26" s="49"/>
      <c r="HCO26" s="49"/>
      <c r="HCS26" s="49"/>
      <c r="HCW26" s="49"/>
      <c r="HDA26" s="49"/>
      <c r="HDE26" s="49"/>
      <c r="HDI26" s="49"/>
      <c r="HDM26" s="49"/>
      <c r="HDQ26" s="49"/>
      <c r="HDU26" s="49"/>
      <c r="HDY26" s="49"/>
      <c r="HEC26" s="49"/>
      <c r="HEG26" s="49"/>
      <c r="HEK26" s="49"/>
      <c r="HEO26" s="49"/>
      <c r="HES26" s="49"/>
      <c r="HEW26" s="49"/>
      <c r="HFA26" s="49"/>
      <c r="HFE26" s="49"/>
      <c r="HFI26" s="49"/>
      <c r="HFM26" s="49"/>
      <c r="HFQ26" s="49"/>
      <c r="HFU26" s="49"/>
      <c r="HFY26" s="49"/>
      <c r="HGC26" s="49"/>
      <c r="HGG26" s="49"/>
      <c r="HGK26" s="49"/>
      <c r="HGO26" s="49"/>
      <c r="HGS26" s="49"/>
      <c r="HGW26" s="49"/>
      <c r="HHA26" s="49"/>
      <c r="HHE26" s="49"/>
      <c r="HHI26" s="49"/>
      <c r="HHM26" s="49"/>
      <c r="HHQ26" s="49"/>
      <c r="HHU26" s="49"/>
      <c r="HHY26" s="49"/>
      <c r="HIC26" s="49"/>
      <c r="HIG26" s="49"/>
      <c r="HIK26" s="49"/>
      <c r="HIO26" s="49"/>
      <c r="HIS26" s="49"/>
      <c r="HIW26" s="49"/>
      <c r="HJA26" s="49"/>
      <c r="HJE26" s="49"/>
      <c r="HJI26" s="49"/>
      <c r="HJM26" s="49"/>
      <c r="HJQ26" s="49"/>
      <c r="HJU26" s="49"/>
      <c r="HJY26" s="49"/>
      <c r="HKC26" s="49"/>
      <c r="HKG26" s="49"/>
      <c r="HKK26" s="49"/>
      <c r="HKO26" s="49"/>
      <c r="HKS26" s="49"/>
      <c r="HKW26" s="49"/>
      <c r="HLA26" s="49"/>
      <c r="HLE26" s="49"/>
      <c r="HLI26" s="49"/>
      <c r="HLM26" s="49"/>
      <c r="HLQ26" s="49"/>
      <c r="HLU26" s="49"/>
      <c r="HLY26" s="49"/>
      <c r="HMC26" s="49"/>
      <c r="HMG26" s="49"/>
      <c r="HMK26" s="49"/>
      <c r="HMO26" s="49"/>
      <c r="HMS26" s="49"/>
      <c r="HMW26" s="49"/>
      <c r="HNA26" s="49"/>
      <c r="HNE26" s="49"/>
      <c r="HNI26" s="49"/>
      <c r="HNM26" s="49"/>
      <c r="HNQ26" s="49"/>
      <c r="HNU26" s="49"/>
      <c r="HNY26" s="49"/>
      <c r="HOC26" s="49"/>
      <c r="HOG26" s="49"/>
      <c r="HOK26" s="49"/>
      <c r="HOO26" s="49"/>
      <c r="HOS26" s="49"/>
      <c r="HOW26" s="49"/>
      <c r="HPA26" s="49"/>
      <c r="HPE26" s="49"/>
      <c r="HPI26" s="49"/>
      <c r="HPM26" s="49"/>
      <c r="HPQ26" s="49"/>
      <c r="HPU26" s="49"/>
      <c r="HPY26" s="49"/>
      <c r="HQC26" s="49"/>
      <c r="HQG26" s="49"/>
      <c r="HQK26" s="49"/>
      <c r="HQO26" s="49"/>
      <c r="HQS26" s="49"/>
      <c r="HQW26" s="49"/>
      <c r="HRA26" s="49"/>
      <c r="HRE26" s="49"/>
      <c r="HRI26" s="49"/>
      <c r="HRM26" s="49"/>
      <c r="HRQ26" s="49"/>
      <c r="HRU26" s="49"/>
      <c r="HRY26" s="49"/>
      <c r="HSC26" s="49"/>
      <c r="HSG26" s="49"/>
      <c r="HSK26" s="49"/>
      <c r="HSO26" s="49"/>
      <c r="HSS26" s="49"/>
      <c r="HSW26" s="49"/>
      <c r="HTA26" s="49"/>
      <c r="HTE26" s="49"/>
      <c r="HTI26" s="49"/>
      <c r="HTM26" s="49"/>
      <c r="HTQ26" s="49"/>
      <c r="HTU26" s="49"/>
      <c r="HTY26" s="49"/>
      <c r="HUC26" s="49"/>
      <c r="HUG26" s="49"/>
      <c r="HUK26" s="49"/>
      <c r="HUO26" s="49"/>
      <c r="HUS26" s="49"/>
      <c r="HUW26" s="49"/>
      <c r="HVA26" s="49"/>
      <c r="HVE26" s="49"/>
      <c r="HVI26" s="49"/>
      <c r="HVM26" s="49"/>
      <c r="HVQ26" s="49"/>
      <c r="HVU26" s="49"/>
      <c r="HVY26" s="49"/>
      <c r="HWC26" s="49"/>
      <c r="HWG26" s="49"/>
      <c r="HWK26" s="49"/>
      <c r="HWO26" s="49"/>
      <c r="HWS26" s="49"/>
      <c r="HWW26" s="49"/>
      <c r="HXA26" s="49"/>
      <c r="HXE26" s="49"/>
      <c r="HXI26" s="49"/>
      <c r="HXM26" s="49"/>
      <c r="HXQ26" s="49"/>
      <c r="HXU26" s="49"/>
      <c r="HXY26" s="49"/>
      <c r="HYC26" s="49"/>
      <c r="HYG26" s="49"/>
      <c r="HYK26" s="49"/>
      <c r="HYO26" s="49"/>
      <c r="HYS26" s="49"/>
      <c r="HYW26" s="49"/>
      <c r="HZA26" s="49"/>
      <c r="HZE26" s="49"/>
      <c r="HZI26" s="49"/>
      <c r="HZM26" s="49"/>
      <c r="HZQ26" s="49"/>
      <c r="HZU26" s="49"/>
      <c r="HZY26" s="49"/>
      <c r="IAC26" s="49"/>
      <c r="IAG26" s="49"/>
      <c r="IAK26" s="49"/>
      <c r="IAO26" s="49"/>
      <c r="IAS26" s="49"/>
      <c r="IAW26" s="49"/>
      <c r="IBA26" s="49"/>
      <c r="IBE26" s="49"/>
      <c r="IBI26" s="49"/>
      <c r="IBM26" s="49"/>
      <c r="IBQ26" s="49"/>
      <c r="IBU26" s="49"/>
      <c r="IBY26" s="49"/>
      <c r="ICC26" s="49"/>
      <c r="ICG26" s="49"/>
      <c r="ICK26" s="49"/>
      <c r="ICO26" s="49"/>
      <c r="ICS26" s="49"/>
      <c r="ICW26" s="49"/>
      <c r="IDA26" s="49"/>
      <c r="IDE26" s="49"/>
      <c r="IDI26" s="49"/>
      <c r="IDM26" s="49"/>
      <c r="IDQ26" s="49"/>
      <c r="IDU26" s="49"/>
      <c r="IDY26" s="49"/>
      <c r="IEC26" s="49"/>
      <c r="IEG26" s="49"/>
      <c r="IEK26" s="49"/>
      <c r="IEO26" s="49"/>
      <c r="IES26" s="49"/>
      <c r="IEW26" s="49"/>
      <c r="IFA26" s="49"/>
      <c r="IFE26" s="49"/>
      <c r="IFI26" s="49"/>
      <c r="IFM26" s="49"/>
      <c r="IFQ26" s="49"/>
      <c r="IFU26" s="49"/>
      <c r="IFY26" s="49"/>
      <c r="IGC26" s="49"/>
      <c r="IGG26" s="49"/>
      <c r="IGK26" s="49"/>
      <c r="IGO26" s="49"/>
      <c r="IGS26" s="49"/>
      <c r="IGW26" s="49"/>
      <c r="IHA26" s="49"/>
      <c r="IHE26" s="49"/>
      <c r="IHI26" s="49"/>
      <c r="IHM26" s="49"/>
      <c r="IHQ26" s="49"/>
      <c r="IHU26" s="49"/>
      <c r="IHY26" s="49"/>
      <c r="IIC26" s="49"/>
      <c r="IIG26" s="49"/>
      <c r="IIK26" s="49"/>
      <c r="IIO26" s="49"/>
      <c r="IIS26" s="49"/>
      <c r="IIW26" s="49"/>
      <c r="IJA26" s="49"/>
      <c r="IJE26" s="49"/>
      <c r="IJI26" s="49"/>
      <c r="IJM26" s="49"/>
      <c r="IJQ26" s="49"/>
      <c r="IJU26" s="49"/>
      <c r="IJY26" s="49"/>
      <c r="IKC26" s="49"/>
      <c r="IKG26" s="49"/>
      <c r="IKK26" s="49"/>
      <c r="IKO26" s="49"/>
      <c r="IKS26" s="49"/>
      <c r="IKW26" s="49"/>
      <c r="ILA26" s="49"/>
      <c r="ILE26" s="49"/>
      <c r="ILI26" s="49"/>
      <c r="ILM26" s="49"/>
      <c r="ILQ26" s="49"/>
      <c r="ILU26" s="49"/>
      <c r="ILY26" s="49"/>
      <c r="IMC26" s="49"/>
      <c r="IMG26" s="49"/>
      <c r="IMK26" s="49"/>
      <c r="IMO26" s="49"/>
      <c r="IMS26" s="49"/>
      <c r="IMW26" s="49"/>
      <c r="INA26" s="49"/>
      <c r="INE26" s="49"/>
      <c r="INI26" s="49"/>
      <c r="INM26" s="49"/>
      <c r="INQ26" s="49"/>
      <c r="INU26" s="49"/>
      <c r="INY26" s="49"/>
      <c r="IOC26" s="49"/>
      <c r="IOG26" s="49"/>
      <c r="IOK26" s="49"/>
      <c r="IOO26" s="49"/>
      <c r="IOS26" s="49"/>
      <c r="IOW26" s="49"/>
      <c r="IPA26" s="49"/>
      <c r="IPE26" s="49"/>
      <c r="IPI26" s="49"/>
      <c r="IPM26" s="49"/>
      <c r="IPQ26" s="49"/>
      <c r="IPU26" s="49"/>
      <c r="IPY26" s="49"/>
      <c r="IQC26" s="49"/>
      <c r="IQG26" s="49"/>
      <c r="IQK26" s="49"/>
      <c r="IQO26" s="49"/>
      <c r="IQS26" s="49"/>
      <c r="IQW26" s="49"/>
      <c r="IRA26" s="49"/>
      <c r="IRE26" s="49"/>
      <c r="IRI26" s="49"/>
      <c r="IRM26" s="49"/>
      <c r="IRQ26" s="49"/>
      <c r="IRU26" s="49"/>
      <c r="IRY26" s="49"/>
      <c r="ISC26" s="49"/>
      <c r="ISG26" s="49"/>
      <c r="ISK26" s="49"/>
      <c r="ISO26" s="49"/>
      <c r="ISS26" s="49"/>
      <c r="ISW26" s="49"/>
      <c r="ITA26" s="49"/>
      <c r="ITE26" s="49"/>
      <c r="ITI26" s="49"/>
      <c r="ITM26" s="49"/>
      <c r="ITQ26" s="49"/>
      <c r="ITU26" s="49"/>
      <c r="ITY26" s="49"/>
      <c r="IUC26" s="49"/>
      <c r="IUG26" s="49"/>
      <c r="IUK26" s="49"/>
      <c r="IUO26" s="49"/>
      <c r="IUS26" s="49"/>
      <c r="IUW26" s="49"/>
      <c r="IVA26" s="49"/>
      <c r="IVE26" s="49"/>
      <c r="IVI26" s="49"/>
      <c r="IVM26" s="49"/>
      <c r="IVQ26" s="49"/>
      <c r="IVU26" s="49"/>
      <c r="IVY26" s="49"/>
      <c r="IWC26" s="49"/>
      <c r="IWG26" s="49"/>
      <c r="IWK26" s="49"/>
      <c r="IWO26" s="49"/>
      <c r="IWS26" s="49"/>
      <c r="IWW26" s="49"/>
      <c r="IXA26" s="49"/>
      <c r="IXE26" s="49"/>
      <c r="IXI26" s="49"/>
      <c r="IXM26" s="49"/>
      <c r="IXQ26" s="49"/>
      <c r="IXU26" s="49"/>
      <c r="IXY26" s="49"/>
      <c r="IYC26" s="49"/>
      <c r="IYG26" s="49"/>
      <c r="IYK26" s="49"/>
      <c r="IYO26" s="49"/>
      <c r="IYS26" s="49"/>
      <c r="IYW26" s="49"/>
      <c r="IZA26" s="49"/>
      <c r="IZE26" s="49"/>
      <c r="IZI26" s="49"/>
      <c r="IZM26" s="49"/>
      <c r="IZQ26" s="49"/>
      <c r="IZU26" s="49"/>
      <c r="IZY26" s="49"/>
      <c r="JAC26" s="49"/>
      <c r="JAG26" s="49"/>
      <c r="JAK26" s="49"/>
      <c r="JAO26" s="49"/>
      <c r="JAS26" s="49"/>
      <c r="JAW26" s="49"/>
      <c r="JBA26" s="49"/>
      <c r="JBE26" s="49"/>
      <c r="JBI26" s="49"/>
      <c r="JBM26" s="49"/>
      <c r="JBQ26" s="49"/>
      <c r="JBU26" s="49"/>
      <c r="JBY26" s="49"/>
      <c r="JCC26" s="49"/>
      <c r="JCG26" s="49"/>
      <c r="JCK26" s="49"/>
      <c r="JCO26" s="49"/>
      <c r="JCS26" s="49"/>
      <c r="JCW26" s="49"/>
      <c r="JDA26" s="49"/>
      <c r="JDE26" s="49"/>
      <c r="JDI26" s="49"/>
      <c r="JDM26" s="49"/>
      <c r="JDQ26" s="49"/>
      <c r="JDU26" s="49"/>
      <c r="JDY26" s="49"/>
      <c r="JEC26" s="49"/>
      <c r="JEG26" s="49"/>
      <c r="JEK26" s="49"/>
      <c r="JEO26" s="49"/>
      <c r="JES26" s="49"/>
      <c r="JEW26" s="49"/>
      <c r="JFA26" s="49"/>
      <c r="JFE26" s="49"/>
      <c r="JFI26" s="49"/>
      <c r="JFM26" s="49"/>
      <c r="JFQ26" s="49"/>
      <c r="JFU26" s="49"/>
      <c r="JFY26" s="49"/>
      <c r="JGC26" s="49"/>
      <c r="JGG26" s="49"/>
      <c r="JGK26" s="49"/>
      <c r="JGO26" s="49"/>
      <c r="JGS26" s="49"/>
      <c r="JGW26" s="49"/>
      <c r="JHA26" s="49"/>
      <c r="JHE26" s="49"/>
      <c r="JHI26" s="49"/>
      <c r="JHM26" s="49"/>
      <c r="JHQ26" s="49"/>
      <c r="JHU26" s="49"/>
      <c r="JHY26" s="49"/>
      <c r="JIC26" s="49"/>
      <c r="JIG26" s="49"/>
      <c r="JIK26" s="49"/>
      <c r="JIO26" s="49"/>
      <c r="JIS26" s="49"/>
      <c r="JIW26" s="49"/>
      <c r="JJA26" s="49"/>
      <c r="JJE26" s="49"/>
      <c r="JJI26" s="49"/>
      <c r="JJM26" s="49"/>
      <c r="JJQ26" s="49"/>
      <c r="JJU26" s="49"/>
      <c r="JJY26" s="49"/>
      <c r="JKC26" s="49"/>
      <c r="JKG26" s="49"/>
      <c r="JKK26" s="49"/>
      <c r="JKO26" s="49"/>
      <c r="JKS26" s="49"/>
      <c r="JKW26" s="49"/>
      <c r="JLA26" s="49"/>
      <c r="JLE26" s="49"/>
      <c r="JLI26" s="49"/>
      <c r="JLM26" s="49"/>
      <c r="JLQ26" s="49"/>
      <c r="JLU26" s="49"/>
      <c r="JLY26" s="49"/>
      <c r="JMC26" s="49"/>
      <c r="JMG26" s="49"/>
      <c r="JMK26" s="49"/>
      <c r="JMO26" s="49"/>
      <c r="JMS26" s="49"/>
      <c r="JMW26" s="49"/>
      <c r="JNA26" s="49"/>
      <c r="JNE26" s="49"/>
      <c r="JNI26" s="49"/>
      <c r="JNM26" s="49"/>
      <c r="JNQ26" s="49"/>
      <c r="JNU26" s="49"/>
      <c r="JNY26" s="49"/>
      <c r="JOC26" s="49"/>
      <c r="JOG26" s="49"/>
      <c r="JOK26" s="49"/>
      <c r="JOO26" s="49"/>
      <c r="JOS26" s="49"/>
      <c r="JOW26" s="49"/>
      <c r="JPA26" s="49"/>
      <c r="JPE26" s="49"/>
      <c r="JPI26" s="49"/>
      <c r="JPM26" s="49"/>
      <c r="JPQ26" s="49"/>
      <c r="JPU26" s="49"/>
      <c r="JPY26" s="49"/>
      <c r="JQC26" s="49"/>
      <c r="JQG26" s="49"/>
      <c r="JQK26" s="49"/>
      <c r="JQO26" s="49"/>
      <c r="JQS26" s="49"/>
      <c r="JQW26" s="49"/>
      <c r="JRA26" s="49"/>
      <c r="JRE26" s="49"/>
      <c r="JRI26" s="49"/>
      <c r="JRM26" s="49"/>
      <c r="JRQ26" s="49"/>
      <c r="JRU26" s="49"/>
      <c r="JRY26" s="49"/>
      <c r="JSC26" s="49"/>
      <c r="JSG26" s="49"/>
      <c r="JSK26" s="49"/>
      <c r="JSO26" s="49"/>
      <c r="JSS26" s="49"/>
      <c r="JSW26" s="49"/>
      <c r="JTA26" s="49"/>
      <c r="JTE26" s="49"/>
      <c r="JTI26" s="49"/>
      <c r="JTM26" s="49"/>
      <c r="JTQ26" s="49"/>
      <c r="JTU26" s="49"/>
      <c r="JTY26" s="49"/>
      <c r="JUC26" s="49"/>
      <c r="JUG26" s="49"/>
      <c r="JUK26" s="49"/>
      <c r="JUO26" s="49"/>
      <c r="JUS26" s="49"/>
      <c r="JUW26" s="49"/>
      <c r="JVA26" s="49"/>
      <c r="JVE26" s="49"/>
      <c r="JVI26" s="49"/>
      <c r="JVM26" s="49"/>
      <c r="JVQ26" s="49"/>
      <c r="JVU26" s="49"/>
      <c r="JVY26" s="49"/>
      <c r="JWC26" s="49"/>
      <c r="JWG26" s="49"/>
      <c r="JWK26" s="49"/>
      <c r="JWO26" s="49"/>
      <c r="JWS26" s="49"/>
      <c r="JWW26" s="49"/>
      <c r="JXA26" s="49"/>
      <c r="JXE26" s="49"/>
      <c r="JXI26" s="49"/>
      <c r="JXM26" s="49"/>
      <c r="JXQ26" s="49"/>
      <c r="JXU26" s="49"/>
      <c r="JXY26" s="49"/>
      <c r="JYC26" s="49"/>
      <c r="JYG26" s="49"/>
      <c r="JYK26" s="49"/>
      <c r="JYO26" s="49"/>
      <c r="JYS26" s="49"/>
      <c r="JYW26" s="49"/>
      <c r="JZA26" s="49"/>
      <c r="JZE26" s="49"/>
      <c r="JZI26" s="49"/>
      <c r="JZM26" s="49"/>
      <c r="JZQ26" s="49"/>
      <c r="JZU26" s="49"/>
      <c r="JZY26" s="49"/>
      <c r="KAC26" s="49"/>
      <c r="KAG26" s="49"/>
      <c r="KAK26" s="49"/>
      <c r="KAO26" s="49"/>
      <c r="KAS26" s="49"/>
      <c r="KAW26" s="49"/>
      <c r="KBA26" s="49"/>
      <c r="KBE26" s="49"/>
      <c r="KBI26" s="49"/>
      <c r="KBM26" s="49"/>
      <c r="KBQ26" s="49"/>
      <c r="KBU26" s="49"/>
      <c r="KBY26" s="49"/>
      <c r="KCC26" s="49"/>
      <c r="KCG26" s="49"/>
      <c r="KCK26" s="49"/>
      <c r="KCO26" s="49"/>
      <c r="KCS26" s="49"/>
      <c r="KCW26" s="49"/>
      <c r="KDA26" s="49"/>
      <c r="KDE26" s="49"/>
      <c r="KDI26" s="49"/>
      <c r="KDM26" s="49"/>
      <c r="KDQ26" s="49"/>
      <c r="KDU26" s="49"/>
      <c r="KDY26" s="49"/>
      <c r="KEC26" s="49"/>
      <c r="KEG26" s="49"/>
      <c r="KEK26" s="49"/>
      <c r="KEO26" s="49"/>
      <c r="KES26" s="49"/>
      <c r="KEW26" s="49"/>
      <c r="KFA26" s="49"/>
      <c r="KFE26" s="49"/>
      <c r="KFI26" s="49"/>
      <c r="KFM26" s="49"/>
      <c r="KFQ26" s="49"/>
      <c r="KFU26" s="49"/>
      <c r="KFY26" s="49"/>
      <c r="KGC26" s="49"/>
      <c r="KGG26" s="49"/>
      <c r="KGK26" s="49"/>
      <c r="KGO26" s="49"/>
      <c r="KGS26" s="49"/>
      <c r="KGW26" s="49"/>
      <c r="KHA26" s="49"/>
      <c r="KHE26" s="49"/>
      <c r="KHI26" s="49"/>
      <c r="KHM26" s="49"/>
      <c r="KHQ26" s="49"/>
      <c r="KHU26" s="49"/>
      <c r="KHY26" s="49"/>
      <c r="KIC26" s="49"/>
      <c r="KIG26" s="49"/>
      <c r="KIK26" s="49"/>
      <c r="KIO26" s="49"/>
      <c r="KIS26" s="49"/>
      <c r="KIW26" s="49"/>
      <c r="KJA26" s="49"/>
      <c r="KJE26" s="49"/>
      <c r="KJI26" s="49"/>
      <c r="KJM26" s="49"/>
      <c r="KJQ26" s="49"/>
      <c r="KJU26" s="49"/>
      <c r="KJY26" s="49"/>
      <c r="KKC26" s="49"/>
      <c r="KKG26" s="49"/>
      <c r="KKK26" s="49"/>
      <c r="KKO26" s="49"/>
      <c r="KKS26" s="49"/>
      <c r="KKW26" s="49"/>
      <c r="KLA26" s="49"/>
      <c r="KLE26" s="49"/>
      <c r="KLI26" s="49"/>
      <c r="KLM26" s="49"/>
      <c r="KLQ26" s="49"/>
      <c r="KLU26" s="49"/>
      <c r="KLY26" s="49"/>
      <c r="KMC26" s="49"/>
      <c r="KMG26" s="49"/>
      <c r="KMK26" s="49"/>
      <c r="KMO26" s="49"/>
      <c r="KMS26" s="49"/>
      <c r="KMW26" s="49"/>
      <c r="KNA26" s="49"/>
      <c r="KNE26" s="49"/>
      <c r="KNI26" s="49"/>
      <c r="KNM26" s="49"/>
      <c r="KNQ26" s="49"/>
      <c r="KNU26" s="49"/>
      <c r="KNY26" s="49"/>
      <c r="KOC26" s="49"/>
      <c r="KOG26" s="49"/>
      <c r="KOK26" s="49"/>
      <c r="KOO26" s="49"/>
      <c r="KOS26" s="49"/>
      <c r="KOW26" s="49"/>
      <c r="KPA26" s="49"/>
      <c r="KPE26" s="49"/>
      <c r="KPI26" s="49"/>
      <c r="KPM26" s="49"/>
      <c r="KPQ26" s="49"/>
      <c r="KPU26" s="49"/>
      <c r="KPY26" s="49"/>
      <c r="KQC26" s="49"/>
      <c r="KQG26" s="49"/>
      <c r="KQK26" s="49"/>
      <c r="KQO26" s="49"/>
      <c r="KQS26" s="49"/>
      <c r="KQW26" s="49"/>
      <c r="KRA26" s="49"/>
      <c r="KRE26" s="49"/>
      <c r="KRI26" s="49"/>
      <c r="KRM26" s="49"/>
      <c r="KRQ26" s="49"/>
      <c r="KRU26" s="49"/>
      <c r="KRY26" s="49"/>
      <c r="KSC26" s="49"/>
      <c r="KSG26" s="49"/>
      <c r="KSK26" s="49"/>
      <c r="KSO26" s="49"/>
      <c r="KSS26" s="49"/>
      <c r="KSW26" s="49"/>
      <c r="KTA26" s="49"/>
      <c r="KTE26" s="49"/>
      <c r="KTI26" s="49"/>
      <c r="KTM26" s="49"/>
      <c r="KTQ26" s="49"/>
      <c r="KTU26" s="49"/>
      <c r="KTY26" s="49"/>
      <c r="KUC26" s="49"/>
      <c r="KUG26" s="49"/>
      <c r="KUK26" s="49"/>
      <c r="KUO26" s="49"/>
      <c r="KUS26" s="49"/>
      <c r="KUW26" s="49"/>
      <c r="KVA26" s="49"/>
      <c r="KVE26" s="49"/>
      <c r="KVI26" s="49"/>
      <c r="KVM26" s="49"/>
      <c r="KVQ26" s="49"/>
      <c r="KVU26" s="49"/>
      <c r="KVY26" s="49"/>
      <c r="KWC26" s="49"/>
      <c r="KWG26" s="49"/>
      <c r="KWK26" s="49"/>
      <c r="KWO26" s="49"/>
      <c r="KWS26" s="49"/>
      <c r="KWW26" s="49"/>
      <c r="KXA26" s="49"/>
      <c r="KXE26" s="49"/>
      <c r="KXI26" s="49"/>
      <c r="KXM26" s="49"/>
      <c r="KXQ26" s="49"/>
      <c r="KXU26" s="49"/>
      <c r="KXY26" s="49"/>
      <c r="KYC26" s="49"/>
      <c r="KYG26" s="49"/>
      <c r="KYK26" s="49"/>
      <c r="KYO26" s="49"/>
      <c r="KYS26" s="49"/>
      <c r="KYW26" s="49"/>
      <c r="KZA26" s="49"/>
      <c r="KZE26" s="49"/>
      <c r="KZI26" s="49"/>
      <c r="KZM26" s="49"/>
      <c r="KZQ26" s="49"/>
      <c r="KZU26" s="49"/>
      <c r="KZY26" s="49"/>
      <c r="LAC26" s="49"/>
      <c r="LAG26" s="49"/>
      <c r="LAK26" s="49"/>
      <c r="LAO26" s="49"/>
      <c r="LAS26" s="49"/>
      <c r="LAW26" s="49"/>
      <c r="LBA26" s="49"/>
      <c r="LBE26" s="49"/>
      <c r="LBI26" s="49"/>
      <c r="LBM26" s="49"/>
      <c r="LBQ26" s="49"/>
      <c r="LBU26" s="49"/>
      <c r="LBY26" s="49"/>
      <c r="LCC26" s="49"/>
      <c r="LCG26" s="49"/>
      <c r="LCK26" s="49"/>
      <c r="LCO26" s="49"/>
      <c r="LCS26" s="49"/>
      <c r="LCW26" s="49"/>
      <c r="LDA26" s="49"/>
      <c r="LDE26" s="49"/>
      <c r="LDI26" s="49"/>
      <c r="LDM26" s="49"/>
      <c r="LDQ26" s="49"/>
      <c r="LDU26" s="49"/>
      <c r="LDY26" s="49"/>
      <c r="LEC26" s="49"/>
      <c r="LEG26" s="49"/>
      <c r="LEK26" s="49"/>
      <c r="LEO26" s="49"/>
      <c r="LES26" s="49"/>
      <c r="LEW26" s="49"/>
      <c r="LFA26" s="49"/>
      <c r="LFE26" s="49"/>
      <c r="LFI26" s="49"/>
      <c r="LFM26" s="49"/>
      <c r="LFQ26" s="49"/>
      <c r="LFU26" s="49"/>
      <c r="LFY26" s="49"/>
      <c r="LGC26" s="49"/>
      <c r="LGG26" s="49"/>
      <c r="LGK26" s="49"/>
      <c r="LGO26" s="49"/>
      <c r="LGS26" s="49"/>
      <c r="LGW26" s="49"/>
      <c r="LHA26" s="49"/>
      <c r="LHE26" s="49"/>
      <c r="LHI26" s="49"/>
      <c r="LHM26" s="49"/>
      <c r="LHQ26" s="49"/>
      <c r="LHU26" s="49"/>
      <c r="LHY26" s="49"/>
      <c r="LIC26" s="49"/>
      <c r="LIG26" s="49"/>
      <c r="LIK26" s="49"/>
      <c r="LIO26" s="49"/>
      <c r="LIS26" s="49"/>
      <c r="LIW26" s="49"/>
      <c r="LJA26" s="49"/>
      <c r="LJE26" s="49"/>
      <c r="LJI26" s="49"/>
      <c r="LJM26" s="49"/>
      <c r="LJQ26" s="49"/>
      <c r="LJU26" s="49"/>
      <c r="LJY26" s="49"/>
      <c r="LKC26" s="49"/>
      <c r="LKG26" s="49"/>
      <c r="LKK26" s="49"/>
      <c r="LKO26" s="49"/>
      <c r="LKS26" s="49"/>
      <c r="LKW26" s="49"/>
      <c r="LLA26" s="49"/>
      <c r="LLE26" s="49"/>
      <c r="LLI26" s="49"/>
      <c r="LLM26" s="49"/>
      <c r="LLQ26" s="49"/>
      <c r="LLU26" s="49"/>
      <c r="LLY26" s="49"/>
      <c r="LMC26" s="49"/>
      <c r="LMG26" s="49"/>
      <c r="LMK26" s="49"/>
      <c r="LMO26" s="49"/>
      <c r="LMS26" s="49"/>
      <c r="LMW26" s="49"/>
      <c r="LNA26" s="49"/>
      <c r="LNE26" s="49"/>
      <c r="LNI26" s="49"/>
      <c r="LNM26" s="49"/>
      <c r="LNQ26" s="49"/>
      <c r="LNU26" s="49"/>
      <c r="LNY26" s="49"/>
      <c r="LOC26" s="49"/>
      <c r="LOG26" s="49"/>
      <c r="LOK26" s="49"/>
      <c r="LOO26" s="49"/>
      <c r="LOS26" s="49"/>
      <c r="LOW26" s="49"/>
      <c r="LPA26" s="49"/>
      <c r="LPE26" s="49"/>
      <c r="LPI26" s="49"/>
      <c r="LPM26" s="49"/>
      <c r="LPQ26" s="49"/>
      <c r="LPU26" s="49"/>
      <c r="LPY26" s="49"/>
      <c r="LQC26" s="49"/>
      <c r="LQG26" s="49"/>
      <c r="LQK26" s="49"/>
      <c r="LQO26" s="49"/>
      <c r="LQS26" s="49"/>
      <c r="LQW26" s="49"/>
      <c r="LRA26" s="49"/>
      <c r="LRE26" s="49"/>
      <c r="LRI26" s="49"/>
      <c r="LRM26" s="49"/>
      <c r="LRQ26" s="49"/>
      <c r="LRU26" s="49"/>
      <c r="LRY26" s="49"/>
      <c r="LSC26" s="49"/>
      <c r="LSG26" s="49"/>
      <c r="LSK26" s="49"/>
      <c r="LSO26" s="49"/>
      <c r="LSS26" s="49"/>
      <c r="LSW26" s="49"/>
      <c r="LTA26" s="49"/>
      <c r="LTE26" s="49"/>
      <c r="LTI26" s="49"/>
      <c r="LTM26" s="49"/>
      <c r="LTQ26" s="49"/>
      <c r="LTU26" s="49"/>
      <c r="LTY26" s="49"/>
      <c r="LUC26" s="49"/>
      <c r="LUG26" s="49"/>
      <c r="LUK26" s="49"/>
      <c r="LUO26" s="49"/>
      <c r="LUS26" s="49"/>
      <c r="LUW26" s="49"/>
      <c r="LVA26" s="49"/>
      <c r="LVE26" s="49"/>
      <c r="LVI26" s="49"/>
      <c r="LVM26" s="49"/>
      <c r="LVQ26" s="49"/>
      <c r="LVU26" s="49"/>
      <c r="LVY26" s="49"/>
      <c r="LWC26" s="49"/>
      <c r="LWG26" s="49"/>
      <c r="LWK26" s="49"/>
      <c r="LWO26" s="49"/>
      <c r="LWS26" s="49"/>
      <c r="LWW26" s="49"/>
      <c r="LXA26" s="49"/>
      <c r="LXE26" s="49"/>
      <c r="LXI26" s="49"/>
      <c r="LXM26" s="49"/>
      <c r="LXQ26" s="49"/>
      <c r="LXU26" s="49"/>
      <c r="LXY26" s="49"/>
      <c r="LYC26" s="49"/>
      <c r="LYG26" s="49"/>
      <c r="LYK26" s="49"/>
      <c r="LYO26" s="49"/>
      <c r="LYS26" s="49"/>
      <c r="LYW26" s="49"/>
      <c r="LZA26" s="49"/>
      <c r="LZE26" s="49"/>
      <c r="LZI26" s="49"/>
      <c r="LZM26" s="49"/>
      <c r="LZQ26" s="49"/>
      <c r="LZU26" s="49"/>
      <c r="LZY26" s="49"/>
      <c r="MAC26" s="49"/>
      <c r="MAG26" s="49"/>
      <c r="MAK26" s="49"/>
      <c r="MAO26" s="49"/>
      <c r="MAS26" s="49"/>
      <c r="MAW26" s="49"/>
      <c r="MBA26" s="49"/>
      <c r="MBE26" s="49"/>
      <c r="MBI26" s="49"/>
      <c r="MBM26" s="49"/>
      <c r="MBQ26" s="49"/>
      <c r="MBU26" s="49"/>
      <c r="MBY26" s="49"/>
      <c r="MCC26" s="49"/>
      <c r="MCG26" s="49"/>
      <c r="MCK26" s="49"/>
      <c r="MCO26" s="49"/>
      <c r="MCS26" s="49"/>
      <c r="MCW26" s="49"/>
      <c r="MDA26" s="49"/>
      <c r="MDE26" s="49"/>
      <c r="MDI26" s="49"/>
      <c r="MDM26" s="49"/>
      <c r="MDQ26" s="49"/>
      <c r="MDU26" s="49"/>
      <c r="MDY26" s="49"/>
      <c r="MEC26" s="49"/>
      <c r="MEG26" s="49"/>
      <c r="MEK26" s="49"/>
      <c r="MEO26" s="49"/>
      <c r="MES26" s="49"/>
      <c r="MEW26" s="49"/>
      <c r="MFA26" s="49"/>
      <c r="MFE26" s="49"/>
      <c r="MFI26" s="49"/>
      <c r="MFM26" s="49"/>
      <c r="MFQ26" s="49"/>
      <c r="MFU26" s="49"/>
      <c r="MFY26" s="49"/>
      <c r="MGC26" s="49"/>
      <c r="MGG26" s="49"/>
      <c r="MGK26" s="49"/>
      <c r="MGO26" s="49"/>
      <c r="MGS26" s="49"/>
      <c r="MGW26" s="49"/>
      <c r="MHA26" s="49"/>
      <c r="MHE26" s="49"/>
      <c r="MHI26" s="49"/>
      <c r="MHM26" s="49"/>
      <c r="MHQ26" s="49"/>
      <c r="MHU26" s="49"/>
      <c r="MHY26" s="49"/>
      <c r="MIC26" s="49"/>
      <c r="MIG26" s="49"/>
      <c r="MIK26" s="49"/>
      <c r="MIO26" s="49"/>
      <c r="MIS26" s="49"/>
      <c r="MIW26" s="49"/>
      <c r="MJA26" s="49"/>
      <c r="MJE26" s="49"/>
      <c r="MJI26" s="49"/>
      <c r="MJM26" s="49"/>
      <c r="MJQ26" s="49"/>
      <c r="MJU26" s="49"/>
      <c r="MJY26" s="49"/>
      <c r="MKC26" s="49"/>
      <c r="MKG26" s="49"/>
      <c r="MKK26" s="49"/>
      <c r="MKO26" s="49"/>
      <c r="MKS26" s="49"/>
      <c r="MKW26" s="49"/>
      <c r="MLA26" s="49"/>
      <c r="MLE26" s="49"/>
      <c r="MLI26" s="49"/>
      <c r="MLM26" s="49"/>
      <c r="MLQ26" s="49"/>
      <c r="MLU26" s="49"/>
      <c r="MLY26" s="49"/>
      <c r="MMC26" s="49"/>
      <c r="MMG26" s="49"/>
      <c r="MMK26" s="49"/>
      <c r="MMO26" s="49"/>
      <c r="MMS26" s="49"/>
      <c r="MMW26" s="49"/>
      <c r="MNA26" s="49"/>
      <c r="MNE26" s="49"/>
      <c r="MNI26" s="49"/>
      <c r="MNM26" s="49"/>
      <c r="MNQ26" s="49"/>
      <c r="MNU26" s="49"/>
      <c r="MNY26" s="49"/>
      <c r="MOC26" s="49"/>
      <c r="MOG26" s="49"/>
      <c r="MOK26" s="49"/>
      <c r="MOO26" s="49"/>
      <c r="MOS26" s="49"/>
      <c r="MOW26" s="49"/>
      <c r="MPA26" s="49"/>
      <c r="MPE26" s="49"/>
      <c r="MPI26" s="49"/>
      <c r="MPM26" s="49"/>
      <c r="MPQ26" s="49"/>
      <c r="MPU26" s="49"/>
      <c r="MPY26" s="49"/>
      <c r="MQC26" s="49"/>
      <c r="MQG26" s="49"/>
      <c r="MQK26" s="49"/>
      <c r="MQO26" s="49"/>
      <c r="MQS26" s="49"/>
      <c r="MQW26" s="49"/>
      <c r="MRA26" s="49"/>
      <c r="MRE26" s="49"/>
      <c r="MRI26" s="49"/>
      <c r="MRM26" s="49"/>
      <c r="MRQ26" s="49"/>
      <c r="MRU26" s="49"/>
      <c r="MRY26" s="49"/>
      <c r="MSC26" s="49"/>
      <c r="MSG26" s="49"/>
      <c r="MSK26" s="49"/>
      <c r="MSO26" s="49"/>
      <c r="MSS26" s="49"/>
      <c r="MSW26" s="49"/>
      <c r="MTA26" s="49"/>
      <c r="MTE26" s="49"/>
      <c r="MTI26" s="49"/>
      <c r="MTM26" s="49"/>
      <c r="MTQ26" s="49"/>
      <c r="MTU26" s="49"/>
      <c r="MTY26" s="49"/>
      <c r="MUC26" s="49"/>
      <c r="MUG26" s="49"/>
      <c r="MUK26" s="49"/>
      <c r="MUO26" s="49"/>
      <c r="MUS26" s="49"/>
      <c r="MUW26" s="49"/>
      <c r="MVA26" s="49"/>
      <c r="MVE26" s="49"/>
      <c r="MVI26" s="49"/>
      <c r="MVM26" s="49"/>
      <c r="MVQ26" s="49"/>
      <c r="MVU26" s="49"/>
      <c r="MVY26" s="49"/>
      <c r="MWC26" s="49"/>
      <c r="MWG26" s="49"/>
      <c r="MWK26" s="49"/>
      <c r="MWO26" s="49"/>
      <c r="MWS26" s="49"/>
      <c r="MWW26" s="49"/>
      <c r="MXA26" s="49"/>
      <c r="MXE26" s="49"/>
      <c r="MXI26" s="49"/>
      <c r="MXM26" s="49"/>
      <c r="MXQ26" s="49"/>
      <c r="MXU26" s="49"/>
      <c r="MXY26" s="49"/>
      <c r="MYC26" s="49"/>
      <c r="MYG26" s="49"/>
      <c r="MYK26" s="49"/>
      <c r="MYO26" s="49"/>
      <c r="MYS26" s="49"/>
      <c r="MYW26" s="49"/>
      <c r="MZA26" s="49"/>
      <c r="MZE26" s="49"/>
      <c r="MZI26" s="49"/>
      <c r="MZM26" s="49"/>
      <c r="MZQ26" s="49"/>
      <c r="MZU26" s="49"/>
      <c r="MZY26" s="49"/>
      <c r="NAC26" s="49"/>
      <c r="NAG26" s="49"/>
      <c r="NAK26" s="49"/>
      <c r="NAO26" s="49"/>
      <c r="NAS26" s="49"/>
      <c r="NAW26" s="49"/>
      <c r="NBA26" s="49"/>
      <c r="NBE26" s="49"/>
      <c r="NBI26" s="49"/>
      <c r="NBM26" s="49"/>
      <c r="NBQ26" s="49"/>
      <c r="NBU26" s="49"/>
      <c r="NBY26" s="49"/>
      <c r="NCC26" s="49"/>
      <c r="NCG26" s="49"/>
      <c r="NCK26" s="49"/>
      <c r="NCO26" s="49"/>
      <c r="NCS26" s="49"/>
      <c r="NCW26" s="49"/>
      <c r="NDA26" s="49"/>
      <c r="NDE26" s="49"/>
      <c r="NDI26" s="49"/>
      <c r="NDM26" s="49"/>
      <c r="NDQ26" s="49"/>
      <c r="NDU26" s="49"/>
      <c r="NDY26" s="49"/>
      <c r="NEC26" s="49"/>
      <c r="NEG26" s="49"/>
      <c r="NEK26" s="49"/>
      <c r="NEO26" s="49"/>
      <c r="NES26" s="49"/>
      <c r="NEW26" s="49"/>
      <c r="NFA26" s="49"/>
      <c r="NFE26" s="49"/>
      <c r="NFI26" s="49"/>
      <c r="NFM26" s="49"/>
      <c r="NFQ26" s="49"/>
      <c r="NFU26" s="49"/>
      <c r="NFY26" s="49"/>
      <c r="NGC26" s="49"/>
      <c r="NGG26" s="49"/>
      <c r="NGK26" s="49"/>
      <c r="NGO26" s="49"/>
      <c r="NGS26" s="49"/>
      <c r="NGW26" s="49"/>
      <c r="NHA26" s="49"/>
      <c r="NHE26" s="49"/>
      <c r="NHI26" s="49"/>
      <c r="NHM26" s="49"/>
      <c r="NHQ26" s="49"/>
      <c r="NHU26" s="49"/>
      <c r="NHY26" s="49"/>
      <c r="NIC26" s="49"/>
      <c r="NIG26" s="49"/>
      <c r="NIK26" s="49"/>
      <c r="NIO26" s="49"/>
      <c r="NIS26" s="49"/>
      <c r="NIW26" s="49"/>
      <c r="NJA26" s="49"/>
      <c r="NJE26" s="49"/>
      <c r="NJI26" s="49"/>
      <c r="NJM26" s="49"/>
      <c r="NJQ26" s="49"/>
      <c r="NJU26" s="49"/>
      <c r="NJY26" s="49"/>
      <c r="NKC26" s="49"/>
      <c r="NKG26" s="49"/>
      <c r="NKK26" s="49"/>
      <c r="NKO26" s="49"/>
      <c r="NKS26" s="49"/>
      <c r="NKW26" s="49"/>
      <c r="NLA26" s="49"/>
      <c r="NLE26" s="49"/>
      <c r="NLI26" s="49"/>
      <c r="NLM26" s="49"/>
      <c r="NLQ26" s="49"/>
      <c r="NLU26" s="49"/>
      <c r="NLY26" s="49"/>
      <c r="NMC26" s="49"/>
      <c r="NMG26" s="49"/>
      <c r="NMK26" s="49"/>
      <c r="NMO26" s="49"/>
      <c r="NMS26" s="49"/>
      <c r="NMW26" s="49"/>
      <c r="NNA26" s="49"/>
      <c r="NNE26" s="49"/>
      <c r="NNI26" s="49"/>
      <c r="NNM26" s="49"/>
      <c r="NNQ26" s="49"/>
      <c r="NNU26" s="49"/>
      <c r="NNY26" s="49"/>
      <c r="NOC26" s="49"/>
      <c r="NOG26" s="49"/>
      <c r="NOK26" s="49"/>
      <c r="NOO26" s="49"/>
      <c r="NOS26" s="49"/>
      <c r="NOW26" s="49"/>
      <c r="NPA26" s="49"/>
      <c r="NPE26" s="49"/>
      <c r="NPI26" s="49"/>
      <c r="NPM26" s="49"/>
      <c r="NPQ26" s="49"/>
      <c r="NPU26" s="49"/>
      <c r="NPY26" s="49"/>
      <c r="NQC26" s="49"/>
      <c r="NQG26" s="49"/>
      <c r="NQK26" s="49"/>
      <c r="NQO26" s="49"/>
      <c r="NQS26" s="49"/>
      <c r="NQW26" s="49"/>
      <c r="NRA26" s="49"/>
      <c r="NRE26" s="49"/>
      <c r="NRI26" s="49"/>
      <c r="NRM26" s="49"/>
      <c r="NRQ26" s="49"/>
      <c r="NRU26" s="49"/>
      <c r="NRY26" s="49"/>
      <c r="NSC26" s="49"/>
      <c r="NSG26" s="49"/>
      <c r="NSK26" s="49"/>
      <c r="NSO26" s="49"/>
      <c r="NSS26" s="49"/>
      <c r="NSW26" s="49"/>
      <c r="NTA26" s="49"/>
      <c r="NTE26" s="49"/>
      <c r="NTI26" s="49"/>
      <c r="NTM26" s="49"/>
      <c r="NTQ26" s="49"/>
      <c r="NTU26" s="49"/>
      <c r="NTY26" s="49"/>
      <c r="NUC26" s="49"/>
      <c r="NUG26" s="49"/>
      <c r="NUK26" s="49"/>
      <c r="NUO26" s="49"/>
      <c r="NUS26" s="49"/>
      <c r="NUW26" s="49"/>
      <c r="NVA26" s="49"/>
      <c r="NVE26" s="49"/>
      <c r="NVI26" s="49"/>
      <c r="NVM26" s="49"/>
      <c r="NVQ26" s="49"/>
      <c r="NVU26" s="49"/>
      <c r="NVY26" s="49"/>
      <c r="NWC26" s="49"/>
      <c r="NWG26" s="49"/>
      <c r="NWK26" s="49"/>
      <c r="NWO26" s="49"/>
      <c r="NWS26" s="49"/>
      <c r="NWW26" s="49"/>
      <c r="NXA26" s="49"/>
      <c r="NXE26" s="49"/>
      <c r="NXI26" s="49"/>
      <c r="NXM26" s="49"/>
      <c r="NXQ26" s="49"/>
      <c r="NXU26" s="49"/>
      <c r="NXY26" s="49"/>
      <c r="NYC26" s="49"/>
      <c r="NYG26" s="49"/>
      <c r="NYK26" s="49"/>
      <c r="NYO26" s="49"/>
      <c r="NYS26" s="49"/>
      <c r="NYW26" s="49"/>
      <c r="NZA26" s="49"/>
      <c r="NZE26" s="49"/>
      <c r="NZI26" s="49"/>
      <c r="NZM26" s="49"/>
      <c r="NZQ26" s="49"/>
      <c r="NZU26" s="49"/>
      <c r="NZY26" s="49"/>
      <c r="OAC26" s="49"/>
      <c r="OAG26" s="49"/>
      <c r="OAK26" s="49"/>
      <c r="OAO26" s="49"/>
      <c r="OAS26" s="49"/>
      <c r="OAW26" s="49"/>
      <c r="OBA26" s="49"/>
      <c r="OBE26" s="49"/>
      <c r="OBI26" s="49"/>
      <c r="OBM26" s="49"/>
      <c r="OBQ26" s="49"/>
      <c r="OBU26" s="49"/>
      <c r="OBY26" s="49"/>
      <c r="OCC26" s="49"/>
      <c r="OCG26" s="49"/>
      <c r="OCK26" s="49"/>
      <c r="OCO26" s="49"/>
      <c r="OCS26" s="49"/>
      <c r="OCW26" s="49"/>
      <c r="ODA26" s="49"/>
      <c r="ODE26" s="49"/>
      <c r="ODI26" s="49"/>
      <c r="ODM26" s="49"/>
      <c r="ODQ26" s="49"/>
      <c r="ODU26" s="49"/>
      <c r="ODY26" s="49"/>
      <c r="OEC26" s="49"/>
      <c r="OEG26" s="49"/>
      <c r="OEK26" s="49"/>
      <c r="OEO26" s="49"/>
      <c r="OES26" s="49"/>
      <c r="OEW26" s="49"/>
      <c r="OFA26" s="49"/>
      <c r="OFE26" s="49"/>
      <c r="OFI26" s="49"/>
      <c r="OFM26" s="49"/>
      <c r="OFQ26" s="49"/>
      <c r="OFU26" s="49"/>
      <c r="OFY26" s="49"/>
      <c r="OGC26" s="49"/>
      <c r="OGG26" s="49"/>
      <c r="OGK26" s="49"/>
      <c r="OGO26" s="49"/>
      <c r="OGS26" s="49"/>
      <c r="OGW26" s="49"/>
      <c r="OHA26" s="49"/>
      <c r="OHE26" s="49"/>
      <c r="OHI26" s="49"/>
      <c r="OHM26" s="49"/>
      <c r="OHQ26" s="49"/>
      <c r="OHU26" s="49"/>
      <c r="OHY26" s="49"/>
      <c r="OIC26" s="49"/>
      <c r="OIG26" s="49"/>
      <c r="OIK26" s="49"/>
      <c r="OIO26" s="49"/>
      <c r="OIS26" s="49"/>
      <c r="OIW26" s="49"/>
      <c r="OJA26" s="49"/>
      <c r="OJE26" s="49"/>
      <c r="OJI26" s="49"/>
      <c r="OJM26" s="49"/>
      <c r="OJQ26" s="49"/>
      <c r="OJU26" s="49"/>
      <c r="OJY26" s="49"/>
      <c r="OKC26" s="49"/>
      <c r="OKG26" s="49"/>
      <c r="OKK26" s="49"/>
      <c r="OKO26" s="49"/>
      <c r="OKS26" s="49"/>
      <c r="OKW26" s="49"/>
      <c r="OLA26" s="49"/>
      <c r="OLE26" s="49"/>
      <c r="OLI26" s="49"/>
      <c r="OLM26" s="49"/>
      <c r="OLQ26" s="49"/>
      <c r="OLU26" s="49"/>
      <c r="OLY26" s="49"/>
      <c r="OMC26" s="49"/>
      <c r="OMG26" s="49"/>
      <c r="OMK26" s="49"/>
      <c r="OMO26" s="49"/>
      <c r="OMS26" s="49"/>
      <c r="OMW26" s="49"/>
      <c r="ONA26" s="49"/>
      <c r="ONE26" s="49"/>
      <c r="ONI26" s="49"/>
      <c r="ONM26" s="49"/>
      <c r="ONQ26" s="49"/>
      <c r="ONU26" s="49"/>
      <c r="ONY26" s="49"/>
      <c r="OOC26" s="49"/>
      <c r="OOG26" s="49"/>
      <c r="OOK26" s="49"/>
      <c r="OOO26" s="49"/>
      <c r="OOS26" s="49"/>
      <c r="OOW26" s="49"/>
      <c r="OPA26" s="49"/>
      <c r="OPE26" s="49"/>
      <c r="OPI26" s="49"/>
      <c r="OPM26" s="49"/>
      <c r="OPQ26" s="49"/>
      <c r="OPU26" s="49"/>
      <c r="OPY26" s="49"/>
      <c r="OQC26" s="49"/>
      <c r="OQG26" s="49"/>
      <c r="OQK26" s="49"/>
      <c r="OQO26" s="49"/>
      <c r="OQS26" s="49"/>
      <c r="OQW26" s="49"/>
      <c r="ORA26" s="49"/>
      <c r="ORE26" s="49"/>
      <c r="ORI26" s="49"/>
      <c r="ORM26" s="49"/>
      <c r="ORQ26" s="49"/>
      <c r="ORU26" s="49"/>
      <c r="ORY26" s="49"/>
      <c r="OSC26" s="49"/>
      <c r="OSG26" s="49"/>
      <c r="OSK26" s="49"/>
      <c r="OSO26" s="49"/>
      <c r="OSS26" s="49"/>
      <c r="OSW26" s="49"/>
      <c r="OTA26" s="49"/>
      <c r="OTE26" s="49"/>
      <c r="OTI26" s="49"/>
      <c r="OTM26" s="49"/>
      <c r="OTQ26" s="49"/>
      <c r="OTU26" s="49"/>
      <c r="OTY26" s="49"/>
      <c r="OUC26" s="49"/>
      <c r="OUG26" s="49"/>
      <c r="OUK26" s="49"/>
      <c r="OUO26" s="49"/>
      <c r="OUS26" s="49"/>
      <c r="OUW26" s="49"/>
      <c r="OVA26" s="49"/>
      <c r="OVE26" s="49"/>
      <c r="OVI26" s="49"/>
      <c r="OVM26" s="49"/>
      <c r="OVQ26" s="49"/>
      <c r="OVU26" s="49"/>
      <c r="OVY26" s="49"/>
      <c r="OWC26" s="49"/>
      <c r="OWG26" s="49"/>
      <c r="OWK26" s="49"/>
      <c r="OWO26" s="49"/>
      <c r="OWS26" s="49"/>
      <c r="OWW26" s="49"/>
      <c r="OXA26" s="49"/>
      <c r="OXE26" s="49"/>
      <c r="OXI26" s="49"/>
      <c r="OXM26" s="49"/>
      <c r="OXQ26" s="49"/>
      <c r="OXU26" s="49"/>
      <c r="OXY26" s="49"/>
      <c r="OYC26" s="49"/>
      <c r="OYG26" s="49"/>
      <c r="OYK26" s="49"/>
      <c r="OYO26" s="49"/>
      <c r="OYS26" s="49"/>
      <c r="OYW26" s="49"/>
      <c r="OZA26" s="49"/>
      <c r="OZE26" s="49"/>
      <c r="OZI26" s="49"/>
      <c r="OZM26" s="49"/>
      <c r="OZQ26" s="49"/>
      <c r="OZU26" s="49"/>
      <c r="OZY26" s="49"/>
      <c r="PAC26" s="49"/>
      <c r="PAG26" s="49"/>
      <c r="PAK26" s="49"/>
      <c r="PAO26" s="49"/>
      <c r="PAS26" s="49"/>
      <c r="PAW26" s="49"/>
      <c r="PBA26" s="49"/>
      <c r="PBE26" s="49"/>
      <c r="PBI26" s="49"/>
      <c r="PBM26" s="49"/>
      <c r="PBQ26" s="49"/>
      <c r="PBU26" s="49"/>
      <c r="PBY26" s="49"/>
      <c r="PCC26" s="49"/>
      <c r="PCG26" s="49"/>
      <c r="PCK26" s="49"/>
      <c r="PCO26" s="49"/>
      <c r="PCS26" s="49"/>
      <c r="PCW26" s="49"/>
      <c r="PDA26" s="49"/>
      <c r="PDE26" s="49"/>
      <c r="PDI26" s="49"/>
      <c r="PDM26" s="49"/>
      <c r="PDQ26" s="49"/>
      <c r="PDU26" s="49"/>
      <c r="PDY26" s="49"/>
      <c r="PEC26" s="49"/>
      <c r="PEG26" s="49"/>
      <c r="PEK26" s="49"/>
      <c r="PEO26" s="49"/>
      <c r="PES26" s="49"/>
      <c r="PEW26" s="49"/>
      <c r="PFA26" s="49"/>
      <c r="PFE26" s="49"/>
      <c r="PFI26" s="49"/>
      <c r="PFM26" s="49"/>
      <c r="PFQ26" s="49"/>
      <c r="PFU26" s="49"/>
      <c r="PFY26" s="49"/>
      <c r="PGC26" s="49"/>
      <c r="PGG26" s="49"/>
      <c r="PGK26" s="49"/>
      <c r="PGO26" s="49"/>
      <c r="PGS26" s="49"/>
      <c r="PGW26" s="49"/>
      <c r="PHA26" s="49"/>
      <c r="PHE26" s="49"/>
      <c r="PHI26" s="49"/>
      <c r="PHM26" s="49"/>
      <c r="PHQ26" s="49"/>
      <c r="PHU26" s="49"/>
      <c r="PHY26" s="49"/>
      <c r="PIC26" s="49"/>
      <c r="PIG26" s="49"/>
      <c r="PIK26" s="49"/>
      <c r="PIO26" s="49"/>
      <c r="PIS26" s="49"/>
      <c r="PIW26" s="49"/>
      <c r="PJA26" s="49"/>
      <c r="PJE26" s="49"/>
      <c r="PJI26" s="49"/>
      <c r="PJM26" s="49"/>
      <c r="PJQ26" s="49"/>
      <c r="PJU26" s="49"/>
      <c r="PJY26" s="49"/>
      <c r="PKC26" s="49"/>
      <c r="PKG26" s="49"/>
      <c r="PKK26" s="49"/>
      <c r="PKO26" s="49"/>
      <c r="PKS26" s="49"/>
      <c r="PKW26" s="49"/>
      <c r="PLA26" s="49"/>
      <c r="PLE26" s="49"/>
      <c r="PLI26" s="49"/>
      <c r="PLM26" s="49"/>
      <c r="PLQ26" s="49"/>
      <c r="PLU26" s="49"/>
      <c r="PLY26" s="49"/>
      <c r="PMC26" s="49"/>
      <c r="PMG26" s="49"/>
      <c r="PMK26" s="49"/>
      <c r="PMO26" s="49"/>
      <c r="PMS26" s="49"/>
      <c r="PMW26" s="49"/>
      <c r="PNA26" s="49"/>
      <c r="PNE26" s="49"/>
      <c r="PNI26" s="49"/>
      <c r="PNM26" s="49"/>
      <c r="PNQ26" s="49"/>
      <c r="PNU26" s="49"/>
      <c r="PNY26" s="49"/>
      <c r="POC26" s="49"/>
      <c r="POG26" s="49"/>
      <c r="POK26" s="49"/>
      <c r="POO26" s="49"/>
      <c r="POS26" s="49"/>
      <c r="POW26" s="49"/>
      <c r="PPA26" s="49"/>
      <c r="PPE26" s="49"/>
      <c r="PPI26" s="49"/>
      <c r="PPM26" s="49"/>
      <c r="PPQ26" s="49"/>
      <c r="PPU26" s="49"/>
      <c r="PPY26" s="49"/>
      <c r="PQC26" s="49"/>
      <c r="PQG26" s="49"/>
      <c r="PQK26" s="49"/>
      <c r="PQO26" s="49"/>
      <c r="PQS26" s="49"/>
      <c r="PQW26" s="49"/>
      <c r="PRA26" s="49"/>
      <c r="PRE26" s="49"/>
      <c r="PRI26" s="49"/>
      <c r="PRM26" s="49"/>
      <c r="PRQ26" s="49"/>
      <c r="PRU26" s="49"/>
      <c r="PRY26" s="49"/>
      <c r="PSC26" s="49"/>
      <c r="PSG26" s="49"/>
      <c r="PSK26" s="49"/>
      <c r="PSO26" s="49"/>
      <c r="PSS26" s="49"/>
      <c r="PSW26" s="49"/>
      <c r="PTA26" s="49"/>
      <c r="PTE26" s="49"/>
      <c r="PTI26" s="49"/>
      <c r="PTM26" s="49"/>
      <c r="PTQ26" s="49"/>
      <c r="PTU26" s="49"/>
      <c r="PTY26" s="49"/>
      <c r="PUC26" s="49"/>
      <c r="PUG26" s="49"/>
      <c r="PUK26" s="49"/>
      <c r="PUO26" s="49"/>
      <c r="PUS26" s="49"/>
      <c r="PUW26" s="49"/>
      <c r="PVA26" s="49"/>
      <c r="PVE26" s="49"/>
      <c r="PVI26" s="49"/>
      <c r="PVM26" s="49"/>
      <c r="PVQ26" s="49"/>
      <c r="PVU26" s="49"/>
      <c r="PVY26" s="49"/>
      <c r="PWC26" s="49"/>
      <c r="PWG26" s="49"/>
      <c r="PWK26" s="49"/>
      <c r="PWO26" s="49"/>
      <c r="PWS26" s="49"/>
      <c r="PWW26" s="49"/>
      <c r="PXA26" s="49"/>
      <c r="PXE26" s="49"/>
      <c r="PXI26" s="49"/>
      <c r="PXM26" s="49"/>
      <c r="PXQ26" s="49"/>
      <c r="PXU26" s="49"/>
      <c r="PXY26" s="49"/>
      <c r="PYC26" s="49"/>
      <c r="PYG26" s="49"/>
      <c r="PYK26" s="49"/>
      <c r="PYO26" s="49"/>
      <c r="PYS26" s="49"/>
      <c r="PYW26" s="49"/>
      <c r="PZA26" s="49"/>
      <c r="PZE26" s="49"/>
      <c r="PZI26" s="49"/>
      <c r="PZM26" s="49"/>
      <c r="PZQ26" s="49"/>
      <c r="PZU26" s="49"/>
      <c r="PZY26" s="49"/>
      <c r="QAC26" s="49"/>
      <c r="QAG26" s="49"/>
      <c r="QAK26" s="49"/>
      <c r="QAO26" s="49"/>
      <c r="QAS26" s="49"/>
      <c r="QAW26" s="49"/>
      <c r="QBA26" s="49"/>
      <c r="QBE26" s="49"/>
      <c r="QBI26" s="49"/>
      <c r="QBM26" s="49"/>
      <c r="QBQ26" s="49"/>
      <c r="QBU26" s="49"/>
      <c r="QBY26" s="49"/>
      <c r="QCC26" s="49"/>
      <c r="QCG26" s="49"/>
      <c r="QCK26" s="49"/>
      <c r="QCO26" s="49"/>
      <c r="QCS26" s="49"/>
      <c r="QCW26" s="49"/>
      <c r="QDA26" s="49"/>
      <c r="QDE26" s="49"/>
      <c r="QDI26" s="49"/>
      <c r="QDM26" s="49"/>
      <c r="QDQ26" s="49"/>
      <c r="QDU26" s="49"/>
      <c r="QDY26" s="49"/>
      <c r="QEC26" s="49"/>
      <c r="QEG26" s="49"/>
      <c r="QEK26" s="49"/>
      <c r="QEO26" s="49"/>
      <c r="QES26" s="49"/>
      <c r="QEW26" s="49"/>
      <c r="QFA26" s="49"/>
      <c r="QFE26" s="49"/>
      <c r="QFI26" s="49"/>
      <c r="QFM26" s="49"/>
      <c r="QFQ26" s="49"/>
      <c r="QFU26" s="49"/>
      <c r="QFY26" s="49"/>
      <c r="QGC26" s="49"/>
      <c r="QGG26" s="49"/>
      <c r="QGK26" s="49"/>
      <c r="QGO26" s="49"/>
      <c r="QGS26" s="49"/>
      <c r="QGW26" s="49"/>
      <c r="QHA26" s="49"/>
      <c r="QHE26" s="49"/>
      <c r="QHI26" s="49"/>
      <c r="QHM26" s="49"/>
      <c r="QHQ26" s="49"/>
      <c r="QHU26" s="49"/>
      <c r="QHY26" s="49"/>
      <c r="QIC26" s="49"/>
      <c r="QIG26" s="49"/>
      <c r="QIK26" s="49"/>
      <c r="QIO26" s="49"/>
      <c r="QIS26" s="49"/>
      <c r="QIW26" s="49"/>
      <c r="QJA26" s="49"/>
      <c r="QJE26" s="49"/>
      <c r="QJI26" s="49"/>
      <c r="QJM26" s="49"/>
      <c r="QJQ26" s="49"/>
      <c r="QJU26" s="49"/>
      <c r="QJY26" s="49"/>
      <c r="QKC26" s="49"/>
      <c r="QKG26" s="49"/>
      <c r="QKK26" s="49"/>
      <c r="QKO26" s="49"/>
      <c r="QKS26" s="49"/>
      <c r="QKW26" s="49"/>
      <c r="QLA26" s="49"/>
      <c r="QLE26" s="49"/>
      <c r="QLI26" s="49"/>
      <c r="QLM26" s="49"/>
      <c r="QLQ26" s="49"/>
      <c r="QLU26" s="49"/>
      <c r="QLY26" s="49"/>
      <c r="QMC26" s="49"/>
      <c r="QMG26" s="49"/>
      <c r="QMK26" s="49"/>
      <c r="QMO26" s="49"/>
      <c r="QMS26" s="49"/>
      <c r="QMW26" s="49"/>
      <c r="QNA26" s="49"/>
      <c r="QNE26" s="49"/>
      <c r="QNI26" s="49"/>
      <c r="QNM26" s="49"/>
      <c r="QNQ26" s="49"/>
      <c r="QNU26" s="49"/>
      <c r="QNY26" s="49"/>
      <c r="QOC26" s="49"/>
      <c r="QOG26" s="49"/>
      <c r="QOK26" s="49"/>
      <c r="QOO26" s="49"/>
      <c r="QOS26" s="49"/>
      <c r="QOW26" s="49"/>
      <c r="QPA26" s="49"/>
      <c r="QPE26" s="49"/>
      <c r="QPI26" s="49"/>
      <c r="QPM26" s="49"/>
      <c r="QPQ26" s="49"/>
      <c r="QPU26" s="49"/>
      <c r="QPY26" s="49"/>
      <c r="QQC26" s="49"/>
      <c r="QQG26" s="49"/>
      <c r="QQK26" s="49"/>
      <c r="QQO26" s="49"/>
      <c r="QQS26" s="49"/>
      <c r="QQW26" s="49"/>
      <c r="QRA26" s="49"/>
      <c r="QRE26" s="49"/>
      <c r="QRI26" s="49"/>
      <c r="QRM26" s="49"/>
      <c r="QRQ26" s="49"/>
      <c r="QRU26" s="49"/>
      <c r="QRY26" s="49"/>
      <c r="QSC26" s="49"/>
      <c r="QSG26" s="49"/>
      <c r="QSK26" s="49"/>
      <c r="QSO26" s="49"/>
      <c r="QSS26" s="49"/>
      <c r="QSW26" s="49"/>
      <c r="QTA26" s="49"/>
      <c r="QTE26" s="49"/>
      <c r="QTI26" s="49"/>
      <c r="QTM26" s="49"/>
      <c r="QTQ26" s="49"/>
      <c r="QTU26" s="49"/>
      <c r="QTY26" s="49"/>
      <c r="QUC26" s="49"/>
      <c r="QUG26" s="49"/>
      <c r="QUK26" s="49"/>
      <c r="QUO26" s="49"/>
      <c r="QUS26" s="49"/>
      <c r="QUW26" s="49"/>
      <c r="QVA26" s="49"/>
      <c r="QVE26" s="49"/>
      <c r="QVI26" s="49"/>
      <c r="QVM26" s="49"/>
      <c r="QVQ26" s="49"/>
      <c r="QVU26" s="49"/>
      <c r="QVY26" s="49"/>
      <c r="QWC26" s="49"/>
      <c r="QWG26" s="49"/>
      <c r="QWK26" s="49"/>
      <c r="QWO26" s="49"/>
      <c r="QWS26" s="49"/>
      <c r="QWW26" s="49"/>
      <c r="QXA26" s="49"/>
      <c r="QXE26" s="49"/>
      <c r="QXI26" s="49"/>
      <c r="QXM26" s="49"/>
      <c r="QXQ26" s="49"/>
      <c r="QXU26" s="49"/>
      <c r="QXY26" s="49"/>
      <c r="QYC26" s="49"/>
      <c r="QYG26" s="49"/>
      <c r="QYK26" s="49"/>
      <c r="QYO26" s="49"/>
      <c r="QYS26" s="49"/>
      <c r="QYW26" s="49"/>
      <c r="QZA26" s="49"/>
      <c r="QZE26" s="49"/>
      <c r="QZI26" s="49"/>
      <c r="QZM26" s="49"/>
      <c r="QZQ26" s="49"/>
      <c r="QZU26" s="49"/>
      <c r="QZY26" s="49"/>
      <c r="RAC26" s="49"/>
      <c r="RAG26" s="49"/>
      <c r="RAK26" s="49"/>
      <c r="RAO26" s="49"/>
      <c r="RAS26" s="49"/>
      <c r="RAW26" s="49"/>
      <c r="RBA26" s="49"/>
      <c r="RBE26" s="49"/>
      <c r="RBI26" s="49"/>
      <c r="RBM26" s="49"/>
      <c r="RBQ26" s="49"/>
      <c r="RBU26" s="49"/>
      <c r="RBY26" s="49"/>
      <c r="RCC26" s="49"/>
      <c r="RCG26" s="49"/>
      <c r="RCK26" s="49"/>
      <c r="RCO26" s="49"/>
      <c r="RCS26" s="49"/>
      <c r="RCW26" s="49"/>
      <c r="RDA26" s="49"/>
      <c r="RDE26" s="49"/>
      <c r="RDI26" s="49"/>
      <c r="RDM26" s="49"/>
      <c r="RDQ26" s="49"/>
      <c r="RDU26" s="49"/>
      <c r="RDY26" s="49"/>
      <c r="REC26" s="49"/>
      <c r="REG26" s="49"/>
      <c r="REK26" s="49"/>
      <c r="REO26" s="49"/>
      <c r="RES26" s="49"/>
      <c r="REW26" s="49"/>
      <c r="RFA26" s="49"/>
      <c r="RFE26" s="49"/>
      <c r="RFI26" s="49"/>
      <c r="RFM26" s="49"/>
      <c r="RFQ26" s="49"/>
      <c r="RFU26" s="49"/>
      <c r="RFY26" s="49"/>
      <c r="RGC26" s="49"/>
      <c r="RGG26" s="49"/>
      <c r="RGK26" s="49"/>
      <c r="RGO26" s="49"/>
      <c r="RGS26" s="49"/>
      <c r="RGW26" s="49"/>
      <c r="RHA26" s="49"/>
      <c r="RHE26" s="49"/>
      <c r="RHI26" s="49"/>
      <c r="RHM26" s="49"/>
      <c r="RHQ26" s="49"/>
      <c r="RHU26" s="49"/>
      <c r="RHY26" s="49"/>
      <c r="RIC26" s="49"/>
      <c r="RIG26" s="49"/>
      <c r="RIK26" s="49"/>
      <c r="RIO26" s="49"/>
      <c r="RIS26" s="49"/>
      <c r="RIW26" s="49"/>
      <c r="RJA26" s="49"/>
      <c r="RJE26" s="49"/>
      <c r="RJI26" s="49"/>
      <c r="RJM26" s="49"/>
      <c r="RJQ26" s="49"/>
      <c r="RJU26" s="49"/>
      <c r="RJY26" s="49"/>
      <c r="RKC26" s="49"/>
      <c r="RKG26" s="49"/>
      <c r="RKK26" s="49"/>
      <c r="RKO26" s="49"/>
      <c r="RKS26" s="49"/>
      <c r="RKW26" s="49"/>
      <c r="RLA26" s="49"/>
      <c r="RLE26" s="49"/>
      <c r="RLI26" s="49"/>
      <c r="RLM26" s="49"/>
      <c r="RLQ26" s="49"/>
      <c r="RLU26" s="49"/>
      <c r="RLY26" s="49"/>
      <c r="RMC26" s="49"/>
      <c r="RMG26" s="49"/>
      <c r="RMK26" s="49"/>
      <c r="RMO26" s="49"/>
      <c r="RMS26" s="49"/>
      <c r="RMW26" s="49"/>
      <c r="RNA26" s="49"/>
      <c r="RNE26" s="49"/>
      <c r="RNI26" s="49"/>
      <c r="RNM26" s="49"/>
      <c r="RNQ26" s="49"/>
      <c r="RNU26" s="49"/>
      <c r="RNY26" s="49"/>
      <c r="ROC26" s="49"/>
      <c r="ROG26" s="49"/>
      <c r="ROK26" s="49"/>
      <c r="ROO26" s="49"/>
      <c r="ROS26" s="49"/>
      <c r="ROW26" s="49"/>
      <c r="RPA26" s="49"/>
      <c r="RPE26" s="49"/>
      <c r="RPI26" s="49"/>
      <c r="RPM26" s="49"/>
      <c r="RPQ26" s="49"/>
      <c r="RPU26" s="49"/>
      <c r="RPY26" s="49"/>
      <c r="RQC26" s="49"/>
      <c r="RQG26" s="49"/>
      <c r="RQK26" s="49"/>
      <c r="RQO26" s="49"/>
      <c r="RQS26" s="49"/>
      <c r="RQW26" s="49"/>
      <c r="RRA26" s="49"/>
      <c r="RRE26" s="49"/>
      <c r="RRI26" s="49"/>
      <c r="RRM26" s="49"/>
      <c r="RRQ26" s="49"/>
      <c r="RRU26" s="49"/>
      <c r="RRY26" s="49"/>
      <c r="RSC26" s="49"/>
      <c r="RSG26" s="49"/>
      <c r="RSK26" s="49"/>
      <c r="RSO26" s="49"/>
      <c r="RSS26" s="49"/>
      <c r="RSW26" s="49"/>
      <c r="RTA26" s="49"/>
      <c r="RTE26" s="49"/>
      <c r="RTI26" s="49"/>
      <c r="RTM26" s="49"/>
      <c r="RTQ26" s="49"/>
      <c r="RTU26" s="49"/>
      <c r="RTY26" s="49"/>
      <c r="RUC26" s="49"/>
      <c r="RUG26" s="49"/>
      <c r="RUK26" s="49"/>
      <c r="RUO26" s="49"/>
      <c r="RUS26" s="49"/>
      <c r="RUW26" s="49"/>
      <c r="RVA26" s="49"/>
      <c r="RVE26" s="49"/>
      <c r="RVI26" s="49"/>
      <c r="RVM26" s="49"/>
      <c r="RVQ26" s="49"/>
      <c r="RVU26" s="49"/>
      <c r="RVY26" s="49"/>
      <c r="RWC26" s="49"/>
      <c r="RWG26" s="49"/>
      <c r="RWK26" s="49"/>
      <c r="RWO26" s="49"/>
      <c r="RWS26" s="49"/>
      <c r="RWW26" s="49"/>
      <c r="RXA26" s="49"/>
      <c r="RXE26" s="49"/>
      <c r="RXI26" s="49"/>
      <c r="RXM26" s="49"/>
      <c r="RXQ26" s="49"/>
      <c r="RXU26" s="49"/>
      <c r="RXY26" s="49"/>
      <c r="RYC26" s="49"/>
      <c r="RYG26" s="49"/>
      <c r="RYK26" s="49"/>
      <c r="RYO26" s="49"/>
      <c r="RYS26" s="49"/>
      <c r="RYW26" s="49"/>
      <c r="RZA26" s="49"/>
      <c r="RZE26" s="49"/>
      <c r="RZI26" s="49"/>
      <c r="RZM26" s="49"/>
      <c r="RZQ26" s="49"/>
      <c r="RZU26" s="49"/>
      <c r="RZY26" s="49"/>
      <c r="SAC26" s="49"/>
      <c r="SAG26" s="49"/>
      <c r="SAK26" s="49"/>
      <c r="SAO26" s="49"/>
      <c r="SAS26" s="49"/>
      <c r="SAW26" s="49"/>
      <c r="SBA26" s="49"/>
      <c r="SBE26" s="49"/>
      <c r="SBI26" s="49"/>
      <c r="SBM26" s="49"/>
      <c r="SBQ26" s="49"/>
      <c r="SBU26" s="49"/>
      <c r="SBY26" s="49"/>
      <c r="SCC26" s="49"/>
      <c r="SCG26" s="49"/>
      <c r="SCK26" s="49"/>
      <c r="SCO26" s="49"/>
      <c r="SCS26" s="49"/>
      <c r="SCW26" s="49"/>
      <c r="SDA26" s="49"/>
      <c r="SDE26" s="49"/>
      <c r="SDI26" s="49"/>
      <c r="SDM26" s="49"/>
      <c r="SDQ26" s="49"/>
      <c r="SDU26" s="49"/>
      <c r="SDY26" s="49"/>
      <c r="SEC26" s="49"/>
      <c r="SEG26" s="49"/>
      <c r="SEK26" s="49"/>
      <c r="SEO26" s="49"/>
      <c r="SES26" s="49"/>
      <c r="SEW26" s="49"/>
      <c r="SFA26" s="49"/>
      <c r="SFE26" s="49"/>
      <c r="SFI26" s="49"/>
      <c r="SFM26" s="49"/>
      <c r="SFQ26" s="49"/>
      <c r="SFU26" s="49"/>
      <c r="SFY26" s="49"/>
      <c r="SGC26" s="49"/>
      <c r="SGG26" s="49"/>
      <c r="SGK26" s="49"/>
      <c r="SGO26" s="49"/>
      <c r="SGS26" s="49"/>
      <c r="SGW26" s="49"/>
      <c r="SHA26" s="49"/>
      <c r="SHE26" s="49"/>
      <c r="SHI26" s="49"/>
      <c r="SHM26" s="49"/>
      <c r="SHQ26" s="49"/>
      <c r="SHU26" s="49"/>
      <c r="SHY26" s="49"/>
      <c r="SIC26" s="49"/>
      <c r="SIG26" s="49"/>
      <c r="SIK26" s="49"/>
      <c r="SIO26" s="49"/>
      <c r="SIS26" s="49"/>
      <c r="SIW26" s="49"/>
      <c r="SJA26" s="49"/>
      <c r="SJE26" s="49"/>
      <c r="SJI26" s="49"/>
      <c r="SJM26" s="49"/>
      <c r="SJQ26" s="49"/>
      <c r="SJU26" s="49"/>
      <c r="SJY26" s="49"/>
      <c r="SKC26" s="49"/>
      <c r="SKG26" s="49"/>
      <c r="SKK26" s="49"/>
      <c r="SKO26" s="49"/>
      <c r="SKS26" s="49"/>
      <c r="SKW26" s="49"/>
      <c r="SLA26" s="49"/>
      <c r="SLE26" s="49"/>
      <c r="SLI26" s="49"/>
      <c r="SLM26" s="49"/>
      <c r="SLQ26" s="49"/>
      <c r="SLU26" s="49"/>
      <c r="SLY26" s="49"/>
      <c r="SMC26" s="49"/>
      <c r="SMG26" s="49"/>
      <c r="SMK26" s="49"/>
      <c r="SMO26" s="49"/>
      <c r="SMS26" s="49"/>
      <c r="SMW26" s="49"/>
      <c r="SNA26" s="49"/>
      <c r="SNE26" s="49"/>
      <c r="SNI26" s="49"/>
      <c r="SNM26" s="49"/>
      <c r="SNQ26" s="49"/>
      <c r="SNU26" s="49"/>
      <c r="SNY26" s="49"/>
      <c r="SOC26" s="49"/>
      <c r="SOG26" s="49"/>
      <c r="SOK26" s="49"/>
      <c r="SOO26" s="49"/>
      <c r="SOS26" s="49"/>
      <c r="SOW26" s="49"/>
      <c r="SPA26" s="49"/>
      <c r="SPE26" s="49"/>
      <c r="SPI26" s="49"/>
      <c r="SPM26" s="49"/>
      <c r="SPQ26" s="49"/>
      <c r="SPU26" s="49"/>
      <c r="SPY26" s="49"/>
      <c r="SQC26" s="49"/>
      <c r="SQG26" s="49"/>
      <c r="SQK26" s="49"/>
      <c r="SQO26" s="49"/>
      <c r="SQS26" s="49"/>
      <c r="SQW26" s="49"/>
      <c r="SRA26" s="49"/>
      <c r="SRE26" s="49"/>
      <c r="SRI26" s="49"/>
      <c r="SRM26" s="49"/>
      <c r="SRQ26" s="49"/>
      <c r="SRU26" s="49"/>
      <c r="SRY26" s="49"/>
      <c r="SSC26" s="49"/>
      <c r="SSG26" s="49"/>
      <c r="SSK26" s="49"/>
      <c r="SSO26" s="49"/>
      <c r="SSS26" s="49"/>
      <c r="SSW26" s="49"/>
      <c r="STA26" s="49"/>
      <c r="STE26" s="49"/>
      <c r="STI26" s="49"/>
      <c r="STM26" s="49"/>
      <c r="STQ26" s="49"/>
      <c r="STU26" s="49"/>
      <c r="STY26" s="49"/>
      <c r="SUC26" s="49"/>
      <c r="SUG26" s="49"/>
      <c r="SUK26" s="49"/>
      <c r="SUO26" s="49"/>
      <c r="SUS26" s="49"/>
      <c r="SUW26" s="49"/>
      <c r="SVA26" s="49"/>
      <c r="SVE26" s="49"/>
      <c r="SVI26" s="49"/>
      <c r="SVM26" s="49"/>
      <c r="SVQ26" s="49"/>
      <c r="SVU26" s="49"/>
      <c r="SVY26" s="49"/>
      <c r="SWC26" s="49"/>
      <c r="SWG26" s="49"/>
      <c r="SWK26" s="49"/>
      <c r="SWO26" s="49"/>
      <c r="SWS26" s="49"/>
      <c r="SWW26" s="49"/>
      <c r="SXA26" s="49"/>
      <c r="SXE26" s="49"/>
      <c r="SXI26" s="49"/>
      <c r="SXM26" s="49"/>
      <c r="SXQ26" s="49"/>
      <c r="SXU26" s="49"/>
      <c r="SXY26" s="49"/>
      <c r="SYC26" s="49"/>
      <c r="SYG26" s="49"/>
      <c r="SYK26" s="49"/>
      <c r="SYO26" s="49"/>
      <c r="SYS26" s="49"/>
      <c r="SYW26" s="49"/>
      <c r="SZA26" s="49"/>
      <c r="SZE26" s="49"/>
      <c r="SZI26" s="49"/>
      <c r="SZM26" s="49"/>
      <c r="SZQ26" s="49"/>
      <c r="SZU26" s="49"/>
      <c r="SZY26" s="49"/>
      <c r="TAC26" s="49"/>
      <c r="TAG26" s="49"/>
      <c r="TAK26" s="49"/>
      <c r="TAO26" s="49"/>
      <c r="TAS26" s="49"/>
      <c r="TAW26" s="49"/>
      <c r="TBA26" s="49"/>
      <c r="TBE26" s="49"/>
      <c r="TBI26" s="49"/>
      <c r="TBM26" s="49"/>
      <c r="TBQ26" s="49"/>
      <c r="TBU26" s="49"/>
      <c r="TBY26" s="49"/>
      <c r="TCC26" s="49"/>
      <c r="TCG26" s="49"/>
      <c r="TCK26" s="49"/>
      <c r="TCO26" s="49"/>
      <c r="TCS26" s="49"/>
      <c r="TCW26" s="49"/>
      <c r="TDA26" s="49"/>
      <c r="TDE26" s="49"/>
      <c r="TDI26" s="49"/>
      <c r="TDM26" s="49"/>
      <c r="TDQ26" s="49"/>
      <c r="TDU26" s="49"/>
      <c r="TDY26" s="49"/>
      <c r="TEC26" s="49"/>
      <c r="TEG26" s="49"/>
      <c r="TEK26" s="49"/>
      <c r="TEO26" s="49"/>
      <c r="TES26" s="49"/>
      <c r="TEW26" s="49"/>
      <c r="TFA26" s="49"/>
      <c r="TFE26" s="49"/>
      <c r="TFI26" s="49"/>
      <c r="TFM26" s="49"/>
      <c r="TFQ26" s="49"/>
      <c r="TFU26" s="49"/>
      <c r="TFY26" s="49"/>
      <c r="TGC26" s="49"/>
      <c r="TGG26" s="49"/>
      <c r="TGK26" s="49"/>
      <c r="TGO26" s="49"/>
      <c r="TGS26" s="49"/>
      <c r="TGW26" s="49"/>
      <c r="THA26" s="49"/>
      <c r="THE26" s="49"/>
      <c r="THI26" s="49"/>
      <c r="THM26" s="49"/>
      <c r="THQ26" s="49"/>
      <c r="THU26" s="49"/>
      <c r="THY26" s="49"/>
      <c r="TIC26" s="49"/>
      <c r="TIG26" s="49"/>
      <c r="TIK26" s="49"/>
      <c r="TIO26" s="49"/>
      <c r="TIS26" s="49"/>
      <c r="TIW26" s="49"/>
      <c r="TJA26" s="49"/>
      <c r="TJE26" s="49"/>
      <c r="TJI26" s="49"/>
      <c r="TJM26" s="49"/>
      <c r="TJQ26" s="49"/>
      <c r="TJU26" s="49"/>
      <c r="TJY26" s="49"/>
      <c r="TKC26" s="49"/>
      <c r="TKG26" s="49"/>
      <c r="TKK26" s="49"/>
      <c r="TKO26" s="49"/>
      <c r="TKS26" s="49"/>
      <c r="TKW26" s="49"/>
      <c r="TLA26" s="49"/>
      <c r="TLE26" s="49"/>
      <c r="TLI26" s="49"/>
      <c r="TLM26" s="49"/>
      <c r="TLQ26" s="49"/>
      <c r="TLU26" s="49"/>
      <c r="TLY26" s="49"/>
      <c r="TMC26" s="49"/>
      <c r="TMG26" s="49"/>
      <c r="TMK26" s="49"/>
      <c r="TMO26" s="49"/>
      <c r="TMS26" s="49"/>
      <c r="TMW26" s="49"/>
      <c r="TNA26" s="49"/>
      <c r="TNE26" s="49"/>
      <c r="TNI26" s="49"/>
      <c r="TNM26" s="49"/>
      <c r="TNQ26" s="49"/>
      <c r="TNU26" s="49"/>
      <c r="TNY26" s="49"/>
      <c r="TOC26" s="49"/>
      <c r="TOG26" s="49"/>
      <c r="TOK26" s="49"/>
      <c r="TOO26" s="49"/>
      <c r="TOS26" s="49"/>
      <c r="TOW26" s="49"/>
      <c r="TPA26" s="49"/>
      <c r="TPE26" s="49"/>
      <c r="TPI26" s="49"/>
      <c r="TPM26" s="49"/>
      <c r="TPQ26" s="49"/>
      <c r="TPU26" s="49"/>
      <c r="TPY26" s="49"/>
      <c r="TQC26" s="49"/>
      <c r="TQG26" s="49"/>
      <c r="TQK26" s="49"/>
      <c r="TQO26" s="49"/>
      <c r="TQS26" s="49"/>
      <c r="TQW26" s="49"/>
      <c r="TRA26" s="49"/>
      <c r="TRE26" s="49"/>
      <c r="TRI26" s="49"/>
      <c r="TRM26" s="49"/>
      <c r="TRQ26" s="49"/>
      <c r="TRU26" s="49"/>
      <c r="TRY26" s="49"/>
      <c r="TSC26" s="49"/>
      <c r="TSG26" s="49"/>
      <c r="TSK26" s="49"/>
      <c r="TSO26" s="49"/>
      <c r="TSS26" s="49"/>
      <c r="TSW26" s="49"/>
      <c r="TTA26" s="49"/>
      <c r="TTE26" s="49"/>
      <c r="TTI26" s="49"/>
      <c r="TTM26" s="49"/>
      <c r="TTQ26" s="49"/>
      <c r="TTU26" s="49"/>
      <c r="TTY26" s="49"/>
      <c r="TUC26" s="49"/>
      <c r="TUG26" s="49"/>
      <c r="TUK26" s="49"/>
      <c r="TUO26" s="49"/>
      <c r="TUS26" s="49"/>
      <c r="TUW26" s="49"/>
      <c r="TVA26" s="49"/>
      <c r="TVE26" s="49"/>
      <c r="TVI26" s="49"/>
      <c r="TVM26" s="49"/>
      <c r="TVQ26" s="49"/>
      <c r="TVU26" s="49"/>
      <c r="TVY26" s="49"/>
      <c r="TWC26" s="49"/>
      <c r="TWG26" s="49"/>
      <c r="TWK26" s="49"/>
      <c r="TWO26" s="49"/>
      <c r="TWS26" s="49"/>
      <c r="TWW26" s="49"/>
      <c r="TXA26" s="49"/>
      <c r="TXE26" s="49"/>
      <c r="TXI26" s="49"/>
      <c r="TXM26" s="49"/>
      <c r="TXQ26" s="49"/>
      <c r="TXU26" s="49"/>
      <c r="TXY26" s="49"/>
      <c r="TYC26" s="49"/>
      <c r="TYG26" s="49"/>
      <c r="TYK26" s="49"/>
      <c r="TYO26" s="49"/>
      <c r="TYS26" s="49"/>
      <c r="TYW26" s="49"/>
      <c r="TZA26" s="49"/>
      <c r="TZE26" s="49"/>
      <c r="TZI26" s="49"/>
      <c r="TZM26" s="49"/>
      <c r="TZQ26" s="49"/>
      <c r="TZU26" s="49"/>
      <c r="TZY26" s="49"/>
      <c r="UAC26" s="49"/>
      <c r="UAG26" s="49"/>
      <c r="UAK26" s="49"/>
      <c r="UAO26" s="49"/>
      <c r="UAS26" s="49"/>
      <c r="UAW26" s="49"/>
      <c r="UBA26" s="49"/>
      <c r="UBE26" s="49"/>
      <c r="UBI26" s="49"/>
      <c r="UBM26" s="49"/>
      <c r="UBQ26" s="49"/>
      <c r="UBU26" s="49"/>
      <c r="UBY26" s="49"/>
      <c r="UCC26" s="49"/>
      <c r="UCG26" s="49"/>
      <c r="UCK26" s="49"/>
      <c r="UCO26" s="49"/>
      <c r="UCS26" s="49"/>
      <c r="UCW26" s="49"/>
      <c r="UDA26" s="49"/>
      <c r="UDE26" s="49"/>
      <c r="UDI26" s="49"/>
      <c r="UDM26" s="49"/>
      <c r="UDQ26" s="49"/>
      <c r="UDU26" s="49"/>
      <c r="UDY26" s="49"/>
      <c r="UEC26" s="49"/>
      <c r="UEG26" s="49"/>
      <c r="UEK26" s="49"/>
      <c r="UEO26" s="49"/>
      <c r="UES26" s="49"/>
      <c r="UEW26" s="49"/>
      <c r="UFA26" s="49"/>
      <c r="UFE26" s="49"/>
      <c r="UFI26" s="49"/>
      <c r="UFM26" s="49"/>
      <c r="UFQ26" s="49"/>
      <c r="UFU26" s="49"/>
      <c r="UFY26" s="49"/>
      <c r="UGC26" s="49"/>
      <c r="UGG26" s="49"/>
      <c r="UGK26" s="49"/>
      <c r="UGO26" s="49"/>
      <c r="UGS26" s="49"/>
      <c r="UGW26" s="49"/>
      <c r="UHA26" s="49"/>
      <c r="UHE26" s="49"/>
      <c r="UHI26" s="49"/>
      <c r="UHM26" s="49"/>
      <c r="UHQ26" s="49"/>
      <c r="UHU26" s="49"/>
      <c r="UHY26" s="49"/>
      <c r="UIC26" s="49"/>
      <c r="UIG26" s="49"/>
      <c r="UIK26" s="49"/>
      <c r="UIO26" s="49"/>
      <c r="UIS26" s="49"/>
      <c r="UIW26" s="49"/>
      <c r="UJA26" s="49"/>
      <c r="UJE26" s="49"/>
      <c r="UJI26" s="49"/>
      <c r="UJM26" s="49"/>
      <c r="UJQ26" s="49"/>
      <c r="UJU26" s="49"/>
      <c r="UJY26" s="49"/>
      <c r="UKC26" s="49"/>
      <c r="UKG26" s="49"/>
      <c r="UKK26" s="49"/>
      <c r="UKO26" s="49"/>
      <c r="UKS26" s="49"/>
      <c r="UKW26" s="49"/>
      <c r="ULA26" s="49"/>
      <c r="ULE26" s="49"/>
      <c r="ULI26" s="49"/>
      <c r="ULM26" s="49"/>
      <c r="ULQ26" s="49"/>
      <c r="ULU26" s="49"/>
      <c r="ULY26" s="49"/>
      <c r="UMC26" s="49"/>
      <c r="UMG26" s="49"/>
      <c r="UMK26" s="49"/>
      <c r="UMO26" s="49"/>
      <c r="UMS26" s="49"/>
      <c r="UMW26" s="49"/>
      <c r="UNA26" s="49"/>
      <c r="UNE26" s="49"/>
      <c r="UNI26" s="49"/>
      <c r="UNM26" s="49"/>
      <c r="UNQ26" s="49"/>
      <c r="UNU26" s="49"/>
      <c r="UNY26" s="49"/>
      <c r="UOC26" s="49"/>
      <c r="UOG26" s="49"/>
      <c r="UOK26" s="49"/>
      <c r="UOO26" s="49"/>
      <c r="UOS26" s="49"/>
      <c r="UOW26" s="49"/>
      <c r="UPA26" s="49"/>
      <c r="UPE26" s="49"/>
      <c r="UPI26" s="49"/>
      <c r="UPM26" s="49"/>
      <c r="UPQ26" s="49"/>
      <c r="UPU26" s="49"/>
      <c r="UPY26" s="49"/>
      <c r="UQC26" s="49"/>
      <c r="UQG26" s="49"/>
      <c r="UQK26" s="49"/>
      <c r="UQO26" s="49"/>
      <c r="UQS26" s="49"/>
      <c r="UQW26" s="49"/>
      <c r="URA26" s="49"/>
      <c r="URE26" s="49"/>
      <c r="URI26" s="49"/>
      <c r="URM26" s="49"/>
      <c r="URQ26" s="49"/>
      <c r="URU26" s="49"/>
      <c r="URY26" s="49"/>
      <c r="USC26" s="49"/>
      <c r="USG26" s="49"/>
      <c r="USK26" s="49"/>
      <c r="USO26" s="49"/>
      <c r="USS26" s="49"/>
      <c r="USW26" s="49"/>
      <c r="UTA26" s="49"/>
      <c r="UTE26" s="49"/>
      <c r="UTI26" s="49"/>
      <c r="UTM26" s="49"/>
      <c r="UTQ26" s="49"/>
      <c r="UTU26" s="49"/>
      <c r="UTY26" s="49"/>
      <c r="UUC26" s="49"/>
      <c r="UUG26" s="49"/>
      <c r="UUK26" s="49"/>
      <c r="UUO26" s="49"/>
      <c r="UUS26" s="49"/>
      <c r="UUW26" s="49"/>
      <c r="UVA26" s="49"/>
      <c r="UVE26" s="49"/>
      <c r="UVI26" s="49"/>
      <c r="UVM26" s="49"/>
      <c r="UVQ26" s="49"/>
      <c r="UVU26" s="49"/>
      <c r="UVY26" s="49"/>
      <c r="UWC26" s="49"/>
      <c r="UWG26" s="49"/>
      <c r="UWK26" s="49"/>
      <c r="UWO26" s="49"/>
      <c r="UWS26" s="49"/>
      <c r="UWW26" s="49"/>
      <c r="UXA26" s="49"/>
      <c r="UXE26" s="49"/>
      <c r="UXI26" s="49"/>
      <c r="UXM26" s="49"/>
      <c r="UXQ26" s="49"/>
      <c r="UXU26" s="49"/>
      <c r="UXY26" s="49"/>
      <c r="UYC26" s="49"/>
      <c r="UYG26" s="49"/>
      <c r="UYK26" s="49"/>
      <c r="UYO26" s="49"/>
      <c r="UYS26" s="49"/>
      <c r="UYW26" s="49"/>
      <c r="UZA26" s="49"/>
      <c r="UZE26" s="49"/>
      <c r="UZI26" s="49"/>
      <c r="UZM26" s="49"/>
      <c r="UZQ26" s="49"/>
      <c r="UZU26" s="49"/>
      <c r="UZY26" s="49"/>
      <c r="VAC26" s="49"/>
      <c r="VAG26" s="49"/>
      <c r="VAK26" s="49"/>
      <c r="VAO26" s="49"/>
      <c r="VAS26" s="49"/>
      <c r="VAW26" s="49"/>
      <c r="VBA26" s="49"/>
      <c r="VBE26" s="49"/>
      <c r="VBI26" s="49"/>
      <c r="VBM26" s="49"/>
      <c r="VBQ26" s="49"/>
      <c r="VBU26" s="49"/>
      <c r="VBY26" s="49"/>
      <c r="VCC26" s="49"/>
      <c r="VCG26" s="49"/>
      <c r="VCK26" s="49"/>
      <c r="VCO26" s="49"/>
      <c r="VCS26" s="49"/>
      <c r="VCW26" s="49"/>
      <c r="VDA26" s="49"/>
      <c r="VDE26" s="49"/>
      <c r="VDI26" s="49"/>
      <c r="VDM26" s="49"/>
      <c r="VDQ26" s="49"/>
      <c r="VDU26" s="49"/>
      <c r="VDY26" s="49"/>
      <c r="VEC26" s="49"/>
      <c r="VEG26" s="49"/>
      <c r="VEK26" s="49"/>
      <c r="VEO26" s="49"/>
      <c r="VES26" s="49"/>
      <c r="VEW26" s="49"/>
      <c r="VFA26" s="49"/>
      <c r="VFE26" s="49"/>
      <c r="VFI26" s="49"/>
      <c r="VFM26" s="49"/>
      <c r="VFQ26" s="49"/>
      <c r="VFU26" s="49"/>
      <c r="VFY26" s="49"/>
      <c r="VGC26" s="49"/>
      <c r="VGG26" s="49"/>
      <c r="VGK26" s="49"/>
      <c r="VGO26" s="49"/>
      <c r="VGS26" s="49"/>
      <c r="VGW26" s="49"/>
      <c r="VHA26" s="49"/>
      <c r="VHE26" s="49"/>
      <c r="VHI26" s="49"/>
      <c r="VHM26" s="49"/>
      <c r="VHQ26" s="49"/>
      <c r="VHU26" s="49"/>
      <c r="VHY26" s="49"/>
      <c r="VIC26" s="49"/>
      <c r="VIG26" s="49"/>
      <c r="VIK26" s="49"/>
      <c r="VIO26" s="49"/>
      <c r="VIS26" s="49"/>
      <c r="VIW26" s="49"/>
      <c r="VJA26" s="49"/>
      <c r="VJE26" s="49"/>
      <c r="VJI26" s="49"/>
      <c r="VJM26" s="49"/>
      <c r="VJQ26" s="49"/>
      <c r="VJU26" s="49"/>
      <c r="VJY26" s="49"/>
      <c r="VKC26" s="49"/>
      <c r="VKG26" s="49"/>
      <c r="VKK26" s="49"/>
      <c r="VKO26" s="49"/>
      <c r="VKS26" s="49"/>
      <c r="VKW26" s="49"/>
      <c r="VLA26" s="49"/>
      <c r="VLE26" s="49"/>
      <c r="VLI26" s="49"/>
      <c r="VLM26" s="49"/>
      <c r="VLQ26" s="49"/>
      <c r="VLU26" s="49"/>
      <c r="VLY26" s="49"/>
      <c r="VMC26" s="49"/>
      <c r="VMG26" s="49"/>
      <c r="VMK26" s="49"/>
      <c r="VMO26" s="49"/>
      <c r="VMS26" s="49"/>
      <c r="VMW26" s="49"/>
      <c r="VNA26" s="49"/>
      <c r="VNE26" s="49"/>
      <c r="VNI26" s="49"/>
      <c r="VNM26" s="49"/>
      <c r="VNQ26" s="49"/>
      <c r="VNU26" s="49"/>
      <c r="VNY26" s="49"/>
      <c r="VOC26" s="49"/>
      <c r="VOG26" s="49"/>
      <c r="VOK26" s="49"/>
      <c r="VOO26" s="49"/>
      <c r="VOS26" s="49"/>
      <c r="VOW26" s="49"/>
      <c r="VPA26" s="49"/>
      <c r="VPE26" s="49"/>
      <c r="VPI26" s="49"/>
      <c r="VPM26" s="49"/>
      <c r="VPQ26" s="49"/>
      <c r="VPU26" s="49"/>
      <c r="VPY26" s="49"/>
      <c r="VQC26" s="49"/>
      <c r="VQG26" s="49"/>
      <c r="VQK26" s="49"/>
      <c r="VQO26" s="49"/>
      <c r="VQS26" s="49"/>
      <c r="VQW26" s="49"/>
      <c r="VRA26" s="49"/>
      <c r="VRE26" s="49"/>
      <c r="VRI26" s="49"/>
      <c r="VRM26" s="49"/>
      <c r="VRQ26" s="49"/>
      <c r="VRU26" s="49"/>
      <c r="VRY26" s="49"/>
      <c r="VSC26" s="49"/>
      <c r="VSG26" s="49"/>
      <c r="VSK26" s="49"/>
      <c r="VSO26" s="49"/>
      <c r="VSS26" s="49"/>
      <c r="VSW26" s="49"/>
      <c r="VTA26" s="49"/>
      <c r="VTE26" s="49"/>
      <c r="VTI26" s="49"/>
      <c r="VTM26" s="49"/>
      <c r="VTQ26" s="49"/>
      <c r="VTU26" s="49"/>
      <c r="VTY26" s="49"/>
      <c r="VUC26" s="49"/>
      <c r="VUG26" s="49"/>
      <c r="VUK26" s="49"/>
      <c r="VUO26" s="49"/>
      <c r="VUS26" s="49"/>
      <c r="VUW26" s="49"/>
      <c r="VVA26" s="49"/>
      <c r="VVE26" s="49"/>
      <c r="VVI26" s="49"/>
      <c r="VVM26" s="49"/>
      <c r="VVQ26" s="49"/>
      <c r="VVU26" s="49"/>
      <c r="VVY26" s="49"/>
      <c r="VWC26" s="49"/>
      <c r="VWG26" s="49"/>
      <c r="VWK26" s="49"/>
      <c r="VWO26" s="49"/>
      <c r="VWS26" s="49"/>
      <c r="VWW26" s="49"/>
      <c r="VXA26" s="49"/>
      <c r="VXE26" s="49"/>
      <c r="VXI26" s="49"/>
      <c r="VXM26" s="49"/>
      <c r="VXQ26" s="49"/>
      <c r="VXU26" s="49"/>
      <c r="VXY26" s="49"/>
      <c r="VYC26" s="49"/>
      <c r="VYG26" s="49"/>
      <c r="VYK26" s="49"/>
      <c r="VYO26" s="49"/>
      <c r="VYS26" s="49"/>
      <c r="VYW26" s="49"/>
      <c r="VZA26" s="49"/>
      <c r="VZE26" s="49"/>
      <c r="VZI26" s="49"/>
      <c r="VZM26" s="49"/>
      <c r="VZQ26" s="49"/>
      <c r="VZU26" s="49"/>
      <c r="VZY26" s="49"/>
      <c r="WAC26" s="49"/>
      <c r="WAG26" s="49"/>
      <c r="WAK26" s="49"/>
      <c r="WAO26" s="49"/>
      <c r="WAS26" s="49"/>
      <c r="WAW26" s="49"/>
      <c r="WBA26" s="49"/>
      <c r="WBE26" s="49"/>
      <c r="WBI26" s="49"/>
      <c r="WBM26" s="49"/>
      <c r="WBQ26" s="49"/>
      <c r="WBU26" s="49"/>
      <c r="WBY26" s="49"/>
      <c r="WCC26" s="49"/>
      <c r="WCG26" s="49"/>
      <c r="WCK26" s="49"/>
      <c r="WCO26" s="49"/>
      <c r="WCS26" s="49"/>
      <c r="WCW26" s="49"/>
      <c r="WDA26" s="49"/>
      <c r="WDE26" s="49"/>
      <c r="WDI26" s="49"/>
      <c r="WDM26" s="49"/>
      <c r="WDQ26" s="49"/>
      <c r="WDU26" s="49"/>
      <c r="WDY26" s="49"/>
      <c r="WEC26" s="49"/>
      <c r="WEG26" s="49"/>
      <c r="WEK26" s="49"/>
      <c r="WEO26" s="49"/>
      <c r="WES26" s="49"/>
      <c r="WEW26" s="49"/>
      <c r="WFA26" s="49"/>
      <c r="WFE26" s="49"/>
      <c r="WFI26" s="49"/>
      <c r="WFM26" s="49"/>
      <c r="WFQ26" s="49"/>
      <c r="WFU26" s="49"/>
      <c r="WFY26" s="49"/>
      <c r="WGC26" s="49"/>
      <c r="WGG26" s="49"/>
      <c r="WGK26" s="49"/>
      <c r="WGO26" s="49"/>
      <c r="WGS26" s="49"/>
      <c r="WGW26" s="49"/>
      <c r="WHA26" s="49"/>
      <c r="WHE26" s="49"/>
      <c r="WHI26" s="49"/>
      <c r="WHM26" s="49"/>
      <c r="WHQ26" s="49"/>
      <c r="WHU26" s="49"/>
      <c r="WHY26" s="49"/>
      <c r="WIC26" s="49"/>
      <c r="WIG26" s="49"/>
      <c r="WIK26" s="49"/>
      <c r="WIO26" s="49"/>
      <c r="WIS26" s="49"/>
      <c r="WIW26" s="49"/>
      <c r="WJA26" s="49"/>
      <c r="WJE26" s="49"/>
      <c r="WJI26" s="49"/>
      <c r="WJM26" s="49"/>
      <c r="WJQ26" s="49"/>
      <c r="WJU26" s="49"/>
      <c r="WJY26" s="49"/>
      <c r="WKC26" s="49"/>
      <c r="WKG26" s="49"/>
      <c r="WKK26" s="49"/>
      <c r="WKO26" s="49"/>
      <c r="WKS26" s="49"/>
      <c r="WKW26" s="49"/>
      <c r="WLA26" s="49"/>
      <c r="WLE26" s="49"/>
      <c r="WLI26" s="49"/>
      <c r="WLM26" s="49"/>
      <c r="WLQ26" s="49"/>
      <c r="WLU26" s="49"/>
      <c r="WLY26" s="49"/>
      <c r="WMC26" s="49"/>
      <c r="WMG26" s="49"/>
      <c r="WMK26" s="49"/>
      <c r="WMO26" s="49"/>
      <c r="WMS26" s="49"/>
      <c r="WMW26" s="49"/>
      <c r="WNA26" s="49"/>
      <c r="WNE26" s="49"/>
      <c r="WNI26" s="49"/>
      <c r="WNM26" s="49"/>
      <c r="WNQ26" s="49"/>
      <c r="WNU26" s="49"/>
      <c r="WNY26" s="49"/>
      <c r="WOC26" s="49"/>
      <c r="WOG26" s="49"/>
      <c r="WOK26" s="49"/>
      <c r="WOO26" s="49"/>
      <c r="WOS26" s="49"/>
      <c r="WOW26" s="49"/>
      <c r="WPA26" s="49"/>
      <c r="WPE26" s="49"/>
      <c r="WPI26" s="49"/>
      <c r="WPM26" s="49"/>
      <c r="WPQ26" s="49"/>
      <c r="WPU26" s="49"/>
      <c r="WPY26" s="49"/>
      <c r="WQC26" s="49"/>
      <c r="WQG26" s="49"/>
      <c r="WQK26" s="49"/>
      <c r="WQO26" s="49"/>
      <c r="WQS26" s="49"/>
      <c r="WQW26" s="49"/>
      <c r="WRA26" s="49"/>
      <c r="WRE26" s="49"/>
      <c r="WRI26" s="49"/>
      <c r="WRM26" s="49"/>
      <c r="WRQ26" s="49"/>
      <c r="WRU26" s="49"/>
      <c r="WRY26" s="49"/>
      <c r="WSC26" s="49"/>
      <c r="WSG26" s="49"/>
      <c r="WSK26" s="49"/>
      <c r="WSO26" s="49"/>
      <c r="WSS26" s="49"/>
      <c r="WSW26" s="49"/>
      <c r="WTA26" s="49"/>
      <c r="WTE26" s="49"/>
      <c r="WTI26" s="49"/>
      <c r="WTM26" s="49"/>
      <c r="WTQ26" s="49"/>
      <c r="WTU26" s="49"/>
      <c r="WTY26" s="49"/>
      <c r="WUC26" s="49"/>
      <c r="WUG26" s="49"/>
      <c r="WUK26" s="49"/>
      <c r="WUO26" s="49"/>
      <c r="WUS26" s="49"/>
      <c r="WUW26" s="49"/>
      <c r="WVA26" s="49"/>
      <c r="WVE26" s="49"/>
      <c r="WVI26" s="49"/>
      <c r="WVM26" s="49"/>
      <c r="WVQ26" s="49"/>
      <c r="WVU26" s="49"/>
      <c r="WVY26" s="49"/>
      <c r="WWC26" s="49"/>
      <c r="WWG26" s="49"/>
      <c r="WWK26" s="49"/>
      <c r="WWO26" s="49"/>
      <c r="WWS26" s="49"/>
      <c r="WWW26" s="49"/>
      <c r="WXA26" s="49"/>
      <c r="WXE26" s="49"/>
      <c r="WXI26" s="49"/>
      <c r="WXM26" s="49"/>
      <c r="WXQ26" s="49"/>
      <c r="WXU26" s="49"/>
      <c r="WXY26" s="49"/>
      <c r="WYC26" s="49"/>
      <c r="WYG26" s="49"/>
      <c r="WYK26" s="49"/>
      <c r="WYO26" s="49"/>
      <c r="WYS26" s="49"/>
      <c r="WYW26" s="49"/>
      <c r="WZA26" s="49"/>
      <c r="WZE26" s="49"/>
      <c r="WZI26" s="49"/>
      <c r="WZM26" s="49"/>
      <c r="WZQ26" s="49"/>
      <c r="WZU26" s="49"/>
      <c r="WZY26" s="49"/>
      <c r="XAC26" s="49"/>
      <c r="XAG26" s="49"/>
      <c r="XAK26" s="49"/>
      <c r="XAO26" s="49"/>
      <c r="XAS26" s="49"/>
      <c r="XAW26" s="49"/>
      <c r="XBA26" s="49"/>
      <c r="XBE26" s="49"/>
      <c r="XBI26" s="49"/>
      <c r="XBM26" s="49"/>
      <c r="XBQ26" s="49"/>
      <c r="XBU26" s="49"/>
      <c r="XBY26" s="49"/>
      <c r="XCC26" s="49"/>
      <c r="XCG26" s="49"/>
      <c r="XCK26" s="49"/>
      <c r="XCO26" s="49"/>
      <c r="XCS26" s="49"/>
      <c r="XCW26" s="49"/>
      <c r="XDA26" s="49"/>
      <c r="XDE26" s="49"/>
      <c r="XDI26" s="49"/>
      <c r="XDM26" s="49"/>
      <c r="XDQ26" s="49"/>
      <c r="XDU26" s="49"/>
      <c r="XDY26" s="49"/>
      <c r="XEC26" s="49"/>
      <c r="XEG26" s="49"/>
      <c r="XEK26" s="49"/>
      <c r="XEO26" s="49"/>
      <c r="XES26" s="49"/>
      <c r="XEW26" s="49"/>
      <c r="XFA26" s="49"/>
    </row>
    <row r="27" spans="1:1021 1025:2045 2049:3069 3073:4093 4097:5117 5121:6141 6145:7165 7169:8189 8193:9213 9217:10237 10241:11261 11265:12285 12289:13309 13313:14333 14337:15357 15361:16381" s="78" customFormat="1" x14ac:dyDescent="0.3">
      <c r="A27" s="77"/>
      <c r="C27" s="79" t="s">
        <v>117</v>
      </c>
      <c r="D27" s="2"/>
      <c r="E27" s="80"/>
      <c r="F27" s="80"/>
      <c r="G27" s="81"/>
      <c r="H27" s="81"/>
      <c r="I27" s="81"/>
      <c r="M27" s="77"/>
      <c r="Q27" s="77"/>
      <c r="U27" s="77"/>
      <c r="Y27" s="77"/>
      <c r="AC27" s="77"/>
      <c r="AG27" s="77"/>
      <c r="AK27" s="77"/>
      <c r="AO27" s="77"/>
      <c r="AS27" s="77"/>
      <c r="AW27" s="77"/>
      <c r="BA27" s="77"/>
      <c r="BE27" s="77"/>
      <c r="BI27" s="77"/>
      <c r="BM27" s="77"/>
      <c r="BQ27" s="77"/>
      <c r="BU27" s="77"/>
      <c r="BY27" s="77"/>
      <c r="CC27" s="77"/>
      <c r="CG27" s="77"/>
      <c r="CK27" s="77"/>
      <c r="CO27" s="77"/>
      <c r="CS27" s="77"/>
      <c r="CW27" s="77"/>
      <c r="DA27" s="77"/>
      <c r="DE27" s="77"/>
      <c r="DI27" s="77"/>
      <c r="DM27" s="77"/>
      <c r="DQ27" s="77"/>
      <c r="DU27" s="77"/>
      <c r="DY27" s="77"/>
      <c r="EC27" s="77"/>
      <c r="EG27" s="77"/>
      <c r="EK27" s="77"/>
      <c r="EO27" s="77"/>
      <c r="ES27" s="77"/>
      <c r="EW27" s="77"/>
      <c r="FA27" s="77"/>
      <c r="FE27" s="77"/>
      <c r="FI27" s="77"/>
      <c r="FM27" s="77"/>
      <c r="FQ27" s="77"/>
      <c r="FU27" s="77"/>
      <c r="FY27" s="77"/>
      <c r="GC27" s="77"/>
      <c r="GG27" s="77"/>
      <c r="GK27" s="77"/>
      <c r="GO27" s="77"/>
      <c r="GS27" s="77"/>
      <c r="GW27" s="77"/>
      <c r="HA27" s="77"/>
      <c r="HE27" s="77"/>
      <c r="HI27" s="77"/>
      <c r="HM27" s="77"/>
      <c r="HQ27" s="77"/>
      <c r="HU27" s="77"/>
      <c r="HY27" s="77"/>
      <c r="IC27" s="77"/>
      <c r="IG27" s="77"/>
      <c r="IK27" s="77"/>
      <c r="IO27" s="77"/>
      <c r="IS27" s="77"/>
      <c r="IW27" s="77"/>
      <c r="JA27" s="77"/>
      <c r="JE27" s="77"/>
      <c r="JI27" s="77"/>
      <c r="JM27" s="77"/>
      <c r="JQ27" s="77"/>
      <c r="JU27" s="77"/>
      <c r="JY27" s="77"/>
      <c r="KC27" s="77"/>
      <c r="KG27" s="77"/>
      <c r="KK27" s="77"/>
      <c r="KO27" s="77"/>
      <c r="KS27" s="77"/>
      <c r="KW27" s="77"/>
      <c r="LA27" s="77"/>
      <c r="LE27" s="77"/>
      <c r="LI27" s="77"/>
      <c r="LM27" s="77"/>
      <c r="LQ27" s="77"/>
      <c r="LU27" s="77"/>
      <c r="LY27" s="77"/>
      <c r="MC27" s="77"/>
      <c r="MG27" s="77"/>
      <c r="MK27" s="77"/>
      <c r="MO27" s="77"/>
      <c r="MS27" s="77"/>
      <c r="MW27" s="77"/>
      <c r="NA27" s="77"/>
      <c r="NE27" s="77"/>
      <c r="NI27" s="77"/>
      <c r="NM27" s="77"/>
      <c r="NQ27" s="77"/>
      <c r="NU27" s="77"/>
      <c r="NY27" s="77"/>
      <c r="OC27" s="77"/>
      <c r="OG27" s="77"/>
      <c r="OK27" s="77"/>
      <c r="OO27" s="77"/>
      <c r="OS27" s="77"/>
      <c r="OW27" s="77"/>
      <c r="PA27" s="77"/>
      <c r="PE27" s="77"/>
      <c r="PI27" s="77"/>
      <c r="PM27" s="77"/>
      <c r="PQ27" s="77"/>
      <c r="PU27" s="77"/>
      <c r="PY27" s="77"/>
      <c r="QC27" s="77"/>
      <c r="QG27" s="77"/>
      <c r="QK27" s="77"/>
      <c r="QO27" s="77"/>
      <c r="QS27" s="77"/>
      <c r="QW27" s="77"/>
      <c r="RA27" s="77"/>
      <c r="RE27" s="77"/>
      <c r="RI27" s="77"/>
      <c r="RM27" s="77"/>
      <c r="RQ27" s="77"/>
      <c r="RU27" s="77"/>
      <c r="RY27" s="77"/>
      <c r="SC27" s="77"/>
      <c r="SG27" s="77"/>
      <c r="SK27" s="77"/>
      <c r="SO27" s="77"/>
      <c r="SS27" s="77"/>
      <c r="SW27" s="77"/>
      <c r="TA27" s="77"/>
      <c r="TE27" s="77"/>
      <c r="TI27" s="77"/>
      <c r="TM27" s="77"/>
      <c r="TQ27" s="77"/>
      <c r="TU27" s="77"/>
      <c r="TY27" s="77"/>
      <c r="UC27" s="77"/>
      <c r="UG27" s="77"/>
      <c r="UK27" s="77"/>
      <c r="UO27" s="77"/>
      <c r="US27" s="77"/>
      <c r="UW27" s="77"/>
      <c r="VA27" s="77"/>
      <c r="VE27" s="77"/>
      <c r="VI27" s="77"/>
      <c r="VM27" s="77"/>
      <c r="VQ27" s="77"/>
      <c r="VU27" s="77"/>
      <c r="VY27" s="77"/>
      <c r="WC27" s="77"/>
      <c r="WG27" s="77"/>
      <c r="WK27" s="77"/>
      <c r="WO27" s="77"/>
      <c r="WS27" s="77"/>
      <c r="WW27" s="77"/>
      <c r="XA27" s="77"/>
      <c r="XE27" s="77"/>
      <c r="XI27" s="77"/>
      <c r="XM27" s="77"/>
      <c r="XQ27" s="77"/>
      <c r="XU27" s="77"/>
      <c r="XY27" s="77"/>
      <c r="YC27" s="77"/>
      <c r="YG27" s="77"/>
      <c r="YK27" s="77"/>
      <c r="YO27" s="77"/>
      <c r="YS27" s="77"/>
      <c r="YW27" s="77"/>
      <c r="ZA27" s="77"/>
      <c r="ZE27" s="77"/>
      <c r="ZI27" s="77"/>
      <c r="ZM27" s="77"/>
      <c r="ZQ27" s="77"/>
      <c r="ZU27" s="77"/>
      <c r="ZY27" s="77"/>
      <c r="AAC27" s="77"/>
      <c r="AAG27" s="77"/>
      <c r="AAK27" s="77"/>
      <c r="AAO27" s="77"/>
      <c r="AAS27" s="77"/>
      <c r="AAW27" s="77"/>
      <c r="ABA27" s="77"/>
      <c r="ABE27" s="77"/>
      <c r="ABI27" s="77"/>
      <c r="ABM27" s="77"/>
      <c r="ABQ27" s="77"/>
      <c r="ABU27" s="77"/>
      <c r="ABY27" s="77"/>
      <c r="ACC27" s="77"/>
      <c r="ACG27" s="77"/>
      <c r="ACK27" s="77"/>
      <c r="ACO27" s="77"/>
      <c r="ACS27" s="77"/>
      <c r="ACW27" s="77"/>
      <c r="ADA27" s="77"/>
      <c r="ADE27" s="77"/>
      <c r="ADI27" s="77"/>
      <c r="ADM27" s="77"/>
      <c r="ADQ27" s="77"/>
      <c r="ADU27" s="77"/>
      <c r="ADY27" s="77"/>
      <c r="AEC27" s="77"/>
      <c r="AEG27" s="77"/>
      <c r="AEK27" s="77"/>
      <c r="AEO27" s="77"/>
      <c r="AES27" s="77"/>
      <c r="AEW27" s="77"/>
      <c r="AFA27" s="77"/>
      <c r="AFE27" s="77"/>
      <c r="AFI27" s="77"/>
      <c r="AFM27" s="77"/>
      <c r="AFQ27" s="77"/>
      <c r="AFU27" s="77"/>
      <c r="AFY27" s="77"/>
      <c r="AGC27" s="77"/>
      <c r="AGG27" s="77"/>
      <c r="AGK27" s="77"/>
      <c r="AGO27" s="77"/>
      <c r="AGS27" s="77"/>
      <c r="AGW27" s="77"/>
      <c r="AHA27" s="77"/>
      <c r="AHE27" s="77"/>
      <c r="AHI27" s="77"/>
      <c r="AHM27" s="77"/>
      <c r="AHQ27" s="77"/>
      <c r="AHU27" s="77"/>
      <c r="AHY27" s="77"/>
      <c r="AIC27" s="77"/>
      <c r="AIG27" s="77"/>
      <c r="AIK27" s="77"/>
      <c r="AIO27" s="77"/>
      <c r="AIS27" s="77"/>
      <c r="AIW27" s="77"/>
      <c r="AJA27" s="77"/>
      <c r="AJE27" s="77"/>
      <c r="AJI27" s="77"/>
      <c r="AJM27" s="77"/>
      <c r="AJQ27" s="77"/>
      <c r="AJU27" s="77"/>
      <c r="AJY27" s="77"/>
      <c r="AKC27" s="77"/>
      <c r="AKG27" s="77"/>
      <c r="AKK27" s="77"/>
      <c r="AKO27" s="77"/>
      <c r="AKS27" s="77"/>
      <c r="AKW27" s="77"/>
      <c r="ALA27" s="77"/>
      <c r="ALE27" s="77"/>
      <c r="ALI27" s="77"/>
      <c r="ALM27" s="77"/>
      <c r="ALQ27" s="77"/>
      <c r="ALU27" s="77"/>
      <c r="ALY27" s="77"/>
      <c r="AMC27" s="77"/>
      <c r="AMG27" s="77"/>
      <c r="AMK27" s="77"/>
      <c r="AMO27" s="77"/>
      <c r="AMS27" s="77"/>
      <c r="AMW27" s="77"/>
      <c r="ANA27" s="77"/>
      <c r="ANE27" s="77"/>
      <c r="ANI27" s="77"/>
      <c r="ANM27" s="77"/>
      <c r="ANQ27" s="77"/>
      <c r="ANU27" s="77"/>
      <c r="ANY27" s="77"/>
      <c r="AOC27" s="77"/>
      <c r="AOG27" s="77"/>
      <c r="AOK27" s="77"/>
      <c r="AOO27" s="77"/>
      <c r="AOS27" s="77"/>
      <c r="AOW27" s="77"/>
      <c r="APA27" s="77"/>
      <c r="APE27" s="77"/>
      <c r="API27" s="77"/>
      <c r="APM27" s="77"/>
      <c r="APQ27" s="77"/>
      <c r="APU27" s="77"/>
      <c r="APY27" s="77"/>
      <c r="AQC27" s="77"/>
      <c r="AQG27" s="77"/>
      <c r="AQK27" s="77"/>
      <c r="AQO27" s="77"/>
      <c r="AQS27" s="77"/>
      <c r="AQW27" s="77"/>
      <c r="ARA27" s="77"/>
      <c r="ARE27" s="77"/>
      <c r="ARI27" s="77"/>
      <c r="ARM27" s="77"/>
      <c r="ARQ27" s="77"/>
      <c r="ARU27" s="77"/>
      <c r="ARY27" s="77"/>
      <c r="ASC27" s="77"/>
      <c r="ASG27" s="77"/>
      <c r="ASK27" s="77"/>
      <c r="ASO27" s="77"/>
      <c r="ASS27" s="77"/>
      <c r="ASW27" s="77"/>
      <c r="ATA27" s="77"/>
      <c r="ATE27" s="77"/>
      <c r="ATI27" s="77"/>
      <c r="ATM27" s="77"/>
      <c r="ATQ27" s="77"/>
      <c r="ATU27" s="77"/>
      <c r="ATY27" s="77"/>
      <c r="AUC27" s="77"/>
      <c r="AUG27" s="77"/>
      <c r="AUK27" s="77"/>
      <c r="AUO27" s="77"/>
      <c r="AUS27" s="77"/>
      <c r="AUW27" s="77"/>
      <c r="AVA27" s="77"/>
      <c r="AVE27" s="77"/>
      <c r="AVI27" s="77"/>
      <c r="AVM27" s="77"/>
      <c r="AVQ27" s="77"/>
      <c r="AVU27" s="77"/>
      <c r="AVY27" s="77"/>
      <c r="AWC27" s="77"/>
      <c r="AWG27" s="77"/>
      <c r="AWK27" s="77"/>
      <c r="AWO27" s="77"/>
      <c r="AWS27" s="77"/>
      <c r="AWW27" s="77"/>
      <c r="AXA27" s="77"/>
      <c r="AXE27" s="77"/>
      <c r="AXI27" s="77"/>
      <c r="AXM27" s="77"/>
      <c r="AXQ27" s="77"/>
      <c r="AXU27" s="77"/>
      <c r="AXY27" s="77"/>
      <c r="AYC27" s="77"/>
      <c r="AYG27" s="77"/>
      <c r="AYK27" s="77"/>
      <c r="AYO27" s="77"/>
      <c r="AYS27" s="77"/>
      <c r="AYW27" s="77"/>
      <c r="AZA27" s="77"/>
      <c r="AZE27" s="77"/>
      <c r="AZI27" s="77"/>
      <c r="AZM27" s="77"/>
      <c r="AZQ27" s="77"/>
      <c r="AZU27" s="77"/>
      <c r="AZY27" s="77"/>
      <c r="BAC27" s="77"/>
      <c r="BAG27" s="77"/>
      <c r="BAK27" s="77"/>
      <c r="BAO27" s="77"/>
      <c r="BAS27" s="77"/>
      <c r="BAW27" s="77"/>
      <c r="BBA27" s="77"/>
      <c r="BBE27" s="77"/>
      <c r="BBI27" s="77"/>
      <c r="BBM27" s="77"/>
      <c r="BBQ27" s="77"/>
      <c r="BBU27" s="77"/>
      <c r="BBY27" s="77"/>
      <c r="BCC27" s="77"/>
      <c r="BCG27" s="77"/>
      <c r="BCK27" s="77"/>
      <c r="BCO27" s="77"/>
      <c r="BCS27" s="77"/>
      <c r="BCW27" s="77"/>
      <c r="BDA27" s="77"/>
      <c r="BDE27" s="77"/>
      <c r="BDI27" s="77"/>
      <c r="BDM27" s="77"/>
      <c r="BDQ27" s="77"/>
      <c r="BDU27" s="77"/>
      <c r="BDY27" s="77"/>
      <c r="BEC27" s="77"/>
      <c r="BEG27" s="77"/>
      <c r="BEK27" s="77"/>
      <c r="BEO27" s="77"/>
      <c r="BES27" s="77"/>
      <c r="BEW27" s="77"/>
      <c r="BFA27" s="77"/>
      <c r="BFE27" s="77"/>
      <c r="BFI27" s="77"/>
      <c r="BFM27" s="77"/>
      <c r="BFQ27" s="77"/>
      <c r="BFU27" s="77"/>
      <c r="BFY27" s="77"/>
      <c r="BGC27" s="77"/>
      <c r="BGG27" s="77"/>
      <c r="BGK27" s="77"/>
      <c r="BGO27" s="77"/>
      <c r="BGS27" s="77"/>
      <c r="BGW27" s="77"/>
      <c r="BHA27" s="77"/>
      <c r="BHE27" s="77"/>
      <c r="BHI27" s="77"/>
      <c r="BHM27" s="77"/>
      <c r="BHQ27" s="77"/>
      <c r="BHU27" s="77"/>
      <c r="BHY27" s="77"/>
      <c r="BIC27" s="77"/>
      <c r="BIG27" s="77"/>
      <c r="BIK27" s="77"/>
      <c r="BIO27" s="77"/>
      <c r="BIS27" s="77"/>
      <c r="BIW27" s="77"/>
      <c r="BJA27" s="77"/>
      <c r="BJE27" s="77"/>
      <c r="BJI27" s="77"/>
      <c r="BJM27" s="77"/>
      <c r="BJQ27" s="77"/>
      <c r="BJU27" s="77"/>
      <c r="BJY27" s="77"/>
      <c r="BKC27" s="77"/>
      <c r="BKG27" s="77"/>
      <c r="BKK27" s="77"/>
      <c r="BKO27" s="77"/>
      <c r="BKS27" s="77"/>
      <c r="BKW27" s="77"/>
      <c r="BLA27" s="77"/>
      <c r="BLE27" s="77"/>
      <c r="BLI27" s="77"/>
      <c r="BLM27" s="77"/>
      <c r="BLQ27" s="77"/>
      <c r="BLU27" s="77"/>
      <c r="BLY27" s="77"/>
      <c r="BMC27" s="77"/>
      <c r="BMG27" s="77"/>
      <c r="BMK27" s="77"/>
      <c r="BMO27" s="77"/>
      <c r="BMS27" s="77"/>
      <c r="BMW27" s="77"/>
      <c r="BNA27" s="77"/>
      <c r="BNE27" s="77"/>
      <c r="BNI27" s="77"/>
      <c r="BNM27" s="77"/>
      <c r="BNQ27" s="77"/>
      <c r="BNU27" s="77"/>
      <c r="BNY27" s="77"/>
      <c r="BOC27" s="77"/>
      <c r="BOG27" s="77"/>
      <c r="BOK27" s="77"/>
      <c r="BOO27" s="77"/>
      <c r="BOS27" s="77"/>
      <c r="BOW27" s="77"/>
      <c r="BPA27" s="77"/>
      <c r="BPE27" s="77"/>
      <c r="BPI27" s="77"/>
      <c r="BPM27" s="77"/>
      <c r="BPQ27" s="77"/>
      <c r="BPU27" s="77"/>
      <c r="BPY27" s="77"/>
      <c r="BQC27" s="77"/>
      <c r="BQG27" s="77"/>
      <c r="BQK27" s="77"/>
      <c r="BQO27" s="77"/>
      <c r="BQS27" s="77"/>
      <c r="BQW27" s="77"/>
      <c r="BRA27" s="77"/>
      <c r="BRE27" s="77"/>
      <c r="BRI27" s="77"/>
      <c r="BRM27" s="77"/>
      <c r="BRQ27" s="77"/>
      <c r="BRU27" s="77"/>
      <c r="BRY27" s="77"/>
      <c r="BSC27" s="77"/>
      <c r="BSG27" s="77"/>
      <c r="BSK27" s="77"/>
      <c r="BSO27" s="77"/>
      <c r="BSS27" s="77"/>
      <c r="BSW27" s="77"/>
      <c r="BTA27" s="77"/>
      <c r="BTE27" s="77"/>
      <c r="BTI27" s="77"/>
      <c r="BTM27" s="77"/>
      <c r="BTQ27" s="77"/>
      <c r="BTU27" s="77"/>
      <c r="BTY27" s="77"/>
      <c r="BUC27" s="77"/>
      <c r="BUG27" s="77"/>
      <c r="BUK27" s="77"/>
      <c r="BUO27" s="77"/>
      <c r="BUS27" s="77"/>
      <c r="BUW27" s="77"/>
      <c r="BVA27" s="77"/>
      <c r="BVE27" s="77"/>
      <c r="BVI27" s="77"/>
      <c r="BVM27" s="77"/>
      <c r="BVQ27" s="77"/>
      <c r="BVU27" s="77"/>
      <c r="BVY27" s="77"/>
      <c r="BWC27" s="77"/>
      <c r="BWG27" s="77"/>
      <c r="BWK27" s="77"/>
      <c r="BWO27" s="77"/>
      <c r="BWS27" s="77"/>
      <c r="BWW27" s="77"/>
      <c r="BXA27" s="77"/>
      <c r="BXE27" s="77"/>
      <c r="BXI27" s="77"/>
      <c r="BXM27" s="77"/>
      <c r="BXQ27" s="77"/>
      <c r="BXU27" s="77"/>
      <c r="BXY27" s="77"/>
      <c r="BYC27" s="77"/>
      <c r="BYG27" s="77"/>
      <c r="BYK27" s="77"/>
      <c r="BYO27" s="77"/>
      <c r="BYS27" s="77"/>
      <c r="BYW27" s="77"/>
      <c r="BZA27" s="77"/>
      <c r="BZE27" s="77"/>
      <c r="BZI27" s="77"/>
      <c r="BZM27" s="77"/>
      <c r="BZQ27" s="77"/>
      <c r="BZU27" s="77"/>
      <c r="BZY27" s="77"/>
      <c r="CAC27" s="77"/>
      <c r="CAG27" s="77"/>
      <c r="CAK27" s="77"/>
      <c r="CAO27" s="77"/>
      <c r="CAS27" s="77"/>
      <c r="CAW27" s="77"/>
      <c r="CBA27" s="77"/>
      <c r="CBE27" s="77"/>
      <c r="CBI27" s="77"/>
      <c r="CBM27" s="77"/>
      <c r="CBQ27" s="77"/>
      <c r="CBU27" s="77"/>
      <c r="CBY27" s="77"/>
      <c r="CCC27" s="77"/>
      <c r="CCG27" s="77"/>
      <c r="CCK27" s="77"/>
      <c r="CCO27" s="77"/>
      <c r="CCS27" s="77"/>
      <c r="CCW27" s="77"/>
      <c r="CDA27" s="77"/>
      <c r="CDE27" s="77"/>
      <c r="CDI27" s="77"/>
      <c r="CDM27" s="77"/>
      <c r="CDQ27" s="77"/>
      <c r="CDU27" s="77"/>
      <c r="CDY27" s="77"/>
      <c r="CEC27" s="77"/>
      <c r="CEG27" s="77"/>
      <c r="CEK27" s="77"/>
      <c r="CEO27" s="77"/>
      <c r="CES27" s="77"/>
      <c r="CEW27" s="77"/>
      <c r="CFA27" s="77"/>
      <c r="CFE27" s="77"/>
      <c r="CFI27" s="77"/>
      <c r="CFM27" s="77"/>
      <c r="CFQ27" s="77"/>
      <c r="CFU27" s="77"/>
      <c r="CFY27" s="77"/>
      <c r="CGC27" s="77"/>
      <c r="CGG27" s="77"/>
      <c r="CGK27" s="77"/>
      <c r="CGO27" s="77"/>
      <c r="CGS27" s="77"/>
      <c r="CGW27" s="77"/>
      <c r="CHA27" s="77"/>
      <c r="CHE27" s="77"/>
      <c r="CHI27" s="77"/>
      <c r="CHM27" s="77"/>
      <c r="CHQ27" s="77"/>
      <c r="CHU27" s="77"/>
      <c r="CHY27" s="77"/>
      <c r="CIC27" s="77"/>
      <c r="CIG27" s="77"/>
      <c r="CIK27" s="77"/>
      <c r="CIO27" s="77"/>
      <c r="CIS27" s="77"/>
      <c r="CIW27" s="77"/>
      <c r="CJA27" s="77"/>
      <c r="CJE27" s="77"/>
      <c r="CJI27" s="77"/>
      <c r="CJM27" s="77"/>
      <c r="CJQ27" s="77"/>
      <c r="CJU27" s="77"/>
      <c r="CJY27" s="77"/>
      <c r="CKC27" s="77"/>
      <c r="CKG27" s="77"/>
      <c r="CKK27" s="77"/>
      <c r="CKO27" s="77"/>
      <c r="CKS27" s="77"/>
      <c r="CKW27" s="77"/>
      <c r="CLA27" s="77"/>
      <c r="CLE27" s="77"/>
      <c r="CLI27" s="77"/>
      <c r="CLM27" s="77"/>
      <c r="CLQ27" s="77"/>
      <c r="CLU27" s="77"/>
      <c r="CLY27" s="77"/>
      <c r="CMC27" s="77"/>
      <c r="CMG27" s="77"/>
      <c r="CMK27" s="77"/>
      <c r="CMO27" s="77"/>
      <c r="CMS27" s="77"/>
      <c r="CMW27" s="77"/>
      <c r="CNA27" s="77"/>
      <c r="CNE27" s="77"/>
      <c r="CNI27" s="77"/>
      <c r="CNM27" s="77"/>
      <c r="CNQ27" s="77"/>
      <c r="CNU27" s="77"/>
      <c r="CNY27" s="77"/>
      <c r="COC27" s="77"/>
      <c r="COG27" s="77"/>
      <c r="COK27" s="77"/>
      <c r="COO27" s="77"/>
      <c r="COS27" s="77"/>
      <c r="COW27" s="77"/>
      <c r="CPA27" s="77"/>
      <c r="CPE27" s="77"/>
      <c r="CPI27" s="77"/>
      <c r="CPM27" s="77"/>
      <c r="CPQ27" s="77"/>
      <c r="CPU27" s="77"/>
      <c r="CPY27" s="77"/>
      <c r="CQC27" s="77"/>
      <c r="CQG27" s="77"/>
      <c r="CQK27" s="77"/>
      <c r="CQO27" s="77"/>
      <c r="CQS27" s="77"/>
      <c r="CQW27" s="77"/>
      <c r="CRA27" s="77"/>
      <c r="CRE27" s="77"/>
      <c r="CRI27" s="77"/>
      <c r="CRM27" s="77"/>
      <c r="CRQ27" s="77"/>
      <c r="CRU27" s="77"/>
      <c r="CRY27" s="77"/>
      <c r="CSC27" s="77"/>
      <c r="CSG27" s="77"/>
      <c r="CSK27" s="77"/>
      <c r="CSO27" s="77"/>
      <c r="CSS27" s="77"/>
      <c r="CSW27" s="77"/>
      <c r="CTA27" s="77"/>
      <c r="CTE27" s="77"/>
      <c r="CTI27" s="77"/>
      <c r="CTM27" s="77"/>
      <c r="CTQ27" s="77"/>
      <c r="CTU27" s="77"/>
      <c r="CTY27" s="77"/>
      <c r="CUC27" s="77"/>
      <c r="CUG27" s="77"/>
      <c r="CUK27" s="77"/>
      <c r="CUO27" s="77"/>
      <c r="CUS27" s="77"/>
      <c r="CUW27" s="77"/>
      <c r="CVA27" s="77"/>
      <c r="CVE27" s="77"/>
      <c r="CVI27" s="77"/>
      <c r="CVM27" s="77"/>
      <c r="CVQ27" s="77"/>
      <c r="CVU27" s="77"/>
      <c r="CVY27" s="77"/>
      <c r="CWC27" s="77"/>
      <c r="CWG27" s="77"/>
      <c r="CWK27" s="77"/>
      <c r="CWO27" s="77"/>
      <c r="CWS27" s="77"/>
      <c r="CWW27" s="77"/>
      <c r="CXA27" s="77"/>
      <c r="CXE27" s="77"/>
      <c r="CXI27" s="77"/>
      <c r="CXM27" s="77"/>
      <c r="CXQ27" s="77"/>
      <c r="CXU27" s="77"/>
      <c r="CXY27" s="77"/>
      <c r="CYC27" s="77"/>
      <c r="CYG27" s="77"/>
      <c r="CYK27" s="77"/>
      <c r="CYO27" s="77"/>
      <c r="CYS27" s="77"/>
      <c r="CYW27" s="77"/>
      <c r="CZA27" s="77"/>
      <c r="CZE27" s="77"/>
      <c r="CZI27" s="77"/>
      <c r="CZM27" s="77"/>
      <c r="CZQ27" s="77"/>
      <c r="CZU27" s="77"/>
      <c r="CZY27" s="77"/>
      <c r="DAC27" s="77"/>
      <c r="DAG27" s="77"/>
      <c r="DAK27" s="77"/>
      <c r="DAO27" s="77"/>
      <c r="DAS27" s="77"/>
      <c r="DAW27" s="77"/>
      <c r="DBA27" s="77"/>
      <c r="DBE27" s="77"/>
      <c r="DBI27" s="77"/>
      <c r="DBM27" s="77"/>
      <c r="DBQ27" s="77"/>
      <c r="DBU27" s="77"/>
      <c r="DBY27" s="77"/>
      <c r="DCC27" s="77"/>
      <c r="DCG27" s="77"/>
      <c r="DCK27" s="77"/>
      <c r="DCO27" s="77"/>
      <c r="DCS27" s="77"/>
      <c r="DCW27" s="77"/>
      <c r="DDA27" s="77"/>
      <c r="DDE27" s="77"/>
      <c r="DDI27" s="77"/>
      <c r="DDM27" s="77"/>
      <c r="DDQ27" s="77"/>
      <c r="DDU27" s="77"/>
      <c r="DDY27" s="77"/>
      <c r="DEC27" s="77"/>
      <c r="DEG27" s="77"/>
      <c r="DEK27" s="77"/>
      <c r="DEO27" s="77"/>
      <c r="DES27" s="77"/>
      <c r="DEW27" s="77"/>
      <c r="DFA27" s="77"/>
      <c r="DFE27" s="77"/>
      <c r="DFI27" s="77"/>
      <c r="DFM27" s="77"/>
      <c r="DFQ27" s="77"/>
      <c r="DFU27" s="77"/>
      <c r="DFY27" s="77"/>
      <c r="DGC27" s="77"/>
      <c r="DGG27" s="77"/>
      <c r="DGK27" s="77"/>
      <c r="DGO27" s="77"/>
      <c r="DGS27" s="77"/>
      <c r="DGW27" s="77"/>
      <c r="DHA27" s="77"/>
      <c r="DHE27" s="77"/>
      <c r="DHI27" s="77"/>
      <c r="DHM27" s="77"/>
      <c r="DHQ27" s="77"/>
      <c r="DHU27" s="77"/>
      <c r="DHY27" s="77"/>
      <c r="DIC27" s="77"/>
      <c r="DIG27" s="77"/>
      <c r="DIK27" s="77"/>
      <c r="DIO27" s="77"/>
      <c r="DIS27" s="77"/>
      <c r="DIW27" s="77"/>
      <c r="DJA27" s="77"/>
      <c r="DJE27" s="77"/>
      <c r="DJI27" s="77"/>
      <c r="DJM27" s="77"/>
      <c r="DJQ27" s="77"/>
      <c r="DJU27" s="77"/>
      <c r="DJY27" s="77"/>
      <c r="DKC27" s="77"/>
      <c r="DKG27" s="77"/>
      <c r="DKK27" s="77"/>
      <c r="DKO27" s="77"/>
      <c r="DKS27" s="77"/>
      <c r="DKW27" s="77"/>
      <c r="DLA27" s="77"/>
      <c r="DLE27" s="77"/>
      <c r="DLI27" s="77"/>
      <c r="DLM27" s="77"/>
      <c r="DLQ27" s="77"/>
      <c r="DLU27" s="77"/>
      <c r="DLY27" s="77"/>
      <c r="DMC27" s="77"/>
      <c r="DMG27" s="77"/>
      <c r="DMK27" s="77"/>
      <c r="DMO27" s="77"/>
      <c r="DMS27" s="77"/>
      <c r="DMW27" s="77"/>
      <c r="DNA27" s="77"/>
      <c r="DNE27" s="77"/>
      <c r="DNI27" s="77"/>
      <c r="DNM27" s="77"/>
      <c r="DNQ27" s="77"/>
      <c r="DNU27" s="77"/>
      <c r="DNY27" s="77"/>
      <c r="DOC27" s="77"/>
      <c r="DOG27" s="77"/>
      <c r="DOK27" s="77"/>
      <c r="DOO27" s="77"/>
      <c r="DOS27" s="77"/>
      <c r="DOW27" s="77"/>
      <c r="DPA27" s="77"/>
      <c r="DPE27" s="77"/>
      <c r="DPI27" s="77"/>
      <c r="DPM27" s="77"/>
      <c r="DPQ27" s="77"/>
      <c r="DPU27" s="77"/>
      <c r="DPY27" s="77"/>
      <c r="DQC27" s="77"/>
      <c r="DQG27" s="77"/>
      <c r="DQK27" s="77"/>
      <c r="DQO27" s="77"/>
      <c r="DQS27" s="77"/>
      <c r="DQW27" s="77"/>
      <c r="DRA27" s="77"/>
      <c r="DRE27" s="77"/>
      <c r="DRI27" s="77"/>
      <c r="DRM27" s="77"/>
      <c r="DRQ27" s="77"/>
      <c r="DRU27" s="77"/>
      <c r="DRY27" s="77"/>
      <c r="DSC27" s="77"/>
      <c r="DSG27" s="77"/>
      <c r="DSK27" s="77"/>
      <c r="DSO27" s="77"/>
      <c r="DSS27" s="77"/>
      <c r="DSW27" s="77"/>
      <c r="DTA27" s="77"/>
      <c r="DTE27" s="77"/>
      <c r="DTI27" s="77"/>
      <c r="DTM27" s="77"/>
      <c r="DTQ27" s="77"/>
      <c r="DTU27" s="77"/>
      <c r="DTY27" s="77"/>
      <c r="DUC27" s="77"/>
      <c r="DUG27" s="77"/>
      <c r="DUK27" s="77"/>
      <c r="DUO27" s="77"/>
      <c r="DUS27" s="77"/>
      <c r="DUW27" s="77"/>
      <c r="DVA27" s="77"/>
      <c r="DVE27" s="77"/>
      <c r="DVI27" s="77"/>
      <c r="DVM27" s="77"/>
      <c r="DVQ27" s="77"/>
      <c r="DVU27" s="77"/>
      <c r="DVY27" s="77"/>
      <c r="DWC27" s="77"/>
      <c r="DWG27" s="77"/>
      <c r="DWK27" s="77"/>
      <c r="DWO27" s="77"/>
      <c r="DWS27" s="77"/>
      <c r="DWW27" s="77"/>
      <c r="DXA27" s="77"/>
      <c r="DXE27" s="77"/>
      <c r="DXI27" s="77"/>
      <c r="DXM27" s="77"/>
      <c r="DXQ27" s="77"/>
      <c r="DXU27" s="77"/>
      <c r="DXY27" s="77"/>
      <c r="DYC27" s="77"/>
      <c r="DYG27" s="77"/>
      <c r="DYK27" s="77"/>
      <c r="DYO27" s="77"/>
      <c r="DYS27" s="77"/>
      <c r="DYW27" s="77"/>
      <c r="DZA27" s="77"/>
      <c r="DZE27" s="77"/>
      <c r="DZI27" s="77"/>
      <c r="DZM27" s="77"/>
      <c r="DZQ27" s="77"/>
      <c r="DZU27" s="77"/>
      <c r="DZY27" s="77"/>
      <c r="EAC27" s="77"/>
      <c r="EAG27" s="77"/>
      <c r="EAK27" s="77"/>
      <c r="EAO27" s="77"/>
      <c r="EAS27" s="77"/>
      <c r="EAW27" s="77"/>
      <c r="EBA27" s="77"/>
      <c r="EBE27" s="77"/>
      <c r="EBI27" s="77"/>
      <c r="EBM27" s="77"/>
      <c r="EBQ27" s="77"/>
      <c r="EBU27" s="77"/>
      <c r="EBY27" s="77"/>
      <c r="ECC27" s="77"/>
      <c r="ECG27" s="77"/>
      <c r="ECK27" s="77"/>
      <c r="ECO27" s="77"/>
      <c r="ECS27" s="77"/>
      <c r="ECW27" s="77"/>
      <c r="EDA27" s="77"/>
      <c r="EDE27" s="77"/>
      <c r="EDI27" s="77"/>
      <c r="EDM27" s="77"/>
      <c r="EDQ27" s="77"/>
      <c r="EDU27" s="77"/>
      <c r="EDY27" s="77"/>
      <c r="EEC27" s="77"/>
      <c r="EEG27" s="77"/>
      <c r="EEK27" s="77"/>
      <c r="EEO27" s="77"/>
      <c r="EES27" s="77"/>
      <c r="EEW27" s="77"/>
      <c r="EFA27" s="77"/>
      <c r="EFE27" s="77"/>
      <c r="EFI27" s="77"/>
      <c r="EFM27" s="77"/>
      <c r="EFQ27" s="77"/>
      <c r="EFU27" s="77"/>
      <c r="EFY27" s="77"/>
      <c r="EGC27" s="77"/>
      <c r="EGG27" s="77"/>
      <c r="EGK27" s="77"/>
      <c r="EGO27" s="77"/>
      <c r="EGS27" s="77"/>
      <c r="EGW27" s="77"/>
      <c r="EHA27" s="77"/>
      <c r="EHE27" s="77"/>
      <c r="EHI27" s="77"/>
      <c r="EHM27" s="77"/>
      <c r="EHQ27" s="77"/>
      <c r="EHU27" s="77"/>
      <c r="EHY27" s="77"/>
      <c r="EIC27" s="77"/>
      <c r="EIG27" s="77"/>
      <c r="EIK27" s="77"/>
      <c r="EIO27" s="77"/>
      <c r="EIS27" s="77"/>
      <c r="EIW27" s="77"/>
      <c r="EJA27" s="77"/>
      <c r="EJE27" s="77"/>
      <c r="EJI27" s="77"/>
      <c r="EJM27" s="77"/>
      <c r="EJQ27" s="77"/>
      <c r="EJU27" s="77"/>
      <c r="EJY27" s="77"/>
      <c r="EKC27" s="77"/>
      <c r="EKG27" s="77"/>
      <c r="EKK27" s="77"/>
      <c r="EKO27" s="77"/>
      <c r="EKS27" s="77"/>
      <c r="EKW27" s="77"/>
      <c r="ELA27" s="77"/>
      <c r="ELE27" s="77"/>
      <c r="ELI27" s="77"/>
      <c r="ELM27" s="77"/>
      <c r="ELQ27" s="77"/>
      <c r="ELU27" s="77"/>
      <c r="ELY27" s="77"/>
      <c r="EMC27" s="77"/>
      <c r="EMG27" s="77"/>
      <c r="EMK27" s="77"/>
      <c r="EMO27" s="77"/>
      <c r="EMS27" s="77"/>
      <c r="EMW27" s="77"/>
      <c r="ENA27" s="77"/>
      <c r="ENE27" s="77"/>
      <c r="ENI27" s="77"/>
      <c r="ENM27" s="77"/>
      <c r="ENQ27" s="77"/>
      <c r="ENU27" s="77"/>
      <c r="ENY27" s="77"/>
      <c r="EOC27" s="77"/>
      <c r="EOG27" s="77"/>
      <c r="EOK27" s="77"/>
      <c r="EOO27" s="77"/>
      <c r="EOS27" s="77"/>
      <c r="EOW27" s="77"/>
      <c r="EPA27" s="77"/>
      <c r="EPE27" s="77"/>
      <c r="EPI27" s="77"/>
      <c r="EPM27" s="77"/>
      <c r="EPQ27" s="77"/>
      <c r="EPU27" s="77"/>
      <c r="EPY27" s="77"/>
      <c r="EQC27" s="77"/>
      <c r="EQG27" s="77"/>
      <c r="EQK27" s="77"/>
      <c r="EQO27" s="77"/>
      <c r="EQS27" s="77"/>
      <c r="EQW27" s="77"/>
      <c r="ERA27" s="77"/>
      <c r="ERE27" s="77"/>
      <c r="ERI27" s="77"/>
      <c r="ERM27" s="77"/>
      <c r="ERQ27" s="77"/>
      <c r="ERU27" s="77"/>
      <c r="ERY27" s="77"/>
      <c r="ESC27" s="77"/>
      <c r="ESG27" s="77"/>
      <c r="ESK27" s="77"/>
      <c r="ESO27" s="77"/>
      <c r="ESS27" s="77"/>
      <c r="ESW27" s="77"/>
      <c r="ETA27" s="77"/>
      <c r="ETE27" s="77"/>
      <c r="ETI27" s="77"/>
      <c r="ETM27" s="77"/>
      <c r="ETQ27" s="77"/>
      <c r="ETU27" s="77"/>
      <c r="ETY27" s="77"/>
      <c r="EUC27" s="77"/>
      <c r="EUG27" s="77"/>
      <c r="EUK27" s="77"/>
      <c r="EUO27" s="77"/>
      <c r="EUS27" s="77"/>
      <c r="EUW27" s="77"/>
      <c r="EVA27" s="77"/>
      <c r="EVE27" s="77"/>
      <c r="EVI27" s="77"/>
      <c r="EVM27" s="77"/>
      <c r="EVQ27" s="77"/>
      <c r="EVU27" s="77"/>
      <c r="EVY27" s="77"/>
      <c r="EWC27" s="77"/>
      <c r="EWG27" s="77"/>
      <c r="EWK27" s="77"/>
      <c r="EWO27" s="77"/>
      <c r="EWS27" s="77"/>
      <c r="EWW27" s="77"/>
      <c r="EXA27" s="77"/>
      <c r="EXE27" s="77"/>
      <c r="EXI27" s="77"/>
      <c r="EXM27" s="77"/>
      <c r="EXQ27" s="77"/>
      <c r="EXU27" s="77"/>
      <c r="EXY27" s="77"/>
      <c r="EYC27" s="77"/>
      <c r="EYG27" s="77"/>
      <c r="EYK27" s="77"/>
      <c r="EYO27" s="77"/>
      <c r="EYS27" s="77"/>
      <c r="EYW27" s="77"/>
      <c r="EZA27" s="77"/>
      <c r="EZE27" s="77"/>
      <c r="EZI27" s="77"/>
      <c r="EZM27" s="77"/>
      <c r="EZQ27" s="77"/>
      <c r="EZU27" s="77"/>
      <c r="EZY27" s="77"/>
      <c r="FAC27" s="77"/>
      <c r="FAG27" s="77"/>
      <c r="FAK27" s="77"/>
      <c r="FAO27" s="77"/>
      <c r="FAS27" s="77"/>
      <c r="FAW27" s="77"/>
      <c r="FBA27" s="77"/>
      <c r="FBE27" s="77"/>
      <c r="FBI27" s="77"/>
      <c r="FBM27" s="77"/>
      <c r="FBQ27" s="77"/>
      <c r="FBU27" s="77"/>
      <c r="FBY27" s="77"/>
      <c r="FCC27" s="77"/>
      <c r="FCG27" s="77"/>
      <c r="FCK27" s="77"/>
      <c r="FCO27" s="77"/>
      <c r="FCS27" s="77"/>
      <c r="FCW27" s="77"/>
      <c r="FDA27" s="77"/>
      <c r="FDE27" s="77"/>
      <c r="FDI27" s="77"/>
      <c r="FDM27" s="77"/>
      <c r="FDQ27" s="77"/>
      <c r="FDU27" s="77"/>
      <c r="FDY27" s="77"/>
      <c r="FEC27" s="77"/>
      <c r="FEG27" s="77"/>
      <c r="FEK27" s="77"/>
      <c r="FEO27" s="77"/>
      <c r="FES27" s="77"/>
      <c r="FEW27" s="77"/>
      <c r="FFA27" s="77"/>
      <c r="FFE27" s="77"/>
      <c r="FFI27" s="77"/>
      <c r="FFM27" s="77"/>
      <c r="FFQ27" s="77"/>
      <c r="FFU27" s="77"/>
      <c r="FFY27" s="77"/>
      <c r="FGC27" s="77"/>
      <c r="FGG27" s="77"/>
      <c r="FGK27" s="77"/>
      <c r="FGO27" s="77"/>
      <c r="FGS27" s="77"/>
      <c r="FGW27" s="77"/>
      <c r="FHA27" s="77"/>
      <c r="FHE27" s="77"/>
      <c r="FHI27" s="77"/>
      <c r="FHM27" s="77"/>
      <c r="FHQ27" s="77"/>
      <c r="FHU27" s="77"/>
      <c r="FHY27" s="77"/>
      <c r="FIC27" s="77"/>
      <c r="FIG27" s="77"/>
      <c r="FIK27" s="77"/>
      <c r="FIO27" s="77"/>
      <c r="FIS27" s="77"/>
      <c r="FIW27" s="77"/>
      <c r="FJA27" s="77"/>
      <c r="FJE27" s="77"/>
      <c r="FJI27" s="77"/>
      <c r="FJM27" s="77"/>
      <c r="FJQ27" s="77"/>
      <c r="FJU27" s="77"/>
      <c r="FJY27" s="77"/>
      <c r="FKC27" s="77"/>
      <c r="FKG27" s="77"/>
      <c r="FKK27" s="77"/>
      <c r="FKO27" s="77"/>
      <c r="FKS27" s="77"/>
      <c r="FKW27" s="77"/>
      <c r="FLA27" s="77"/>
      <c r="FLE27" s="77"/>
      <c r="FLI27" s="77"/>
      <c r="FLM27" s="77"/>
      <c r="FLQ27" s="77"/>
      <c r="FLU27" s="77"/>
      <c r="FLY27" s="77"/>
      <c r="FMC27" s="77"/>
      <c r="FMG27" s="77"/>
      <c r="FMK27" s="77"/>
      <c r="FMO27" s="77"/>
      <c r="FMS27" s="77"/>
      <c r="FMW27" s="77"/>
      <c r="FNA27" s="77"/>
      <c r="FNE27" s="77"/>
      <c r="FNI27" s="77"/>
      <c r="FNM27" s="77"/>
      <c r="FNQ27" s="77"/>
      <c r="FNU27" s="77"/>
      <c r="FNY27" s="77"/>
      <c r="FOC27" s="77"/>
      <c r="FOG27" s="77"/>
      <c r="FOK27" s="77"/>
      <c r="FOO27" s="77"/>
      <c r="FOS27" s="77"/>
      <c r="FOW27" s="77"/>
      <c r="FPA27" s="77"/>
      <c r="FPE27" s="77"/>
      <c r="FPI27" s="77"/>
      <c r="FPM27" s="77"/>
      <c r="FPQ27" s="77"/>
      <c r="FPU27" s="77"/>
      <c r="FPY27" s="77"/>
      <c r="FQC27" s="77"/>
      <c r="FQG27" s="77"/>
      <c r="FQK27" s="77"/>
      <c r="FQO27" s="77"/>
      <c r="FQS27" s="77"/>
      <c r="FQW27" s="77"/>
      <c r="FRA27" s="77"/>
      <c r="FRE27" s="77"/>
      <c r="FRI27" s="77"/>
      <c r="FRM27" s="77"/>
      <c r="FRQ27" s="77"/>
      <c r="FRU27" s="77"/>
      <c r="FRY27" s="77"/>
      <c r="FSC27" s="77"/>
      <c r="FSG27" s="77"/>
      <c r="FSK27" s="77"/>
      <c r="FSO27" s="77"/>
      <c r="FSS27" s="77"/>
      <c r="FSW27" s="77"/>
      <c r="FTA27" s="77"/>
      <c r="FTE27" s="77"/>
      <c r="FTI27" s="77"/>
      <c r="FTM27" s="77"/>
      <c r="FTQ27" s="77"/>
      <c r="FTU27" s="77"/>
      <c r="FTY27" s="77"/>
      <c r="FUC27" s="77"/>
      <c r="FUG27" s="77"/>
      <c r="FUK27" s="77"/>
      <c r="FUO27" s="77"/>
      <c r="FUS27" s="77"/>
      <c r="FUW27" s="77"/>
      <c r="FVA27" s="77"/>
      <c r="FVE27" s="77"/>
      <c r="FVI27" s="77"/>
      <c r="FVM27" s="77"/>
      <c r="FVQ27" s="77"/>
      <c r="FVU27" s="77"/>
      <c r="FVY27" s="77"/>
      <c r="FWC27" s="77"/>
      <c r="FWG27" s="77"/>
      <c r="FWK27" s="77"/>
      <c r="FWO27" s="77"/>
      <c r="FWS27" s="77"/>
      <c r="FWW27" s="77"/>
      <c r="FXA27" s="77"/>
      <c r="FXE27" s="77"/>
      <c r="FXI27" s="77"/>
      <c r="FXM27" s="77"/>
      <c r="FXQ27" s="77"/>
      <c r="FXU27" s="77"/>
      <c r="FXY27" s="77"/>
      <c r="FYC27" s="77"/>
      <c r="FYG27" s="77"/>
      <c r="FYK27" s="77"/>
      <c r="FYO27" s="77"/>
      <c r="FYS27" s="77"/>
      <c r="FYW27" s="77"/>
      <c r="FZA27" s="77"/>
      <c r="FZE27" s="77"/>
      <c r="FZI27" s="77"/>
      <c r="FZM27" s="77"/>
      <c r="FZQ27" s="77"/>
      <c r="FZU27" s="77"/>
      <c r="FZY27" s="77"/>
      <c r="GAC27" s="77"/>
      <c r="GAG27" s="77"/>
      <c r="GAK27" s="77"/>
      <c r="GAO27" s="77"/>
      <c r="GAS27" s="77"/>
      <c r="GAW27" s="77"/>
      <c r="GBA27" s="77"/>
      <c r="GBE27" s="77"/>
      <c r="GBI27" s="77"/>
      <c r="GBM27" s="77"/>
      <c r="GBQ27" s="77"/>
      <c r="GBU27" s="77"/>
      <c r="GBY27" s="77"/>
      <c r="GCC27" s="77"/>
      <c r="GCG27" s="77"/>
      <c r="GCK27" s="77"/>
      <c r="GCO27" s="77"/>
      <c r="GCS27" s="77"/>
      <c r="GCW27" s="77"/>
      <c r="GDA27" s="77"/>
      <c r="GDE27" s="77"/>
      <c r="GDI27" s="77"/>
      <c r="GDM27" s="77"/>
      <c r="GDQ27" s="77"/>
      <c r="GDU27" s="77"/>
      <c r="GDY27" s="77"/>
      <c r="GEC27" s="77"/>
      <c r="GEG27" s="77"/>
      <c r="GEK27" s="77"/>
      <c r="GEO27" s="77"/>
      <c r="GES27" s="77"/>
      <c r="GEW27" s="77"/>
      <c r="GFA27" s="77"/>
      <c r="GFE27" s="77"/>
      <c r="GFI27" s="77"/>
      <c r="GFM27" s="77"/>
      <c r="GFQ27" s="77"/>
      <c r="GFU27" s="77"/>
      <c r="GFY27" s="77"/>
      <c r="GGC27" s="77"/>
      <c r="GGG27" s="77"/>
      <c r="GGK27" s="77"/>
      <c r="GGO27" s="77"/>
      <c r="GGS27" s="77"/>
      <c r="GGW27" s="77"/>
      <c r="GHA27" s="77"/>
      <c r="GHE27" s="77"/>
      <c r="GHI27" s="77"/>
      <c r="GHM27" s="77"/>
      <c r="GHQ27" s="77"/>
      <c r="GHU27" s="77"/>
      <c r="GHY27" s="77"/>
      <c r="GIC27" s="77"/>
      <c r="GIG27" s="77"/>
      <c r="GIK27" s="77"/>
      <c r="GIO27" s="77"/>
      <c r="GIS27" s="77"/>
      <c r="GIW27" s="77"/>
      <c r="GJA27" s="77"/>
      <c r="GJE27" s="77"/>
      <c r="GJI27" s="77"/>
      <c r="GJM27" s="77"/>
      <c r="GJQ27" s="77"/>
      <c r="GJU27" s="77"/>
      <c r="GJY27" s="77"/>
      <c r="GKC27" s="77"/>
      <c r="GKG27" s="77"/>
      <c r="GKK27" s="77"/>
      <c r="GKO27" s="77"/>
      <c r="GKS27" s="77"/>
      <c r="GKW27" s="77"/>
      <c r="GLA27" s="77"/>
      <c r="GLE27" s="77"/>
      <c r="GLI27" s="77"/>
      <c r="GLM27" s="77"/>
      <c r="GLQ27" s="77"/>
      <c r="GLU27" s="77"/>
      <c r="GLY27" s="77"/>
      <c r="GMC27" s="77"/>
      <c r="GMG27" s="77"/>
      <c r="GMK27" s="77"/>
      <c r="GMO27" s="77"/>
      <c r="GMS27" s="77"/>
      <c r="GMW27" s="77"/>
      <c r="GNA27" s="77"/>
      <c r="GNE27" s="77"/>
      <c r="GNI27" s="77"/>
      <c r="GNM27" s="77"/>
      <c r="GNQ27" s="77"/>
      <c r="GNU27" s="77"/>
      <c r="GNY27" s="77"/>
      <c r="GOC27" s="77"/>
      <c r="GOG27" s="77"/>
      <c r="GOK27" s="77"/>
      <c r="GOO27" s="77"/>
      <c r="GOS27" s="77"/>
      <c r="GOW27" s="77"/>
      <c r="GPA27" s="77"/>
      <c r="GPE27" s="77"/>
      <c r="GPI27" s="77"/>
      <c r="GPM27" s="77"/>
      <c r="GPQ27" s="77"/>
      <c r="GPU27" s="77"/>
      <c r="GPY27" s="77"/>
      <c r="GQC27" s="77"/>
      <c r="GQG27" s="77"/>
      <c r="GQK27" s="77"/>
      <c r="GQO27" s="77"/>
      <c r="GQS27" s="77"/>
      <c r="GQW27" s="77"/>
      <c r="GRA27" s="77"/>
      <c r="GRE27" s="77"/>
      <c r="GRI27" s="77"/>
      <c r="GRM27" s="77"/>
      <c r="GRQ27" s="77"/>
      <c r="GRU27" s="77"/>
      <c r="GRY27" s="77"/>
      <c r="GSC27" s="77"/>
      <c r="GSG27" s="77"/>
      <c r="GSK27" s="77"/>
      <c r="GSO27" s="77"/>
      <c r="GSS27" s="77"/>
      <c r="GSW27" s="77"/>
      <c r="GTA27" s="77"/>
      <c r="GTE27" s="77"/>
      <c r="GTI27" s="77"/>
      <c r="GTM27" s="77"/>
      <c r="GTQ27" s="77"/>
      <c r="GTU27" s="77"/>
      <c r="GTY27" s="77"/>
      <c r="GUC27" s="77"/>
      <c r="GUG27" s="77"/>
      <c r="GUK27" s="77"/>
      <c r="GUO27" s="77"/>
      <c r="GUS27" s="77"/>
      <c r="GUW27" s="77"/>
      <c r="GVA27" s="77"/>
      <c r="GVE27" s="77"/>
      <c r="GVI27" s="77"/>
      <c r="GVM27" s="77"/>
      <c r="GVQ27" s="77"/>
      <c r="GVU27" s="77"/>
      <c r="GVY27" s="77"/>
      <c r="GWC27" s="77"/>
      <c r="GWG27" s="77"/>
      <c r="GWK27" s="77"/>
      <c r="GWO27" s="77"/>
      <c r="GWS27" s="77"/>
      <c r="GWW27" s="77"/>
      <c r="GXA27" s="77"/>
      <c r="GXE27" s="77"/>
      <c r="GXI27" s="77"/>
      <c r="GXM27" s="77"/>
      <c r="GXQ27" s="77"/>
      <c r="GXU27" s="77"/>
      <c r="GXY27" s="77"/>
      <c r="GYC27" s="77"/>
      <c r="GYG27" s="77"/>
      <c r="GYK27" s="77"/>
      <c r="GYO27" s="77"/>
      <c r="GYS27" s="77"/>
      <c r="GYW27" s="77"/>
      <c r="GZA27" s="77"/>
      <c r="GZE27" s="77"/>
      <c r="GZI27" s="77"/>
      <c r="GZM27" s="77"/>
      <c r="GZQ27" s="77"/>
      <c r="GZU27" s="77"/>
      <c r="GZY27" s="77"/>
      <c r="HAC27" s="77"/>
      <c r="HAG27" s="77"/>
      <c r="HAK27" s="77"/>
      <c r="HAO27" s="77"/>
      <c r="HAS27" s="77"/>
      <c r="HAW27" s="77"/>
      <c r="HBA27" s="77"/>
      <c r="HBE27" s="77"/>
      <c r="HBI27" s="77"/>
      <c r="HBM27" s="77"/>
      <c r="HBQ27" s="77"/>
      <c r="HBU27" s="77"/>
      <c r="HBY27" s="77"/>
      <c r="HCC27" s="77"/>
      <c r="HCG27" s="77"/>
      <c r="HCK27" s="77"/>
      <c r="HCO27" s="77"/>
      <c r="HCS27" s="77"/>
      <c r="HCW27" s="77"/>
      <c r="HDA27" s="77"/>
      <c r="HDE27" s="77"/>
      <c r="HDI27" s="77"/>
      <c r="HDM27" s="77"/>
      <c r="HDQ27" s="77"/>
      <c r="HDU27" s="77"/>
      <c r="HDY27" s="77"/>
      <c r="HEC27" s="77"/>
      <c r="HEG27" s="77"/>
      <c r="HEK27" s="77"/>
      <c r="HEO27" s="77"/>
      <c r="HES27" s="77"/>
      <c r="HEW27" s="77"/>
      <c r="HFA27" s="77"/>
      <c r="HFE27" s="77"/>
      <c r="HFI27" s="77"/>
      <c r="HFM27" s="77"/>
      <c r="HFQ27" s="77"/>
      <c r="HFU27" s="77"/>
      <c r="HFY27" s="77"/>
      <c r="HGC27" s="77"/>
      <c r="HGG27" s="77"/>
      <c r="HGK27" s="77"/>
      <c r="HGO27" s="77"/>
      <c r="HGS27" s="77"/>
      <c r="HGW27" s="77"/>
      <c r="HHA27" s="77"/>
      <c r="HHE27" s="77"/>
      <c r="HHI27" s="77"/>
      <c r="HHM27" s="77"/>
      <c r="HHQ27" s="77"/>
      <c r="HHU27" s="77"/>
      <c r="HHY27" s="77"/>
      <c r="HIC27" s="77"/>
      <c r="HIG27" s="77"/>
      <c r="HIK27" s="77"/>
      <c r="HIO27" s="77"/>
      <c r="HIS27" s="77"/>
      <c r="HIW27" s="77"/>
      <c r="HJA27" s="77"/>
      <c r="HJE27" s="77"/>
      <c r="HJI27" s="77"/>
      <c r="HJM27" s="77"/>
      <c r="HJQ27" s="77"/>
      <c r="HJU27" s="77"/>
      <c r="HJY27" s="77"/>
      <c r="HKC27" s="77"/>
      <c r="HKG27" s="77"/>
      <c r="HKK27" s="77"/>
      <c r="HKO27" s="77"/>
      <c r="HKS27" s="77"/>
      <c r="HKW27" s="77"/>
      <c r="HLA27" s="77"/>
      <c r="HLE27" s="77"/>
      <c r="HLI27" s="77"/>
      <c r="HLM27" s="77"/>
      <c r="HLQ27" s="77"/>
      <c r="HLU27" s="77"/>
      <c r="HLY27" s="77"/>
      <c r="HMC27" s="77"/>
      <c r="HMG27" s="77"/>
      <c r="HMK27" s="77"/>
      <c r="HMO27" s="77"/>
      <c r="HMS27" s="77"/>
      <c r="HMW27" s="77"/>
      <c r="HNA27" s="77"/>
      <c r="HNE27" s="77"/>
      <c r="HNI27" s="77"/>
      <c r="HNM27" s="77"/>
      <c r="HNQ27" s="77"/>
      <c r="HNU27" s="77"/>
      <c r="HNY27" s="77"/>
      <c r="HOC27" s="77"/>
      <c r="HOG27" s="77"/>
      <c r="HOK27" s="77"/>
      <c r="HOO27" s="77"/>
      <c r="HOS27" s="77"/>
      <c r="HOW27" s="77"/>
      <c r="HPA27" s="77"/>
      <c r="HPE27" s="77"/>
      <c r="HPI27" s="77"/>
      <c r="HPM27" s="77"/>
      <c r="HPQ27" s="77"/>
      <c r="HPU27" s="77"/>
      <c r="HPY27" s="77"/>
      <c r="HQC27" s="77"/>
      <c r="HQG27" s="77"/>
      <c r="HQK27" s="77"/>
      <c r="HQO27" s="77"/>
      <c r="HQS27" s="77"/>
      <c r="HQW27" s="77"/>
      <c r="HRA27" s="77"/>
      <c r="HRE27" s="77"/>
      <c r="HRI27" s="77"/>
      <c r="HRM27" s="77"/>
      <c r="HRQ27" s="77"/>
      <c r="HRU27" s="77"/>
      <c r="HRY27" s="77"/>
      <c r="HSC27" s="77"/>
      <c r="HSG27" s="77"/>
      <c r="HSK27" s="77"/>
      <c r="HSO27" s="77"/>
      <c r="HSS27" s="77"/>
      <c r="HSW27" s="77"/>
      <c r="HTA27" s="77"/>
      <c r="HTE27" s="77"/>
      <c r="HTI27" s="77"/>
      <c r="HTM27" s="77"/>
      <c r="HTQ27" s="77"/>
      <c r="HTU27" s="77"/>
      <c r="HTY27" s="77"/>
      <c r="HUC27" s="77"/>
      <c r="HUG27" s="77"/>
      <c r="HUK27" s="77"/>
      <c r="HUO27" s="77"/>
      <c r="HUS27" s="77"/>
      <c r="HUW27" s="77"/>
      <c r="HVA27" s="77"/>
      <c r="HVE27" s="77"/>
      <c r="HVI27" s="77"/>
      <c r="HVM27" s="77"/>
      <c r="HVQ27" s="77"/>
      <c r="HVU27" s="77"/>
      <c r="HVY27" s="77"/>
      <c r="HWC27" s="77"/>
      <c r="HWG27" s="77"/>
      <c r="HWK27" s="77"/>
      <c r="HWO27" s="77"/>
      <c r="HWS27" s="77"/>
      <c r="HWW27" s="77"/>
      <c r="HXA27" s="77"/>
      <c r="HXE27" s="77"/>
      <c r="HXI27" s="77"/>
      <c r="HXM27" s="77"/>
      <c r="HXQ27" s="77"/>
      <c r="HXU27" s="77"/>
      <c r="HXY27" s="77"/>
      <c r="HYC27" s="77"/>
      <c r="HYG27" s="77"/>
      <c r="HYK27" s="77"/>
      <c r="HYO27" s="77"/>
      <c r="HYS27" s="77"/>
      <c r="HYW27" s="77"/>
      <c r="HZA27" s="77"/>
      <c r="HZE27" s="77"/>
      <c r="HZI27" s="77"/>
      <c r="HZM27" s="77"/>
      <c r="HZQ27" s="77"/>
      <c r="HZU27" s="77"/>
      <c r="HZY27" s="77"/>
      <c r="IAC27" s="77"/>
      <c r="IAG27" s="77"/>
      <c r="IAK27" s="77"/>
      <c r="IAO27" s="77"/>
      <c r="IAS27" s="77"/>
      <c r="IAW27" s="77"/>
      <c r="IBA27" s="77"/>
      <c r="IBE27" s="77"/>
      <c r="IBI27" s="77"/>
      <c r="IBM27" s="77"/>
      <c r="IBQ27" s="77"/>
      <c r="IBU27" s="77"/>
      <c r="IBY27" s="77"/>
      <c r="ICC27" s="77"/>
      <c r="ICG27" s="77"/>
      <c r="ICK27" s="77"/>
      <c r="ICO27" s="77"/>
      <c r="ICS27" s="77"/>
      <c r="ICW27" s="77"/>
      <c r="IDA27" s="77"/>
      <c r="IDE27" s="77"/>
      <c r="IDI27" s="77"/>
      <c r="IDM27" s="77"/>
      <c r="IDQ27" s="77"/>
      <c r="IDU27" s="77"/>
      <c r="IDY27" s="77"/>
      <c r="IEC27" s="77"/>
      <c r="IEG27" s="77"/>
      <c r="IEK27" s="77"/>
      <c r="IEO27" s="77"/>
      <c r="IES27" s="77"/>
      <c r="IEW27" s="77"/>
      <c r="IFA27" s="77"/>
      <c r="IFE27" s="77"/>
      <c r="IFI27" s="77"/>
      <c r="IFM27" s="77"/>
      <c r="IFQ27" s="77"/>
      <c r="IFU27" s="77"/>
      <c r="IFY27" s="77"/>
      <c r="IGC27" s="77"/>
      <c r="IGG27" s="77"/>
      <c r="IGK27" s="77"/>
      <c r="IGO27" s="77"/>
      <c r="IGS27" s="77"/>
      <c r="IGW27" s="77"/>
      <c r="IHA27" s="77"/>
      <c r="IHE27" s="77"/>
      <c r="IHI27" s="77"/>
      <c r="IHM27" s="77"/>
      <c r="IHQ27" s="77"/>
      <c r="IHU27" s="77"/>
      <c r="IHY27" s="77"/>
      <c r="IIC27" s="77"/>
      <c r="IIG27" s="77"/>
      <c r="IIK27" s="77"/>
      <c r="IIO27" s="77"/>
      <c r="IIS27" s="77"/>
      <c r="IIW27" s="77"/>
      <c r="IJA27" s="77"/>
      <c r="IJE27" s="77"/>
      <c r="IJI27" s="77"/>
      <c r="IJM27" s="77"/>
      <c r="IJQ27" s="77"/>
      <c r="IJU27" s="77"/>
      <c r="IJY27" s="77"/>
      <c r="IKC27" s="77"/>
      <c r="IKG27" s="77"/>
      <c r="IKK27" s="77"/>
      <c r="IKO27" s="77"/>
      <c r="IKS27" s="77"/>
      <c r="IKW27" s="77"/>
      <c r="ILA27" s="77"/>
      <c r="ILE27" s="77"/>
      <c r="ILI27" s="77"/>
      <c r="ILM27" s="77"/>
      <c r="ILQ27" s="77"/>
      <c r="ILU27" s="77"/>
      <c r="ILY27" s="77"/>
      <c r="IMC27" s="77"/>
      <c r="IMG27" s="77"/>
      <c r="IMK27" s="77"/>
      <c r="IMO27" s="77"/>
      <c r="IMS27" s="77"/>
      <c r="IMW27" s="77"/>
      <c r="INA27" s="77"/>
      <c r="INE27" s="77"/>
      <c r="INI27" s="77"/>
      <c r="INM27" s="77"/>
      <c r="INQ27" s="77"/>
      <c r="INU27" s="77"/>
      <c r="INY27" s="77"/>
      <c r="IOC27" s="77"/>
      <c r="IOG27" s="77"/>
      <c r="IOK27" s="77"/>
      <c r="IOO27" s="77"/>
      <c r="IOS27" s="77"/>
      <c r="IOW27" s="77"/>
      <c r="IPA27" s="77"/>
      <c r="IPE27" s="77"/>
      <c r="IPI27" s="77"/>
      <c r="IPM27" s="77"/>
      <c r="IPQ27" s="77"/>
      <c r="IPU27" s="77"/>
      <c r="IPY27" s="77"/>
      <c r="IQC27" s="77"/>
      <c r="IQG27" s="77"/>
      <c r="IQK27" s="77"/>
      <c r="IQO27" s="77"/>
      <c r="IQS27" s="77"/>
      <c r="IQW27" s="77"/>
      <c r="IRA27" s="77"/>
      <c r="IRE27" s="77"/>
      <c r="IRI27" s="77"/>
      <c r="IRM27" s="77"/>
      <c r="IRQ27" s="77"/>
      <c r="IRU27" s="77"/>
      <c r="IRY27" s="77"/>
      <c r="ISC27" s="77"/>
      <c r="ISG27" s="77"/>
      <c r="ISK27" s="77"/>
      <c r="ISO27" s="77"/>
      <c r="ISS27" s="77"/>
      <c r="ISW27" s="77"/>
      <c r="ITA27" s="77"/>
      <c r="ITE27" s="77"/>
      <c r="ITI27" s="77"/>
      <c r="ITM27" s="77"/>
      <c r="ITQ27" s="77"/>
      <c r="ITU27" s="77"/>
      <c r="ITY27" s="77"/>
      <c r="IUC27" s="77"/>
      <c r="IUG27" s="77"/>
      <c r="IUK27" s="77"/>
      <c r="IUO27" s="77"/>
      <c r="IUS27" s="77"/>
      <c r="IUW27" s="77"/>
      <c r="IVA27" s="77"/>
      <c r="IVE27" s="77"/>
      <c r="IVI27" s="77"/>
      <c r="IVM27" s="77"/>
      <c r="IVQ27" s="77"/>
      <c r="IVU27" s="77"/>
      <c r="IVY27" s="77"/>
      <c r="IWC27" s="77"/>
      <c r="IWG27" s="77"/>
      <c r="IWK27" s="77"/>
      <c r="IWO27" s="77"/>
      <c r="IWS27" s="77"/>
      <c r="IWW27" s="77"/>
      <c r="IXA27" s="77"/>
      <c r="IXE27" s="77"/>
      <c r="IXI27" s="77"/>
      <c r="IXM27" s="77"/>
      <c r="IXQ27" s="77"/>
      <c r="IXU27" s="77"/>
      <c r="IXY27" s="77"/>
      <c r="IYC27" s="77"/>
      <c r="IYG27" s="77"/>
      <c r="IYK27" s="77"/>
      <c r="IYO27" s="77"/>
      <c r="IYS27" s="77"/>
      <c r="IYW27" s="77"/>
      <c r="IZA27" s="77"/>
      <c r="IZE27" s="77"/>
      <c r="IZI27" s="77"/>
      <c r="IZM27" s="77"/>
      <c r="IZQ27" s="77"/>
      <c r="IZU27" s="77"/>
      <c r="IZY27" s="77"/>
      <c r="JAC27" s="77"/>
      <c r="JAG27" s="77"/>
      <c r="JAK27" s="77"/>
      <c r="JAO27" s="77"/>
      <c r="JAS27" s="77"/>
      <c r="JAW27" s="77"/>
      <c r="JBA27" s="77"/>
      <c r="JBE27" s="77"/>
      <c r="JBI27" s="77"/>
      <c r="JBM27" s="77"/>
      <c r="JBQ27" s="77"/>
      <c r="JBU27" s="77"/>
      <c r="JBY27" s="77"/>
      <c r="JCC27" s="77"/>
      <c r="JCG27" s="77"/>
      <c r="JCK27" s="77"/>
      <c r="JCO27" s="77"/>
      <c r="JCS27" s="77"/>
      <c r="JCW27" s="77"/>
      <c r="JDA27" s="77"/>
      <c r="JDE27" s="77"/>
      <c r="JDI27" s="77"/>
      <c r="JDM27" s="77"/>
      <c r="JDQ27" s="77"/>
      <c r="JDU27" s="77"/>
      <c r="JDY27" s="77"/>
      <c r="JEC27" s="77"/>
      <c r="JEG27" s="77"/>
      <c r="JEK27" s="77"/>
      <c r="JEO27" s="77"/>
      <c r="JES27" s="77"/>
      <c r="JEW27" s="77"/>
      <c r="JFA27" s="77"/>
      <c r="JFE27" s="77"/>
      <c r="JFI27" s="77"/>
      <c r="JFM27" s="77"/>
      <c r="JFQ27" s="77"/>
      <c r="JFU27" s="77"/>
      <c r="JFY27" s="77"/>
      <c r="JGC27" s="77"/>
      <c r="JGG27" s="77"/>
      <c r="JGK27" s="77"/>
      <c r="JGO27" s="77"/>
      <c r="JGS27" s="77"/>
      <c r="JGW27" s="77"/>
      <c r="JHA27" s="77"/>
      <c r="JHE27" s="77"/>
      <c r="JHI27" s="77"/>
      <c r="JHM27" s="77"/>
      <c r="JHQ27" s="77"/>
      <c r="JHU27" s="77"/>
      <c r="JHY27" s="77"/>
      <c r="JIC27" s="77"/>
      <c r="JIG27" s="77"/>
      <c r="JIK27" s="77"/>
      <c r="JIO27" s="77"/>
      <c r="JIS27" s="77"/>
      <c r="JIW27" s="77"/>
      <c r="JJA27" s="77"/>
      <c r="JJE27" s="77"/>
      <c r="JJI27" s="77"/>
      <c r="JJM27" s="77"/>
      <c r="JJQ27" s="77"/>
      <c r="JJU27" s="77"/>
      <c r="JJY27" s="77"/>
      <c r="JKC27" s="77"/>
      <c r="JKG27" s="77"/>
      <c r="JKK27" s="77"/>
      <c r="JKO27" s="77"/>
      <c r="JKS27" s="77"/>
      <c r="JKW27" s="77"/>
      <c r="JLA27" s="77"/>
      <c r="JLE27" s="77"/>
      <c r="JLI27" s="77"/>
      <c r="JLM27" s="77"/>
      <c r="JLQ27" s="77"/>
      <c r="JLU27" s="77"/>
      <c r="JLY27" s="77"/>
      <c r="JMC27" s="77"/>
      <c r="JMG27" s="77"/>
      <c r="JMK27" s="77"/>
      <c r="JMO27" s="77"/>
      <c r="JMS27" s="77"/>
      <c r="JMW27" s="77"/>
      <c r="JNA27" s="77"/>
      <c r="JNE27" s="77"/>
      <c r="JNI27" s="77"/>
      <c r="JNM27" s="77"/>
      <c r="JNQ27" s="77"/>
      <c r="JNU27" s="77"/>
      <c r="JNY27" s="77"/>
      <c r="JOC27" s="77"/>
      <c r="JOG27" s="77"/>
      <c r="JOK27" s="77"/>
      <c r="JOO27" s="77"/>
      <c r="JOS27" s="77"/>
      <c r="JOW27" s="77"/>
      <c r="JPA27" s="77"/>
      <c r="JPE27" s="77"/>
      <c r="JPI27" s="77"/>
      <c r="JPM27" s="77"/>
      <c r="JPQ27" s="77"/>
      <c r="JPU27" s="77"/>
      <c r="JPY27" s="77"/>
      <c r="JQC27" s="77"/>
      <c r="JQG27" s="77"/>
      <c r="JQK27" s="77"/>
      <c r="JQO27" s="77"/>
      <c r="JQS27" s="77"/>
      <c r="JQW27" s="77"/>
      <c r="JRA27" s="77"/>
      <c r="JRE27" s="77"/>
      <c r="JRI27" s="77"/>
      <c r="JRM27" s="77"/>
      <c r="JRQ27" s="77"/>
      <c r="JRU27" s="77"/>
      <c r="JRY27" s="77"/>
      <c r="JSC27" s="77"/>
      <c r="JSG27" s="77"/>
      <c r="JSK27" s="77"/>
      <c r="JSO27" s="77"/>
      <c r="JSS27" s="77"/>
      <c r="JSW27" s="77"/>
      <c r="JTA27" s="77"/>
      <c r="JTE27" s="77"/>
      <c r="JTI27" s="77"/>
      <c r="JTM27" s="77"/>
      <c r="JTQ27" s="77"/>
      <c r="JTU27" s="77"/>
      <c r="JTY27" s="77"/>
      <c r="JUC27" s="77"/>
      <c r="JUG27" s="77"/>
      <c r="JUK27" s="77"/>
      <c r="JUO27" s="77"/>
      <c r="JUS27" s="77"/>
      <c r="JUW27" s="77"/>
      <c r="JVA27" s="77"/>
      <c r="JVE27" s="77"/>
      <c r="JVI27" s="77"/>
      <c r="JVM27" s="77"/>
      <c r="JVQ27" s="77"/>
      <c r="JVU27" s="77"/>
      <c r="JVY27" s="77"/>
      <c r="JWC27" s="77"/>
      <c r="JWG27" s="77"/>
      <c r="JWK27" s="77"/>
      <c r="JWO27" s="77"/>
      <c r="JWS27" s="77"/>
      <c r="JWW27" s="77"/>
      <c r="JXA27" s="77"/>
      <c r="JXE27" s="77"/>
      <c r="JXI27" s="77"/>
      <c r="JXM27" s="77"/>
      <c r="JXQ27" s="77"/>
      <c r="JXU27" s="77"/>
      <c r="JXY27" s="77"/>
      <c r="JYC27" s="77"/>
      <c r="JYG27" s="77"/>
      <c r="JYK27" s="77"/>
      <c r="JYO27" s="77"/>
      <c r="JYS27" s="77"/>
      <c r="JYW27" s="77"/>
      <c r="JZA27" s="77"/>
      <c r="JZE27" s="77"/>
      <c r="JZI27" s="77"/>
      <c r="JZM27" s="77"/>
      <c r="JZQ27" s="77"/>
      <c r="JZU27" s="77"/>
      <c r="JZY27" s="77"/>
      <c r="KAC27" s="77"/>
      <c r="KAG27" s="77"/>
      <c r="KAK27" s="77"/>
      <c r="KAO27" s="77"/>
      <c r="KAS27" s="77"/>
      <c r="KAW27" s="77"/>
      <c r="KBA27" s="77"/>
      <c r="KBE27" s="77"/>
      <c r="KBI27" s="77"/>
      <c r="KBM27" s="77"/>
      <c r="KBQ27" s="77"/>
      <c r="KBU27" s="77"/>
      <c r="KBY27" s="77"/>
      <c r="KCC27" s="77"/>
      <c r="KCG27" s="77"/>
      <c r="KCK27" s="77"/>
      <c r="KCO27" s="77"/>
      <c r="KCS27" s="77"/>
      <c r="KCW27" s="77"/>
      <c r="KDA27" s="77"/>
      <c r="KDE27" s="77"/>
      <c r="KDI27" s="77"/>
      <c r="KDM27" s="77"/>
      <c r="KDQ27" s="77"/>
      <c r="KDU27" s="77"/>
      <c r="KDY27" s="77"/>
      <c r="KEC27" s="77"/>
      <c r="KEG27" s="77"/>
      <c r="KEK27" s="77"/>
      <c r="KEO27" s="77"/>
      <c r="KES27" s="77"/>
      <c r="KEW27" s="77"/>
      <c r="KFA27" s="77"/>
      <c r="KFE27" s="77"/>
      <c r="KFI27" s="77"/>
      <c r="KFM27" s="77"/>
      <c r="KFQ27" s="77"/>
      <c r="KFU27" s="77"/>
      <c r="KFY27" s="77"/>
      <c r="KGC27" s="77"/>
      <c r="KGG27" s="77"/>
      <c r="KGK27" s="77"/>
      <c r="KGO27" s="77"/>
      <c r="KGS27" s="77"/>
      <c r="KGW27" s="77"/>
      <c r="KHA27" s="77"/>
      <c r="KHE27" s="77"/>
      <c r="KHI27" s="77"/>
      <c r="KHM27" s="77"/>
      <c r="KHQ27" s="77"/>
      <c r="KHU27" s="77"/>
      <c r="KHY27" s="77"/>
      <c r="KIC27" s="77"/>
      <c r="KIG27" s="77"/>
      <c r="KIK27" s="77"/>
      <c r="KIO27" s="77"/>
      <c r="KIS27" s="77"/>
      <c r="KIW27" s="77"/>
      <c r="KJA27" s="77"/>
      <c r="KJE27" s="77"/>
      <c r="KJI27" s="77"/>
      <c r="KJM27" s="77"/>
      <c r="KJQ27" s="77"/>
      <c r="KJU27" s="77"/>
      <c r="KJY27" s="77"/>
      <c r="KKC27" s="77"/>
      <c r="KKG27" s="77"/>
      <c r="KKK27" s="77"/>
      <c r="KKO27" s="77"/>
      <c r="KKS27" s="77"/>
      <c r="KKW27" s="77"/>
      <c r="KLA27" s="77"/>
      <c r="KLE27" s="77"/>
      <c r="KLI27" s="77"/>
      <c r="KLM27" s="77"/>
      <c r="KLQ27" s="77"/>
      <c r="KLU27" s="77"/>
      <c r="KLY27" s="77"/>
      <c r="KMC27" s="77"/>
      <c r="KMG27" s="77"/>
      <c r="KMK27" s="77"/>
      <c r="KMO27" s="77"/>
      <c r="KMS27" s="77"/>
      <c r="KMW27" s="77"/>
      <c r="KNA27" s="77"/>
      <c r="KNE27" s="77"/>
      <c r="KNI27" s="77"/>
      <c r="KNM27" s="77"/>
      <c r="KNQ27" s="77"/>
      <c r="KNU27" s="77"/>
      <c r="KNY27" s="77"/>
      <c r="KOC27" s="77"/>
      <c r="KOG27" s="77"/>
      <c r="KOK27" s="77"/>
      <c r="KOO27" s="77"/>
      <c r="KOS27" s="77"/>
      <c r="KOW27" s="77"/>
      <c r="KPA27" s="77"/>
      <c r="KPE27" s="77"/>
      <c r="KPI27" s="77"/>
      <c r="KPM27" s="77"/>
      <c r="KPQ27" s="77"/>
      <c r="KPU27" s="77"/>
      <c r="KPY27" s="77"/>
      <c r="KQC27" s="77"/>
      <c r="KQG27" s="77"/>
      <c r="KQK27" s="77"/>
      <c r="KQO27" s="77"/>
      <c r="KQS27" s="77"/>
      <c r="KQW27" s="77"/>
      <c r="KRA27" s="77"/>
      <c r="KRE27" s="77"/>
      <c r="KRI27" s="77"/>
      <c r="KRM27" s="77"/>
      <c r="KRQ27" s="77"/>
      <c r="KRU27" s="77"/>
      <c r="KRY27" s="77"/>
      <c r="KSC27" s="77"/>
      <c r="KSG27" s="77"/>
      <c r="KSK27" s="77"/>
      <c r="KSO27" s="77"/>
      <c r="KSS27" s="77"/>
      <c r="KSW27" s="77"/>
      <c r="KTA27" s="77"/>
      <c r="KTE27" s="77"/>
      <c r="KTI27" s="77"/>
      <c r="KTM27" s="77"/>
      <c r="KTQ27" s="77"/>
      <c r="KTU27" s="77"/>
      <c r="KTY27" s="77"/>
      <c r="KUC27" s="77"/>
      <c r="KUG27" s="77"/>
      <c r="KUK27" s="77"/>
      <c r="KUO27" s="77"/>
      <c r="KUS27" s="77"/>
      <c r="KUW27" s="77"/>
      <c r="KVA27" s="77"/>
      <c r="KVE27" s="77"/>
      <c r="KVI27" s="77"/>
      <c r="KVM27" s="77"/>
      <c r="KVQ27" s="77"/>
      <c r="KVU27" s="77"/>
      <c r="KVY27" s="77"/>
      <c r="KWC27" s="77"/>
      <c r="KWG27" s="77"/>
      <c r="KWK27" s="77"/>
      <c r="KWO27" s="77"/>
      <c r="KWS27" s="77"/>
      <c r="KWW27" s="77"/>
      <c r="KXA27" s="77"/>
      <c r="KXE27" s="77"/>
      <c r="KXI27" s="77"/>
      <c r="KXM27" s="77"/>
      <c r="KXQ27" s="77"/>
      <c r="KXU27" s="77"/>
      <c r="KXY27" s="77"/>
      <c r="KYC27" s="77"/>
      <c r="KYG27" s="77"/>
      <c r="KYK27" s="77"/>
      <c r="KYO27" s="77"/>
      <c r="KYS27" s="77"/>
      <c r="KYW27" s="77"/>
      <c r="KZA27" s="77"/>
      <c r="KZE27" s="77"/>
      <c r="KZI27" s="77"/>
      <c r="KZM27" s="77"/>
      <c r="KZQ27" s="77"/>
      <c r="KZU27" s="77"/>
      <c r="KZY27" s="77"/>
      <c r="LAC27" s="77"/>
      <c r="LAG27" s="77"/>
      <c r="LAK27" s="77"/>
      <c r="LAO27" s="77"/>
      <c r="LAS27" s="77"/>
      <c r="LAW27" s="77"/>
      <c r="LBA27" s="77"/>
      <c r="LBE27" s="77"/>
      <c r="LBI27" s="77"/>
      <c r="LBM27" s="77"/>
      <c r="LBQ27" s="77"/>
      <c r="LBU27" s="77"/>
      <c r="LBY27" s="77"/>
      <c r="LCC27" s="77"/>
      <c r="LCG27" s="77"/>
      <c r="LCK27" s="77"/>
      <c r="LCO27" s="77"/>
      <c r="LCS27" s="77"/>
      <c r="LCW27" s="77"/>
      <c r="LDA27" s="77"/>
      <c r="LDE27" s="77"/>
      <c r="LDI27" s="77"/>
      <c r="LDM27" s="77"/>
      <c r="LDQ27" s="77"/>
      <c r="LDU27" s="77"/>
      <c r="LDY27" s="77"/>
      <c r="LEC27" s="77"/>
      <c r="LEG27" s="77"/>
      <c r="LEK27" s="77"/>
      <c r="LEO27" s="77"/>
      <c r="LES27" s="77"/>
      <c r="LEW27" s="77"/>
      <c r="LFA27" s="77"/>
      <c r="LFE27" s="77"/>
      <c r="LFI27" s="77"/>
      <c r="LFM27" s="77"/>
      <c r="LFQ27" s="77"/>
      <c r="LFU27" s="77"/>
      <c r="LFY27" s="77"/>
      <c r="LGC27" s="77"/>
      <c r="LGG27" s="77"/>
      <c r="LGK27" s="77"/>
      <c r="LGO27" s="77"/>
      <c r="LGS27" s="77"/>
      <c r="LGW27" s="77"/>
      <c r="LHA27" s="77"/>
      <c r="LHE27" s="77"/>
      <c r="LHI27" s="77"/>
      <c r="LHM27" s="77"/>
      <c r="LHQ27" s="77"/>
      <c r="LHU27" s="77"/>
      <c r="LHY27" s="77"/>
      <c r="LIC27" s="77"/>
      <c r="LIG27" s="77"/>
      <c r="LIK27" s="77"/>
      <c r="LIO27" s="77"/>
      <c r="LIS27" s="77"/>
      <c r="LIW27" s="77"/>
      <c r="LJA27" s="77"/>
      <c r="LJE27" s="77"/>
      <c r="LJI27" s="77"/>
      <c r="LJM27" s="77"/>
      <c r="LJQ27" s="77"/>
      <c r="LJU27" s="77"/>
      <c r="LJY27" s="77"/>
      <c r="LKC27" s="77"/>
      <c r="LKG27" s="77"/>
      <c r="LKK27" s="77"/>
      <c r="LKO27" s="77"/>
      <c r="LKS27" s="77"/>
      <c r="LKW27" s="77"/>
      <c r="LLA27" s="77"/>
      <c r="LLE27" s="77"/>
      <c r="LLI27" s="77"/>
      <c r="LLM27" s="77"/>
      <c r="LLQ27" s="77"/>
      <c r="LLU27" s="77"/>
      <c r="LLY27" s="77"/>
      <c r="LMC27" s="77"/>
      <c r="LMG27" s="77"/>
      <c r="LMK27" s="77"/>
      <c r="LMO27" s="77"/>
      <c r="LMS27" s="77"/>
      <c r="LMW27" s="77"/>
      <c r="LNA27" s="77"/>
      <c r="LNE27" s="77"/>
      <c r="LNI27" s="77"/>
      <c r="LNM27" s="77"/>
      <c r="LNQ27" s="77"/>
      <c r="LNU27" s="77"/>
      <c r="LNY27" s="77"/>
      <c r="LOC27" s="77"/>
      <c r="LOG27" s="77"/>
      <c r="LOK27" s="77"/>
      <c r="LOO27" s="77"/>
      <c r="LOS27" s="77"/>
      <c r="LOW27" s="77"/>
      <c r="LPA27" s="77"/>
      <c r="LPE27" s="77"/>
      <c r="LPI27" s="77"/>
      <c r="LPM27" s="77"/>
      <c r="LPQ27" s="77"/>
      <c r="LPU27" s="77"/>
      <c r="LPY27" s="77"/>
      <c r="LQC27" s="77"/>
      <c r="LQG27" s="77"/>
      <c r="LQK27" s="77"/>
      <c r="LQO27" s="77"/>
      <c r="LQS27" s="77"/>
      <c r="LQW27" s="77"/>
      <c r="LRA27" s="77"/>
      <c r="LRE27" s="77"/>
      <c r="LRI27" s="77"/>
      <c r="LRM27" s="77"/>
      <c r="LRQ27" s="77"/>
      <c r="LRU27" s="77"/>
      <c r="LRY27" s="77"/>
      <c r="LSC27" s="77"/>
      <c r="LSG27" s="77"/>
      <c r="LSK27" s="77"/>
      <c r="LSO27" s="77"/>
      <c r="LSS27" s="77"/>
      <c r="LSW27" s="77"/>
      <c r="LTA27" s="77"/>
      <c r="LTE27" s="77"/>
      <c r="LTI27" s="77"/>
      <c r="LTM27" s="77"/>
      <c r="LTQ27" s="77"/>
      <c r="LTU27" s="77"/>
      <c r="LTY27" s="77"/>
      <c r="LUC27" s="77"/>
      <c r="LUG27" s="77"/>
      <c r="LUK27" s="77"/>
      <c r="LUO27" s="77"/>
      <c r="LUS27" s="77"/>
      <c r="LUW27" s="77"/>
      <c r="LVA27" s="77"/>
      <c r="LVE27" s="77"/>
      <c r="LVI27" s="77"/>
      <c r="LVM27" s="77"/>
      <c r="LVQ27" s="77"/>
      <c r="LVU27" s="77"/>
      <c r="LVY27" s="77"/>
      <c r="LWC27" s="77"/>
      <c r="LWG27" s="77"/>
      <c r="LWK27" s="77"/>
      <c r="LWO27" s="77"/>
      <c r="LWS27" s="77"/>
      <c r="LWW27" s="77"/>
      <c r="LXA27" s="77"/>
      <c r="LXE27" s="77"/>
      <c r="LXI27" s="77"/>
      <c r="LXM27" s="77"/>
      <c r="LXQ27" s="77"/>
      <c r="LXU27" s="77"/>
      <c r="LXY27" s="77"/>
      <c r="LYC27" s="77"/>
      <c r="LYG27" s="77"/>
      <c r="LYK27" s="77"/>
      <c r="LYO27" s="77"/>
      <c r="LYS27" s="77"/>
      <c r="LYW27" s="77"/>
      <c r="LZA27" s="77"/>
      <c r="LZE27" s="77"/>
      <c r="LZI27" s="77"/>
      <c r="LZM27" s="77"/>
      <c r="LZQ27" s="77"/>
      <c r="LZU27" s="77"/>
      <c r="LZY27" s="77"/>
      <c r="MAC27" s="77"/>
      <c r="MAG27" s="77"/>
      <c r="MAK27" s="77"/>
      <c r="MAO27" s="77"/>
      <c r="MAS27" s="77"/>
      <c r="MAW27" s="77"/>
      <c r="MBA27" s="77"/>
      <c r="MBE27" s="77"/>
      <c r="MBI27" s="77"/>
      <c r="MBM27" s="77"/>
      <c r="MBQ27" s="77"/>
      <c r="MBU27" s="77"/>
      <c r="MBY27" s="77"/>
      <c r="MCC27" s="77"/>
      <c r="MCG27" s="77"/>
      <c r="MCK27" s="77"/>
      <c r="MCO27" s="77"/>
      <c r="MCS27" s="77"/>
      <c r="MCW27" s="77"/>
      <c r="MDA27" s="77"/>
      <c r="MDE27" s="77"/>
      <c r="MDI27" s="77"/>
      <c r="MDM27" s="77"/>
      <c r="MDQ27" s="77"/>
      <c r="MDU27" s="77"/>
      <c r="MDY27" s="77"/>
      <c r="MEC27" s="77"/>
      <c r="MEG27" s="77"/>
      <c r="MEK27" s="77"/>
      <c r="MEO27" s="77"/>
      <c r="MES27" s="77"/>
      <c r="MEW27" s="77"/>
      <c r="MFA27" s="77"/>
      <c r="MFE27" s="77"/>
      <c r="MFI27" s="77"/>
      <c r="MFM27" s="77"/>
      <c r="MFQ27" s="77"/>
      <c r="MFU27" s="77"/>
      <c r="MFY27" s="77"/>
      <c r="MGC27" s="77"/>
      <c r="MGG27" s="77"/>
      <c r="MGK27" s="77"/>
      <c r="MGO27" s="77"/>
      <c r="MGS27" s="77"/>
      <c r="MGW27" s="77"/>
      <c r="MHA27" s="77"/>
      <c r="MHE27" s="77"/>
      <c r="MHI27" s="77"/>
      <c r="MHM27" s="77"/>
      <c r="MHQ27" s="77"/>
      <c r="MHU27" s="77"/>
      <c r="MHY27" s="77"/>
      <c r="MIC27" s="77"/>
      <c r="MIG27" s="77"/>
      <c r="MIK27" s="77"/>
      <c r="MIO27" s="77"/>
      <c r="MIS27" s="77"/>
      <c r="MIW27" s="77"/>
      <c r="MJA27" s="77"/>
      <c r="MJE27" s="77"/>
      <c r="MJI27" s="77"/>
      <c r="MJM27" s="77"/>
      <c r="MJQ27" s="77"/>
      <c r="MJU27" s="77"/>
      <c r="MJY27" s="77"/>
      <c r="MKC27" s="77"/>
      <c r="MKG27" s="77"/>
      <c r="MKK27" s="77"/>
      <c r="MKO27" s="77"/>
      <c r="MKS27" s="77"/>
      <c r="MKW27" s="77"/>
      <c r="MLA27" s="77"/>
      <c r="MLE27" s="77"/>
      <c r="MLI27" s="77"/>
      <c r="MLM27" s="77"/>
      <c r="MLQ27" s="77"/>
      <c r="MLU27" s="77"/>
      <c r="MLY27" s="77"/>
      <c r="MMC27" s="77"/>
      <c r="MMG27" s="77"/>
      <c r="MMK27" s="77"/>
      <c r="MMO27" s="77"/>
      <c r="MMS27" s="77"/>
      <c r="MMW27" s="77"/>
      <c r="MNA27" s="77"/>
      <c r="MNE27" s="77"/>
      <c r="MNI27" s="77"/>
      <c r="MNM27" s="77"/>
      <c r="MNQ27" s="77"/>
      <c r="MNU27" s="77"/>
      <c r="MNY27" s="77"/>
      <c r="MOC27" s="77"/>
      <c r="MOG27" s="77"/>
      <c r="MOK27" s="77"/>
      <c r="MOO27" s="77"/>
      <c r="MOS27" s="77"/>
      <c r="MOW27" s="77"/>
      <c r="MPA27" s="77"/>
      <c r="MPE27" s="77"/>
      <c r="MPI27" s="77"/>
      <c r="MPM27" s="77"/>
      <c r="MPQ27" s="77"/>
      <c r="MPU27" s="77"/>
      <c r="MPY27" s="77"/>
      <c r="MQC27" s="77"/>
      <c r="MQG27" s="77"/>
      <c r="MQK27" s="77"/>
      <c r="MQO27" s="77"/>
      <c r="MQS27" s="77"/>
      <c r="MQW27" s="77"/>
      <c r="MRA27" s="77"/>
      <c r="MRE27" s="77"/>
      <c r="MRI27" s="77"/>
      <c r="MRM27" s="77"/>
      <c r="MRQ27" s="77"/>
      <c r="MRU27" s="77"/>
      <c r="MRY27" s="77"/>
      <c r="MSC27" s="77"/>
      <c r="MSG27" s="77"/>
      <c r="MSK27" s="77"/>
      <c r="MSO27" s="77"/>
      <c r="MSS27" s="77"/>
      <c r="MSW27" s="77"/>
      <c r="MTA27" s="77"/>
      <c r="MTE27" s="77"/>
      <c r="MTI27" s="77"/>
      <c r="MTM27" s="77"/>
      <c r="MTQ27" s="77"/>
      <c r="MTU27" s="77"/>
      <c r="MTY27" s="77"/>
      <c r="MUC27" s="77"/>
      <c r="MUG27" s="77"/>
      <c r="MUK27" s="77"/>
      <c r="MUO27" s="77"/>
      <c r="MUS27" s="77"/>
      <c r="MUW27" s="77"/>
      <c r="MVA27" s="77"/>
      <c r="MVE27" s="77"/>
      <c r="MVI27" s="77"/>
      <c r="MVM27" s="77"/>
      <c r="MVQ27" s="77"/>
      <c r="MVU27" s="77"/>
      <c r="MVY27" s="77"/>
      <c r="MWC27" s="77"/>
      <c r="MWG27" s="77"/>
      <c r="MWK27" s="77"/>
      <c r="MWO27" s="77"/>
      <c r="MWS27" s="77"/>
      <c r="MWW27" s="77"/>
      <c r="MXA27" s="77"/>
      <c r="MXE27" s="77"/>
      <c r="MXI27" s="77"/>
      <c r="MXM27" s="77"/>
      <c r="MXQ27" s="77"/>
      <c r="MXU27" s="77"/>
      <c r="MXY27" s="77"/>
      <c r="MYC27" s="77"/>
      <c r="MYG27" s="77"/>
      <c r="MYK27" s="77"/>
      <c r="MYO27" s="77"/>
      <c r="MYS27" s="77"/>
      <c r="MYW27" s="77"/>
      <c r="MZA27" s="77"/>
      <c r="MZE27" s="77"/>
      <c r="MZI27" s="77"/>
      <c r="MZM27" s="77"/>
      <c r="MZQ27" s="77"/>
      <c r="MZU27" s="77"/>
      <c r="MZY27" s="77"/>
      <c r="NAC27" s="77"/>
      <c r="NAG27" s="77"/>
      <c r="NAK27" s="77"/>
      <c r="NAO27" s="77"/>
      <c r="NAS27" s="77"/>
      <c r="NAW27" s="77"/>
      <c r="NBA27" s="77"/>
      <c r="NBE27" s="77"/>
      <c r="NBI27" s="77"/>
      <c r="NBM27" s="77"/>
      <c r="NBQ27" s="77"/>
      <c r="NBU27" s="77"/>
      <c r="NBY27" s="77"/>
      <c r="NCC27" s="77"/>
      <c r="NCG27" s="77"/>
      <c r="NCK27" s="77"/>
      <c r="NCO27" s="77"/>
      <c r="NCS27" s="77"/>
      <c r="NCW27" s="77"/>
      <c r="NDA27" s="77"/>
      <c r="NDE27" s="77"/>
      <c r="NDI27" s="77"/>
      <c r="NDM27" s="77"/>
      <c r="NDQ27" s="77"/>
      <c r="NDU27" s="77"/>
      <c r="NDY27" s="77"/>
      <c r="NEC27" s="77"/>
      <c r="NEG27" s="77"/>
      <c r="NEK27" s="77"/>
      <c r="NEO27" s="77"/>
      <c r="NES27" s="77"/>
      <c r="NEW27" s="77"/>
      <c r="NFA27" s="77"/>
      <c r="NFE27" s="77"/>
      <c r="NFI27" s="77"/>
      <c r="NFM27" s="77"/>
      <c r="NFQ27" s="77"/>
      <c r="NFU27" s="77"/>
      <c r="NFY27" s="77"/>
      <c r="NGC27" s="77"/>
      <c r="NGG27" s="77"/>
      <c r="NGK27" s="77"/>
      <c r="NGO27" s="77"/>
      <c r="NGS27" s="77"/>
      <c r="NGW27" s="77"/>
      <c r="NHA27" s="77"/>
      <c r="NHE27" s="77"/>
      <c r="NHI27" s="77"/>
      <c r="NHM27" s="77"/>
      <c r="NHQ27" s="77"/>
      <c r="NHU27" s="77"/>
      <c r="NHY27" s="77"/>
      <c r="NIC27" s="77"/>
      <c r="NIG27" s="77"/>
      <c r="NIK27" s="77"/>
      <c r="NIO27" s="77"/>
      <c r="NIS27" s="77"/>
      <c r="NIW27" s="77"/>
      <c r="NJA27" s="77"/>
      <c r="NJE27" s="77"/>
      <c r="NJI27" s="77"/>
      <c r="NJM27" s="77"/>
      <c r="NJQ27" s="77"/>
      <c r="NJU27" s="77"/>
      <c r="NJY27" s="77"/>
      <c r="NKC27" s="77"/>
      <c r="NKG27" s="77"/>
      <c r="NKK27" s="77"/>
      <c r="NKO27" s="77"/>
      <c r="NKS27" s="77"/>
      <c r="NKW27" s="77"/>
      <c r="NLA27" s="77"/>
      <c r="NLE27" s="77"/>
      <c r="NLI27" s="77"/>
      <c r="NLM27" s="77"/>
      <c r="NLQ27" s="77"/>
      <c r="NLU27" s="77"/>
      <c r="NLY27" s="77"/>
      <c r="NMC27" s="77"/>
      <c r="NMG27" s="77"/>
      <c r="NMK27" s="77"/>
      <c r="NMO27" s="77"/>
      <c r="NMS27" s="77"/>
      <c r="NMW27" s="77"/>
      <c r="NNA27" s="77"/>
      <c r="NNE27" s="77"/>
      <c r="NNI27" s="77"/>
      <c r="NNM27" s="77"/>
      <c r="NNQ27" s="77"/>
      <c r="NNU27" s="77"/>
      <c r="NNY27" s="77"/>
      <c r="NOC27" s="77"/>
      <c r="NOG27" s="77"/>
      <c r="NOK27" s="77"/>
      <c r="NOO27" s="77"/>
      <c r="NOS27" s="77"/>
      <c r="NOW27" s="77"/>
      <c r="NPA27" s="77"/>
      <c r="NPE27" s="77"/>
      <c r="NPI27" s="77"/>
      <c r="NPM27" s="77"/>
      <c r="NPQ27" s="77"/>
      <c r="NPU27" s="77"/>
      <c r="NPY27" s="77"/>
      <c r="NQC27" s="77"/>
      <c r="NQG27" s="77"/>
      <c r="NQK27" s="77"/>
      <c r="NQO27" s="77"/>
      <c r="NQS27" s="77"/>
      <c r="NQW27" s="77"/>
      <c r="NRA27" s="77"/>
      <c r="NRE27" s="77"/>
      <c r="NRI27" s="77"/>
      <c r="NRM27" s="77"/>
      <c r="NRQ27" s="77"/>
      <c r="NRU27" s="77"/>
      <c r="NRY27" s="77"/>
      <c r="NSC27" s="77"/>
      <c r="NSG27" s="77"/>
      <c r="NSK27" s="77"/>
      <c r="NSO27" s="77"/>
      <c r="NSS27" s="77"/>
      <c r="NSW27" s="77"/>
      <c r="NTA27" s="77"/>
      <c r="NTE27" s="77"/>
      <c r="NTI27" s="77"/>
      <c r="NTM27" s="77"/>
      <c r="NTQ27" s="77"/>
      <c r="NTU27" s="77"/>
      <c r="NTY27" s="77"/>
      <c r="NUC27" s="77"/>
      <c r="NUG27" s="77"/>
      <c r="NUK27" s="77"/>
      <c r="NUO27" s="77"/>
      <c r="NUS27" s="77"/>
      <c r="NUW27" s="77"/>
      <c r="NVA27" s="77"/>
      <c r="NVE27" s="77"/>
      <c r="NVI27" s="77"/>
      <c r="NVM27" s="77"/>
      <c r="NVQ27" s="77"/>
      <c r="NVU27" s="77"/>
      <c r="NVY27" s="77"/>
      <c r="NWC27" s="77"/>
      <c r="NWG27" s="77"/>
      <c r="NWK27" s="77"/>
      <c r="NWO27" s="77"/>
      <c r="NWS27" s="77"/>
      <c r="NWW27" s="77"/>
      <c r="NXA27" s="77"/>
      <c r="NXE27" s="77"/>
      <c r="NXI27" s="77"/>
      <c r="NXM27" s="77"/>
      <c r="NXQ27" s="77"/>
      <c r="NXU27" s="77"/>
      <c r="NXY27" s="77"/>
      <c r="NYC27" s="77"/>
      <c r="NYG27" s="77"/>
      <c r="NYK27" s="77"/>
      <c r="NYO27" s="77"/>
      <c r="NYS27" s="77"/>
      <c r="NYW27" s="77"/>
      <c r="NZA27" s="77"/>
      <c r="NZE27" s="77"/>
      <c r="NZI27" s="77"/>
      <c r="NZM27" s="77"/>
      <c r="NZQ27" s="77"/>
      <c r="NZU27" s="77"/>
      <c r="NZY27" s="77"/>
      <c r="OAC27" s="77"/>
      <c r="OAG27" s="77"/>
      <c r="OAK27" s="77"/>
      <c r="OAO27" s="77"/>
      <c r="OAS27" s="77"/>
      <c r="OAW27" s="77"/>
      <c r="OBA27" s="77"/>
      <c r="OBE27" s="77"/>
      <c r="OBI27" s="77"/>
      <c r="OBM27" s="77"/>
      <c r="OBQ27" s="77"/>
      <c r="OBU27" s="77"/>
      <c r="OBY27" s="77"/>
      <c r="OCC27" s="77"/>
      <c r="OCG27" s="77"/>
      <c r="OCK27" s="77"/>
      <c r="OCO27" s="77"/>
      <c r="OCS27" s="77"/>
      <c r="OCW27" s="77"/>
      <c r="ODA27" s="77"/>
      <c r="ODE27" s="77"/>
      <c r="ODI27" s="77"/>
      <c r="ODM27" s="77"/>
      <c r="ODQ27" s="77"/>
      <c r="ODU27" s="77"/>
      <c r="ODY27" s="77"/>
      <c r="OEC27" s="77"/>
      <c r="OEG27" s="77"/>
      <c r="OEK27" s="77"/>
      <c r="OEO27" s="77"/>
      <c r="OES27" s="77"/>
      <c r="OEW27" s="77"/>
      <c r="OFA27" s="77"/>
      <c r="OFE27" s="77"/>
      <c r="OFI27" s="77"/>
      <c r="OFM27" s="77"/>
      <c r="OFQ27" s="77"/>
      <c r="OFU27" s="77"/>
      <c r="OFY27" s="77"/>
      <c r="OGC27" s="77"/>
      <c r="OGG27" s="77"/>
      <c r="OGK27" s="77"/>
      <c r="OGO27" s="77"/>
      <c r="OGS27" s="77"/>
      <c r="OGW27" s="77"/>
      <c r="OHA27" s="77"/>
      <c r="OHE27" s="77"/>
      <c r="OHI27" s="77"/>
      <c r="OHM27" s="77"/>
      <c r="OHQ27" s="77"/>
      <c r="OHU27" s="77"/>
      <c r="OHY27" s="77"/>
      <c r="OIC27" s="77"/>
      <c r="OIG27" s="77"/>
      <c r="OIK27" s="77"/>
      <c r="OIO27" s="77"/>
      <c r="OIS27" s="77"/>
      <c r="OIW27" s="77"/>
      <c r="OJA27" s="77"/>
      <c r="OJE27" s="77"/>
      <c r="OJI27" s="77"/>
      <c r="OJM27" s="77"/>
      <c r="OJQ27" s="77"/>
      <c r="OJU27" s="77"/>
      <c r="OJY27" s="77"/>
      <c r="OKC27" s="77"/>
      <c r="OKG27" s="77"/>
      <c r="OKK27" s="77"/>
      <c r="OKO27" s="77"/>
      <c r="OKS27" s="77"/>
      <c r="OKW27" s="77"/>
      <c r="OLA27" s="77"/>
      <c r="OLE27" s="77"/>
      <c r="OLI27" s="77"/>
      <c r="OLM27" s="77"/>
      <c r="OLQ27" s="77"/>
      <c r="OLU27" s="77"/>
      <c r="OLY27" s="77"/>
      <c r="OMC27" s="77"/>
      <c r="OMG27" s="77"/>
      <c r="OMK27" s="77"/>
      <c r="OMO27" s="77"/>
      <c r="OMS27" s="77"/>
      <c r="OMW27" s="77"/>
      <c r="ONA27" s="77"/>
      <c r="ONE27" s="77"/>
      <c r="ONI27" s="77"/>
      <c r="ONM27" s="77"/>
      <c r="ONQ27" s="77"/>
      <c r="ONU27" s="77"/>
      <c r="ONY27" s="77"/>
      <c r="OOC27" s="77"/>
      <c r="OOG27" s="77"/>
      <c r="OOK27" s="77"/>
      <c r="OOO27" s="77"/>
      <c r="OOS27" s="77"/>
      <c r="OOW27" s="77"/>
      <c r="OPA27" s="77"/>
      <c r="OPE27" s="77"/>
      <c r="OPI27" s="77"/>
      <c r="OPM27" s="77"/>
      <c r="OPQ27" s="77"/>
      <c r="OPU27" s="77"/>
      <c r="OPY27" s="77"/>
      <c r="OQC27" s="77"/>
      <c r="OQG27" s="77"/>
      <c r="OQK27" s="77"/>
      <c r="OQO27" s="77"/>
      <c r="OQS27" s="77"/>
      <c r="OQW27" s="77"/>
      <c r="ORA27" s="77"/>
      <c r="ORE27" s="77"/>
      <c r="ORI27" s="77"/>
      <c r="ORM27" s="77"/>
      <c r="ORQ27" s="77"/>
      <c r="ORU27" s="77"/>
      <c r="ORY27" s="77"/>
      <c r="OSC27" s="77"/>
      <c r="OSG27" s="77"/>
      <c r="OSK27" s="77"/>
      <c r="OSO27" s="77"/>
      <c r="OSS27" s="77"/>
      <c r="OSW27" s="77"/>
      <c r="OTA27" s="77"/>
      <c r="OTE27" s="77"/>
      <c r="OTI27" s="77"/>
      <c r="OTM27" s="77"/>
      <c r="OTQ27" s="77"/>
      <c r="OTU27" s="77"/>
      <c r="OTY27" s="77"/>
      <c r="OUC27" s="77"/>
      <c r="OUG27" s="77"/>
      <c r="OUK27" s="77"/>
      <c r="OUO27" s="77"/>
      <c r="OUS27" s="77"/>
      <c r="OUW27" s="77"/>
      <c r="OVA27" s="77"/>
      <c r="OVE27" s="77"/>
      <c r="OVI27" s="77"/>
      <c r="OVM27" s="77"/>
      <c r="OVQ27" s="77"/>
      <c r="OVU27" s="77"/>
      <c r="OVY27" s="77"/>
      <c r="OWC27" s="77"/>
      <c r="OWG27" s="77"/>
      <c r="OWK27" s="77"/>
      <c r="OWO27" s="77"/>
      <c r="OWS27" s="77"/>
      <c r="OWW27" s="77"/>
      <c r="OXA27" s="77"/>
      <c r="OXE27" s="77"/>
      <c r="OXI27" s="77"/>
      <c r="OXM27" s="77"/>
      <c r="OXQ27" s="77"/>
      <c r="OXU27" s="77"/>
      <c r="OXY27" s="77"/>
      <c r="OYC27" s="77"/>
      <c r="OYG27" s="77"/>
      <c r="OYK27" s="77"/>
      <c r="OYO27" s="77"/>
      <c r="OYS27" s="77"/>
      <c r="OYW27" s="77"/>
      <c r="OZA27" s="77"/>
      <c r="OZE27" s="77"/>
      <c r="OZI27" s="77"/>
      <c r="OZM27" s="77"/>
      <c r="OZQ27" s="77"/>
      <c r="OZU27" s="77"/>
      <c r="OZY27" s="77"/>
      <c r="PAC27" s="77"/>
      <c r="PAG27" s="77"/>
      <c r="PAK27" s="77"/>
      <c r="PAO27" s="77"/>
      <c r="PAS27" s="77"/>
      <c r="PAW27" s="77"/>
      <c r="PBA27" s="77"/>
      <c r="PBE27" s="77"/>
      <c r="PBI27" s="77"/>
      <c r="PBM27" s="77"/>
      <c r="PBQ27" s="77"/>
      <c r="PBU27" s="77"/>
      <c r="PBY27" s="77"/>
      <c r="PCC27" s="77"/>
      <c r="PCG27" s="77"/>
      <c r="PCK27" s="77"/>
      <c r="PCO27" s="77"/>
      <c r="PCS27" s="77"/>
      <c r="PCW27" s="77"/>
      <c r="PDA27" s="77"/>
      <c r="PDE27" s="77"/>
      <c r="PDI27" s="77"/>
      <c r="PDM27" s="77"/>
      <c r="PDQ27" s="77"/>
      <c r="PDU27" s="77"/>
      <c r="PDY27" s="77"/>
      <c r="PEC27" s="77"/>
      <c r="PEG27" s="77"/>
      <c r="PEK27" s="77"/>
      <c r="PEO27" s="77"/>
      <c r="PES27" s="77"/>
      <c r="PEW27" s="77"/>
      <c r="PFA27" s="77"/>
      <c r="PFE27" s="77"/>
      <c r="PFI27" s="77"/>
      <c r="PFM27" s="77"/>
      <c r="PFQ27" s="77"/>
      <c r="PFU27" s="77"/>
      <c r="PFY27" s="77"/>
      <c r="PGC27" s="77"/>
      <c r="PGG27" s="77"/>
      <c r="PGK27" s="77"/>
      <c r="PGO27" s="77"/>
      <c r="PGS27" s="77"/>
      <c r="PGW27" s="77"/>
      <c r="PHA27" s="77"/>
      <c r="PHE27" s="77"/>
      <c r="PHI27" s="77"/>
      <c r="PHM27" s="77"/>
      <c r="PHQ27" s="77"/>
      <c r="PHU27" s="77"/>
      <c r="PHY27" s="77"/>
      <c r="PIC27" s="77"/>
      <c r="PIG27" s="77"/>
      <c r="PIK27" s="77"/>
      <c r="PIO27" s="77"/>
      <c r="PIS27" s="77"/>
      <c r="PIW27" s="77"/>
      <c r="PJA27" s="77"/>
      <c r="PJE27" s="77"/>
      <c r="PJI27" s="77"/>
      <c r="PJM27" s="77"/>
      <c r="PJQ27" s="77"/>
      <c r="PJU27" s="77"/>
      <c r="PJY27" s="77"/>
      <c r="PKC27" s="77"/>
      <c r="PKG27" s="77"/>
      <c r="PKK27" s="77"/>
      <c r="PKO27" s="77"/>
      <c r="PKS27" s="77"/>
      <c r="PKW27" s="77"/>
      <c r="PLA27" s="77"/>
      <c r="PLE27" s="77"/>
      <c r="PLI27" s="77"/>
      <c r="PLM27" s="77"/>
      <c r="PLQ27" s="77"/>
      <c r="PLU27" s="77"/>
      <c r="PLY27" s="77"/>
      <c r="PMC27" s="77"/>
      <c r="PMG27" s="77"/>
      <c r="PMK27" s="77"/>
      <c r="PMO27" s="77"/>
      <c r="PMS27" s="77"/>
      <c r="PMW27" s="77"/>
      <c r="PNA27" s="77"/>
      <c r="PNE27" s="77"/>
      <c r="PNI27" s="77"/>
      <c r="PNM27" s="77"/>
      <c r="PNQ27" s="77"/>
      <c r="PNU27" s="77"/>
      <c r="PNY27" s="77"/>
      <c r="POC27" s="77"/>
      <c r="POG27" s="77"/>
      <c r="POK27" s="77"/>
      <c r="POO27" s="77"/>
      <c r="POS27" s="77"/>
      <c r="POW27" s="77"/>
      <c r="PPA27" s="77"/>
      <c r="PPE27" s="77"/>
      <c r="PPI27" s="77"/>
      <c r="PPM27" s="77"/>
      <c r="PPQ27" s="77"/>
      <c r="PPU27" s="77"/>
      <c r="PPY27" s="77"/>
      <c r="PQC27" s="77"/>
      <c r="PQG27" s="77"/>
      <c r="PQK27" s="77"/>
      <c r="PQO27" s="77"/>
      <c r="PQS27" s="77"/>
      <c r="PQW27" s="77"/>
      <c r="PRA27" s="77"/>
      <c r="PRE27" s="77"/>
      <c r="PRI27" s="77"/>
      <c r="PRM27" s="77"/>
      <c r="PRQ27" s="77"/>
      <c r="PRU27" s="77"/>
      <c r="PRY27" s="77"/>
      <c r="PSC27" s="77"/>
      <c r="PSG27" s="77"/>
      <c r="PSK27" s="77"/>
      <c r="PSO27" s="77"/>
      <c r="PSS27" s="77"/>
      <c r="PSW27" s="77"/>
      <c r="PTA27" s="77"/>
      <c r="PTE27" s="77"/>
      <c r="PTI27" s="77"/>
      <c r="PTM27" s="77"/>
      <c r="PTQ27" s="77"/>
      <c r="PTU27" s="77"/>
      <c r="PTY27" s="77"/>
      <c r="PUC27" s="77"/>
      <c r="PUG27" s="77"/>
      <c r="PUK27" s="77"/>
      <c r="PUO27" s="77"/>
      <c r="PUS27" s="77"/>
      <c r="PUW27" s="77"/>
      <c r="PVA27" s="77"/>
      <c r="PVE27" s="77"/>
      <c r="PVI27" s="77"/>
      <c r="PVM27" s="77"/>
      <c r="PVQ27" s="77"/>
      <c r="PVU27" s="77"/>
      <c r="PVY27" s="77"/>
      <c r="PWC27" s="77"/>
      <c r="PWG27" s="77"/>
      <c r="PWK27" s="77"/>
      <c r="PWO27" s="77"/>
      <c r="PWS27" s="77"/>
      <c r="PWW27" s="77"/>
      <c r="PXA27" s="77"/>
      <c r="PXE27" s="77"/>
      <c r="PXI27" s="77"/>
      <c r="PXM27" s="77"/>
      <c r="PXQ27" s="77"/>
      <c r="PXU27" s="77"/>
      <c r="PXY27" s="77"/>
      <c r="PYC27" s="77"/>
      <c r="PYG27" s="77"/>
      <c r="PYK27" s="77"/>
      <c r="PYO27" s="77"/>
      <c r="PYS27" s="77"/>
      <c r="PYW27" s="77"/>
      <c r="PZA27" s="77"/>
      <c r="PZE27" s="77"/>
      <c r="PZI27" s="77"/>
      <c r="PZM27" s="77"/>
      <c r="PZQ27" s="77"/>
      <c r="PZU27" s="77"/>
      <c r="PZY27" s="77"/>
      <c r="QAC27" s="77"/>
      <c r="QAG27" s="77"/>
      <c r="QAK27" s="77"/>
      <c r="QAO27" s="77"/>
      <c r="QAS27" s="77"/>
      <c r="QAW27" s="77"/>
      <c r="QBA27" s="77"/>
      <c r="QBE27" s="77"/>
      <c r="QBI27" s="77"/>
      <c r="QBM27" s="77"/>
      <c r="QBQ27" s="77"/>
      <c r="QBU27" s="77"/>
      <c r="QBY27" s="77"/>
      <c r="QCC27" s="77"/>
      <c r="QCG27" s="77"/>
      <c r="QCK27" s="77"/>
      <c r="QCO27" s="77"/>
      <c r="QCS27" s="77"/>
      <c r="QCW27" s="77"/>
      <c r="QDA27" s="77"/>
      <c r="QDE27" s="77"/>
      <c r="QDI27" s="77"/>
      <c r="QDM27" s="77"/>
      <c r="QDQ27" s="77"/>
      <c r="QDU27" s="77"/>
      <c r="QDY27" s="77"/>
      <c r="QEC27" s="77"/>
      <c r="QEG27" s="77"/>
      <c r="QEK27" s="77"/>
      <c r="QEO27" s="77"/>
      <c r="QES27" s="77"/>
      <c r="QEW27" s="77"/>
      <c r="QFA27" s="77"/>
      <c r="QFE27" s="77"/>
      <c r="QFI27" s="77"/>
      <c r="QFM27" s="77"/>
      <c r="QFQ27" s="77"/>
      <c r="QFU27" s="77"/>
      <c r="QFY27" s="77"/>
      <c r="QGC27" s="77"/>
      <c r="QGG27" s="77"/>
      <c r="QGK27" s="77"/>
      <c r="QGO27" s="77"/>
      <c r="QGS27" s="77"/>
      <c r="QGW27" s="77"/>
      <c r="QHA27" s="77"/>
      <c r="QHE27" s="77"/>
      <c r="QHI27" s="77"/>
      <c r="QHM27" s="77"/>
      <c r="QHQ27" s="77"/>
      <c r="QHU27" s="77"/>
      <c r="QHY27" s="77"/>
      <c r="QIC27" s="77"/>
      <c r="QIG27" s="77"/>
      <c r="QIK27" s="77"/>
      <c r="QIO27" s="77"/>
      <c r="QIS27" s="77"/>
      <c r="QIW27" s="77"/>
      <c r="QJA27" s="77"/>
      <c r="QJE27" s="77"/>
      <c r="QJI27" s="77"/>
      <c r="QJM27" s="77"/>
      <c r="QJQ27" s="77"/>
      <c r="QJU27" s="77"/>
      <c r="QJY27" s="77"/>
      <c r="QKC27" s="77"/>
      <c r="QKG27" s="77"/>
      <c r="QKK27" s="77"/>
      <c r="QKO27" s="77"/>
      <c r="QKS27" s="77"/>
      <c r="QKW27" s="77"/>
      <c r="QLA27" s="77"/>
      <c r="QLE27" s="77"/>
      <c r="QLI27" s="77"/>
      <c r="QLM27" s="77"/>
      <c r="QLQ27" s="77"/>
      <c r="QLU27" s="77"/>
      <c r="QLY27" s="77"/>
      <c r="QMC27" s="77"/>
      <c r="QMG27" s="77"/>
      <c r="QMK27" s="77"/>
      <c r="QMO27" s="77"/>
      <c r="QMS27" s="77"/>
      <c r="QMW27" s="77"/>
      <c r="QNA27" s="77"/>
      <c r="QNE27" s="77"/>
      <c r="QNI27" s="77"/>
      <c r="QNM27" s="77"/>
      <c r="QNQ27" s="77"/>
      <c r="QNU27" s="77"/>
      <c r="QNY27" s="77"/>
      <c r="QOC27" s="77"/>
      <c r="QOG27" s="77"/>
      <c r="QOK27" s="77"/>
      <c r="QOO27" s="77"/>
      <c r="QOS27" s="77"/>
      <c r="QOW27" s="77"/>
      <c r="QPA27" s="77"/>
      <c r="QPE27" s="77"/>
      <c r="QPI27" s="77"/>
      <c r="QPM27" s="77"/>
      <c r="QPQ27" s="77"/>
      <c r="QPU27" s="77"/>
      <c r="QPY27" s="77"/>
      <c r="QQC27" s="77"/>
      <c r="QQG27" s="77"/>
      <c r="QQK27" s="77"/>
      <c r="QQO27" s="77"/>
      <c r="QQS27" s="77"/>
      <c r="QQW27" s="77"/>
      <c r="QRA27" s="77"/>
      <c r="QRE27" s="77"/>
      <c r="QRI27" s="77"/>
      <c r="QRM27" s="77"/>
      <c r="QRQ27" s="77"/>
      <c r="QRU27" s="77"/>
      <c r="QRY27" s="77"/>
      <c r="QSC27" s="77"/>
      <c r="QSG27" s="77"/>
      <c r="QSK27" s="77"/>
      <c r="QSO27" s="77"/>
      <c r="QSS27" s="77"/>
      <c r="QSW27" s="77"/>
      <c r="QTA27" s="77"/>
      <c r="QTE27" s="77"/>
      <c r="QTI27" s="77"/>
      <c r="QTM27" s="77"/>
      <c r="QTQ27" s="77"/>
      <c r="QTU27" s="77"/>
      <c r="QTY27" s="77"/>
      <c r="QUC27" s="77"/>
      <c r="QUG27" s="77"/>
      <c r="QUK27" s="77"/>
      <c r="QUO27" s="77"/>
      <c r="QUS27" s="77"/>
      <c r="QUW27" s="77"/>
      <c r="QVA27" s="77"/>
      <c r="QVE27" s="77"/>
      <c r="QVI27" s="77"/>
      <c r="QVM27" s="77"/>
      <c r="QVQ27" s="77"/>
      <c r="QVU27" s="77"/>
      <c r="QVY27" s="77"/>
      <c r="QWC27" s="77"/>
      <c r="QWG27" s="77"/>
      <c r="QWK27" s="77"/>
      <c r="QWO27" s="77"/>
      <c r="QWS27" s="77"/>
      <c r="QWW27" s="77"/>
      <c r="QXA27" s="77"/>
      <c r="QXE27" s="77"/>
      <c r="QXI27" s="77"/>
      <c r="QXM27" s="77"/>
      <c r="QXQ27" s="77"/>
      <c r="QXU27" s="77"/>
      <c r="QXY27" s="77"/>
      <c r="QYC27" s="77"/>
      <c r="QYG27" s="77"/>
      <c r="QYK27" s="77"/>
      <c r="QYO27" s="77"/>
      <c r="QYS27" s="77"/>
      <c r="QYW27" s="77"/>
      <c r="QZA27" s="77"/>
      <c r="QZE27" s="77"/>
      <c r="QZI27" s="77"/>
      <c r="QZM27" s="77"/>
      <c r="QZQ27" s="77"/>
      <c r="QZU27" s="77"/>
      <c r="QZY27" s="77"/>
      <c r="RAC27" s="77"/>
      <c r="RAG27" s="77"/>
      <c r="RAK27" s="77"/>
      <c r="RAO27" s="77"/>
      <c r="RAS27" s="77"/>
      <c r="RAW27" s="77"/>
      <c r="RBA27" s="77"/>
      <c r="RBE27" s="77"/>
      <c r="RBI27" s="77"/>
      <c r="RBM27" s="77"/>
      <c r="RBQ27" s="77"/>
      <c r="RBU27" s="77"/>
      <c r="RBY27" s="77"/>
      <c r="RCC27" s="77"/>
      <c r="RCG27" s="77"/>
      <c r="RCK27" s="77"/>
      <c r="RCO27" s="77"/>
      <c r="RCS27" s="77"/>
      <c r="RCW27" s="77"/>
      <c r="RDA27" s="77"/>
      <c r="RDE27" s="77"/>
      <c r="RDI27" s="77"/>
      <c r="RDM27" s="77"/>
      <c r="RDQ27" s="77"/>
      <c r="RDU27" s="77"/>
      <c r="RDY27" s="77"/>
      <c r="REC27" s="77"/>
      <c r="REG27" s="77"/>
      <c r="REK27" s="77"/>
      <c r="REO27" s="77"/>
      <c r="RES27" s="77"/>
      <c r="REW27" s="77"/>
      <c r="RFA27" s="77"/>
      <c r="RFE27" s="77"/>
      <c r="RFI27" s="77"/>
      <c r="RFM27" s="77"/>
      <c r="RFQ27" s="77"/>
      <c r="RFU27" s="77"/>
      <c r="RFY27" s="77"/>
      <c r="RGC27" s="77"/>
      <c r="RGG27" s="77"/>
      <c r="RGK27" s="77"/>
      <c r="RGO27" s="77"/>
      <c r="RGS27" s="77"/>
      <c r="RGW27" s="77"/>
      <c r="RHA27" s="77"/>
      <c r="RHE27" s="77"/>
      <c r="RHI27" s="77"/>
      <c r="RHM27" s="77"/>
      <c r="RHQ27" s="77"/>
      <c r="RHU27" s="77"/>
      <c r="RHY27" s="77"/>
      <c r="RIC27" s="77"/>
      <c r="RIG27" s="77"/>
      <c r="RIK27" s="77"/>
      <c r="RIO27" s="77"/>
      <c r="RIS27" s="77"/>
      <c r="RIW27" s="77"/>
      <c r="RJA27" s="77"/>
      <c r="RJE27" s="77"/>
      <c r="RJI27" s="77"/>
      <c r="RJM27" s="77"/>
      <c r="RJQ27" s="77"/>
      <c r="RJU27" s="77"/>
      <c r="RJY27" s="77"/>
      <c r="RKC27" s="77"/>
      <c r="RKG27" s="77"/>
      <c r="RKK27" s="77"/>
      <c r="RKO27" s="77"/>
      <c r="RKS27" s="77"/>
      <c r="RKW27" s="77"/>
      <c r="RLA27" s="77"/>
      <c r="RLE27" s="77"/>
      <c r="RLI27" s="77"/>
      <c r="RLM27" s="77"/>
      <c r="RLQ27" s="77"/>
      <c r="RLU27" s="77"/>
      <c r="RLY27" s="77"/>
      <c r="RMC27" s="77"/>
      <c r="RMG27" s="77"/>
      <c r="RMK27" s="77"/>
      <c r="RMO27" s="77"/>
      <c r="RMS27" s="77"/>
      <c r="RMW27" s="77"/>
      <c r="RNA27" s="77"/>
      <c r="RNE27" s="77"/>
      <c r="RNI27" s="77"/>
      <c r="RNM27" s="77"/>
      <c r="RNQ27" s="77"/>
      <c r="RNU27" s="77"/>
      <c r="RNY27" s="77"/>
      <c r="ROC27" s="77"/>
      <c r="ROG27" s="77"/>
      <c r="ROK27" s="77"/>
      <c r="ROO27" s="77"/>
      <c r="ROS27" s="77"/>
      <c r="ROW27" s="77"/>
      <c r="RPA27" s="77"/>
      <c r="RPE27" s="77"/>
      <c r="RPI27" s="77"/>
      <c r="RPM27" s="77"/>
      <c r="RPQ27" s="77"/>
      <c r="RPU27" s="77"/>
      <c r="RPY27" s="77"/>
      <c r="RQC27" s="77"/>
      <c r="RQG27" s="77"/>
      <c r="RQK27" s="77"/>
      <c r="RQO27" s="77"/>
      <c r="RQS27" s="77"/>
      <c r="RQW27" s="77"/>
      <c r="RRA27" s="77"/>
      <c r="RRE27" s="77"/>
      <c r="RRI27" s="77"/>
      <c r="RRM27" s="77"/>
      <c r="RRQ27" s="77"/>
      <c r="RRU27" s="77"/>
      <c r="RRY27" s="77"/>
      <c r="RSC27" s="77"/>
      <c r="RSG27" s="77"/>
      <c r="RSK27" s="77"/>
      <c r="RSO27" s="77"/>
      <c r="RSS27" s="77"/>
      <c r="RSW27" s="77"/>
      <c r="RTA27" s="77"/>
      <c r="RTE27" s="77"/>
      <c r="RTI27" s="77"/>
      <c r="RTM27" s="77"/>
      <c r="RTQ27" s="77"/>
      <c r="RTU27" s="77"/>
      <c r="RTY27" s="77"/>
      <c r="RUC27" s="77"/>
      <c r="RUG27" s="77"/>
      <c r="RUK27" s="77"/>
      <c r="RUO27" s="77"/>
      <c r="RUS27" s="77"/>
      <c r="RUW27" s="77"/>
      <c r="RVA27" s="77"/>
      <c r="RVE27" s="77"/>
      <c r="RVI27" s="77"/>
      <c r="RVM27" s="77"/>
      <c r="RVQ27" s="77"/>
      <c r="RVU27" s="77"/>
      <c r="RVY27" s="77"/>
      <c r="RWC27" s="77"/>
      <c r="RWG27" s="77"/>
      <c r="RWK27" s="77"/>
      <c r="RWO27" s="77"/>
      <c r="RWS27" s="77"/>
      <c r="RWW27" s="77"/>
      <c r="RXA27" s="77"/>
      <c r="RXE27" s="77"/>
      <c r="RXI27" s="77"/>
      <c r="RXM27" s="77"/>
      <c r="RXQ27" s="77"/>
      <c r="RXU27" s="77"/>
      <c r="RXY27" s="77"/>
      <c r="RYC27" s="77"/>
      <c r="RYG27" s="77"/>
      <c r="RYK27" s="77"/>
      <c r="RYO27" s="77"/>
      <c r="RYS27" s="77"/>
      <c r="RYW27" s="77"/>
      <c r="RZA27" s="77"/>
      <c r="RZE27" s="77"/>
      <c r="RZI27" s="77"/>
      <c r="RZM27" s="77"/>
      <c r="RZQ27" s="77"/>
      <c r="RZU27" s="77"/>
      <c r="RZY27" s="77"/>
      <c r="SAC27" s="77"/>
      <c r="SAG27" s="77"/>
      <c r="SAK27" s="77"/>
      <c r="SAO27" s="77"/>
      <c r="SAS27" s="77"/>
      <c r="SAW27" s="77"/>
      <c r="SBA27" s="77"/>
      <c r="SBE27" s="77"/>
      <c r="SBI27" s="77"/>
      <c r="SBM27" s="77"/>
      <c r="SBQ27" s="77"/>
      <c r="SBU27" s="77"/>
      <c r="SBY27" s="77"/>
      <c r="SCC27" s="77"/>
      <c r="SCG27" s="77"/>
      <c r="SCK27" s="77"/>
      <c r="SCO27" s="77"/>
      <c r="SCS27" s="77"/>
      <c r="SCW27" s="77"/>
      <c r="SDA27" s="77"/>
      <c r="SDE27" s="77"/>
      <c r="SDI27" s="77"/>
      <c r="SDM27" s="77"/>
      <c r="SDQ27" s="77"/>
      <c r="SDU27" s="77"/>
      <c r="SDY27" s="77"/>
      <c r="SEC27" s="77"/>
      <c r="SEG27" s="77"/>
      <c r="SEK27" s="77"/>
      <c r="SEO27" s="77"/>
      <c r="SES27" s="77"/>
      <c r="SEW27" s="77"/>
      <c r="SFA27" s="77"/>
      <c r="SFE27" s="77"/>
      <c r="SFI27" s="77"/>
      <c r="SFM27" s="77"/>
      <c r="SFQ27" s="77"/>
      <c r="SFU27" s="77"/>
      <c r="SFY27" s="77"/>
      <c r="SGC27" s="77"/>
      <c r="SGG27" s="77"/>
      <c r="SGK27" s="77"/>
      <c r="SGO27" s="77"/>
      <c r="SGS27" s="77"/>
      <c r="SGW27" s="77"/>
      <c r="SHA27" s="77"/>
      <c r="SHE27" s="77"/>
      <c r="SHI27" s="77"/>
      <c r="SHM27" s="77"/>
      <c r="SHQ27" s="77"/>
      <c r="SHU27" s="77"/>
      <c r="SHY27" s="77"/>
      <c r="SIC27" s="77"/>
      <c r="SIG27" s="77"/>
      <c r="SIK27" s="77"/>
      <c r="SIO27" s="77"/>
      <c r="SIS27" s="77"/>
      <c r="SIW27" s="77"/>
      <c r="SJA27" s="77"/>
      <c r="SJE27" s="77"/>
      <c r="SJI27" s="77"/>
      <c r="SJM27" s="77"/>
      <c r="SJQ27" s="77"/>
      <c r="SJU27" s="77"/>
      <c r="SJY27" s="77"/>
      <c r="SKC27" s="77"/>
      <c r="SKG27" s="77"/>
      <c r="SKK27" s="77"/>
      <c r="SKO27" s="77"/>
      <c r="SKS27" s="77"/>
      <c r="SKW27" s="77"/>
      <c r="SLA27" s="77"/>
      <c r="SLE27" s="77"/>
      <c r="SLI27" s="77"/>
      <c r="SLM27" s="77"/>
      <c r="SLQ27" s="77"/>
      <c r="SLU27" s="77"/>
      <c r="SLY27" s="77"/>
      <c r="SMC27" s="77"/>
      <c r="SMG27" s="77"/>
      <c r="SMK27" s="77"/>
      <c r="SMO27" s="77"/>
      <c r="SMS27" s="77"/>
      <c r="SMW27" s="77"/>
      <c r="SNA27" s="77"/>
      <c r="SNE27" s="77"/>
      <c r="SNI27" s="77"/>
      <c r="SNM27" s="77"/>
      <c r="SNQ27" s="77"/>
      <c r="SNU27" s="77"/>
      <c r="SNY27" s="77"/>
      <c r="SOC27" s="77"/>
      <c r="SOG27" s="77"/>
      <c r="SOK27" s="77"/>
      <c r="SOO27" s="77"/>
      <c r="SOS27" s="77"/>
      <c r="SOW27" s="77"/>
      <c r="SPA27" s="77"/>
      <c r="SPE27" s="77"/>
      <c r="SPI27" s="77"/>
      <c r="SPM27" s="77"/>
      <c r="SPQ27" s="77"/>
      <c r="SPU27" s="77"/>
      <c r="SPY27" s="77"/>
      <c r="SQC27" s="77"/>
      <c r="SQG27" s="77"/>
      <c r="SQK27" s="77"/>
      <c r="SQO27" s="77"/>
      <c r="SQS27" s="77"/>
      <c r="SQW27" s="77"/>
      <c r="SRA27" s="77"/>
      <c r="SRE27" s="77"/>
      <c r="SRI27" s="77"/>
      <c r="SRM27" s="77"/>
      <c r="SRQ27" s="77"/>
      <c r="SRU27" s="77"/>
      <c r="SRY27" s="77"/>
      <c r="SSC27" s="77"/>
      <c r="SSG27" s="77"/>
      <c r="SSK27" s="77"/>
      <c r="SSO27" s="77"/>
      <c r="SSS27" s="77"/>
      <c r="SSW27" s="77"/>
      <c r="STA27" s="77"/>
      <c r="STE27" s="77"/>
      <c r="STI27" s="77"/>
      <c r="STM27" s="77"/>
      <c r="STQ27" s="77"/>
      <c r="STU27" s="77"/>
      <c r="STY27" s="77"/>
      <c r="SUC27" s="77"/>
      <c r="SUG27" s="77"/>
      <c r="SUK27" s="77"/>
      <c r="SUO27" s="77"/>
      <c r="SUS27" s="77"/>
      <c r="SUW27" s="77"/>
      <c r="SVA27" s="77"/>
      <c r="SVE27" s="77"/>
      <c r="SVI27" s="77"/>
      <c r="SVM27" s="77"/>
      <c r="SVQ27" s="77"/>
      <c r="SVU27" s="77"/>
      <c r="SVY27" s="77"/>
      <c r="SWC27" s="77"/>
      <c r="SWG27" s="77"/>
      <c r="SWK27" s="77"/>
      <c r="SWO27" s="77"/>
      <c r="SWS27" s="77"/>
      <c r="SWW27" s="77"/>
      <c r="SXA27" s="77"/>
      <c r="SXE27" s="77"/>
      <c r="SXI27" s="77"/>
      <c r="SXM27" s="77"/>
      <c r="SXQ27" s="77"/>
      <c r="SXU27" s="77"/>
      <c r="SXY27" s="77"/>
      <c r="SYC27" s="77"/>
      <c r="SYG27" s="77"/>
      <c r="SYK27" s="77"/>
      <c r="SYO27" s="77"/>
      <c r="SYS27" s="77"/>
      <c r="SYW27" s="77"/>
      <c r="SZA27" s="77"/>
      <c r="SZE27" s="77"/>
      <c r="SZI27" s="77"/>
      <c r="SZM27" s="77"/>
      <c r="SZQ27" s="77"/>
      <c r="SZU27" s="77"/>
      <c r="SZY27" s="77"/>
      <c r="TAC27" s="77"/>
      <c r="TAG27" s="77"/>
      <c r="TAK27" s="77"/>
      <c r="TAO27" s="77"/>
      <c r="TAS27" s="77"/>
      <c r="TAW27" s="77"/>
      <c r="TBA27" s="77"/>
      <c r="TBE27" s="77"/>
      <c r="TBI27" s="77"/>
      <c r="TBM27" s="77"/>
      <c r="TBQ27" s="77"/>
      <c r="TBU27" s="77"/>
      <c r="TBY27" s="77"/>
      <c r="TCC27" s="77"/>
      <c r="TCG27" s="77"/>
      <c r="TCK27" s="77"/>
      <c r="TCO27" s="77"/>
      <c r="TCS27" s="77"/>
      <c r="TCW27" s="77"/>
      <c r="TDA27" s="77"/>
      <c r="TDE27" s="77"/>
      <c r="TDI27" s="77"/>
      <c r="TDM27" s="77"/>
      <c r="TDQ27" s="77"/>
      <c r="TDU27" s="77"/>
      <c r="TDY27" s="77"/>
      <c r="TEC27" s="77"/>
      <c r="TEG27" s="77"/>
      <c r="TEK27" s="77"/>
      <c r="TEO27" s="77"/>
      <c r="TES27" s="77"/>
      <c r="TEW27" s="77"/>
      <c r="TFA27" s="77"/>
      <c r="TFE27" s="77"/>
      <c r="TFI27" s="77"/>
      <c r="TFM27" s="77"/>
      <c r="TFQ27" s="77"/>
      <c r="TFU27" s="77"/>
      <c r="TFY27" s="77"/>
      <c r="TGC27" s="77"/>
      <c r="TGG27" s="77"/>
      <c r="TGK27" s="77"/>
      <c r="TGO27" s="77"/>
      <c r="TGS27" s="77"/>
      <c r="TGW27" s="77"/>
      <c r="THA27" s="77"/>
      <c r="THE27" s="77"/>
      <c r="THI27" s="77"/>
      <c r="THM27" s="77"/>
      <c r="THQ27" s="77"/>
      <c r="THU27" s="77"/>
      <c r="THY27" s="77"/>
      <c r="TIC27" s="77"/>
      <c r="TIG27" s="77"/>
      <c r="TIK27" s="77"/>
      <c r="TIO27" s="77"/>
      <c r="TIS27" s="77"/>
      <c r="TIW27" s="77"/>
      <c r="TJA27" s="77"/>
      <c r="TJE27" s="77"/>
      <c r="TJI27" s="77"/>
      <c r="TJM27" s="77"/>
      <c r="TJQ27" s="77"/>
      <c r="TJU27" s="77"/>
      <c r="TJY27" s="77"/>
      <c r="TKC27" s="77"/>
      <c r="TKG27" s="77"/>
      <c r="TKK27" s="77"/>
      <c r="TKO27" s="77"/>
      <c r="TKS27" s="77"/>
      <c r="TKW27" s="77"/>
      <c r="TLA27" s="77"/>
      <c r="TLE27" s="77"/>
      <c r="TLI27" s="77"/>
      <c r="TLM27" s="77"/>
      <c r="TLQ27" s="77"/>
      <c r="TLU27" s="77"/>
      <c r="TLY27" s="77"/>
      <c r="TMC27" s="77"/>
      <c r="TMG27" s="77"/>
      <c r="TMK27" s="77"/>
      <c r="TMO27" s="77"/>
      <c r="TMS27" s="77"/>
      <c r="TMW27" s="77"/>
      <c r="TNA27" s="77"/>
      <c r="TNE27" s="77"/>
      <c r="TNI27" s="77"/>
      <c r="TNM27" s="77"/>
      <c r="TNQ27" s="77"/>
      <c r="TNU27" s="77"/>
      <c r="TNY27" s="77"/>
      <c r="TOC27" s="77"/>
      <c r="TOG27" s="77"/>
      <c r="TOK27" s="77"/>
      <c r="TOO27" s="77"/>
      <c r="TOS27" s="77"/>
      <c r="TOW27" s="77"/>
      <c r="TPA27" s="77"/>
      <c r="TPE27" s="77"/>
      <c r="TPI27" s="77"/>
      <c r="TPM27" s="77"/>
      <c r="TPQ27" s="77"/>
      <c r="TPU27" s="77"/>
      <c r="TPY27" s="77"/>
      <c r="TQC27" s="77"/>
      <c r="TQG27" s="77"/>
      <c r="TQK27" s="77"/>
      <c r="TQO27" s="77"/>
      <c r="TQS27" s="77"/>
      <c r="TQW27" s="77"/>
      <c r="TRA27" s="77"/>
      <c r="TRE27" s="77"/>
      <c r="TRI27" s="77"/>
      <c r="TRM27" s="77"/>
      <c r="TRQ27" s="77"/>
      <c r="TRU27" s="77"/>
      <c r="TRY27" s="77"/>
      <c r="TSC27" s="77"/>
      <c r="TSG27" s="77"/>
      <c r="TSK27" s="77"/>
      <c r="TSO27" s="77"/>
      <c r="TSS27" s="77"/>
      <c r="TSW27" s="77"/>
      <c r="TTA27" s="77"/>
      <c r="TTE27" s="77"/>
      <c r="TTI27" s="77"/>
      <c r="TTM27" s="77"/>
      <c r="TTQ27" s="77"/>
      <c r="TTU27" s="77"/>
      <c r="TTY27" s="77"/>
      <c r="TUC27" s="77"/>
      <c r="TUG27" s="77"/>
      <c r="TUK27" s="77"/>
      <c r="TUO27" s="77"/>
      <c r="TUS27" s="77"/>
      <c r="TUW27" s="77"/>
      <c r="TVA27" s="77"/>
      <c r="TVE27" s="77"/>
      <c r="TVI27" s="77"/>
      <c r="TVM27" s="77"/>
      <c r="TVQ27" s="77"/>
      <c r="TVU27" s="77"/>
      <c r="TVY27" s="77"/>
      <c r="TWC27" s="77"/>
      <c r="TWG27" s="77"/>
      <c r="TWK27" s="77"/>
      <c r="TWO27" s="77"/>
      <c r="TWS27" s="77"/>
      <c r="TWW27" s="77"/>
      <c r="TXA27" s="77"/>
      <c r="TXE27" s="77"/>
      <c r="TXI27" s="77"/>
      <c r="TXM27" s="77"/>
      <c r="TXQ27" s="77"/>
      <c r="TXU27" s="77"/>
      <c r="TXY27" s="77"/>
      <c r="TYC27" s="77"/>
      <c r="TYG27" s="77"/>
      <c r="TYK27" s="77"/>
      <c r="TYO27" s="77"/>
      <c r="TYS27" s="77"/>
      <c r="TYW27" s="77"/>
      <c r="TZA27" s="77"/>
      <c r="TZE27" s="77"/>
      <c r="TZI27" s="77"/>
      <c r="TZM27" s="77"/>
      <c r="TZQ27" s="77"/>
      <c r="TZU27" s="77"/>
      <c r="TZY27" s="77"/>
      <c r="UAC27" s="77"/>
      <c r="UAG27" s="77"/>
      <c r="UAK27" s="77"/>
      <c r="UAO27" s="77"/>
      <c r="UAS27" s="77"/>
      <c r="UAW27" s="77"/>
      <c r="UBA27" s="77"/>
      <c r="UBE27" s="77"/>
      <c r="UBI27" s="77"/>
      <c r="UBM27" s="77"/>
      <c r="UBQ27" s="77"/>
      <c r="UBU27" s="77"/>
      <c r="UBY27" s="77"/>
      <c r="UCC27" s="77"/>
      <c r="UCG27" s="77"/>
      <c r="UCK27" s="77"/>
      <c r="UCO27" s="77"/>
      <c r="UCS27" s="77"/>
      <c r="UCW27" s="77"/>
      <c r="UDA27" s="77"/>
      <c r="UDE27" s="77"/>
      <c r="UDI27" s="77"/>
      <c r="UDM27" s="77"/>
      <c r="UDQ27" s="77"/>
      <c r="UDU27" s="77"/>
      <c r="UDY27" s="77"/>
      <c r="UEC27" s="77"/>
      <c r="UEG27" s="77"/>
      <c r="UEK27" s="77"/>
      <c r="UEO27" s="77"/>
      <c r="UES27" s="77"/>
      <c r="UEW27" s="77"/>
      <c r="UFA27" s="77"/>
      <c r="UFE27" s="77"/>
      <c r="UFI27" s="77"/>
      <c r="UFM27" s="77"/>
      <c r="UFQ27" s="77"/>
      <c r="UFU27" s="77"/>
      <c r="UFY27" s="77"/>
      <c r="UGC27" s="77"/>
      <c r="UGG27" s="77"/>
      <c r="UGK27" s="77"/>
      <c r="UGO27" s="77"/>
      <c r="UGS27" s="77"/>
      <c r="UGW27" s="77"/>
      <c r="UHA27" s="77"/>
      <c r="UHE27" s="77"/>
      <c r="UHI27" s="77"/>
      <c r="UHM27" s="77"/>
      <c r="UHQ27" s="77"/>
      <c r="UHU27" s="77"/>
      <c r="UHY27" s="77"/>
      <c r="UIC27" s="77"/>
      <c r="UIG27" s="77"/>
      <c r="UIK27" s="77"/>
      <c r="UIO27" s="77"/>
      <c r="UIS27" s="77"/>
      <c r="UIW27" s="77"/>
      <c r="UJA27" s="77"/>
      <c r="UJE27" s="77"/>
      <c r="UJI27" s="77"/>
      <c r="UJM27" s="77"/>
      <c r="UJQ27" s="77"/>
      <c r="UJU27" s="77"/>
      <c r="UJY27" s="77"/>
      <c r="UKC27" s="77"/>
      <c r="UKG27" s="77"/>
      <c r="UKK27" s="77"/>
      <c r="UKO27" s="77"/>
      <c r="UKS27" s="77"/>
      <c r="UKW27" s="77"/>
      <c r="ULA27" s="77"/>
      <c r="ULE27" s="77"/>
      <c r="ULI27" s="77"/>
      <c r="ULM27" s="77"/>
      <c r="ULQ27" s="77"/>
      <c r="ULU27" s="77"/>
      <c r="ULY27" s="77"/>
      <c r="UMC27" s="77"/>
      <c r="UMG27" s="77"/>
      <c r="UMK27" s="77"/>
      <c r="UMO27" s="77"/>
      <c r="UMS27" s="77"/>
      <c r="UMW27" s="77"/>
      <c r="UNA27" s="77"/>
      <c r="UNE27" s="77"/>
      <c r="UNI27" s="77"/>
      <c r="UNM27" s="77"/>
      <c r="UNQ27" s="77"/>
      <c r="UNU27" s="77"/>
      <c r="UNY27" s="77"/>
      <c r="UOC27" s="77"/>
      <c r="UOG27" s="77"/>
      <c r="UOK27" s="77"/>
      <c r="UOO27" s="77"/>
      <c r="UOS27" s="77"/>
      <c r="UOW27" s="77"/>
      <c r="UPA27" s="77"/>
      <c r="UPE27" s="77"/>
      <c r="UPI27" s="77"/>
      <c r="UPM27" s="77"/>
      <c r="UPQ27" s="77"/>
      <c r="UPU27" s="77"/>
      <c r="UPY27" s="77"/>
      <c r="UQC27" s="77"/>
      <c r="UQG27" s="77"/>
      <c r="UQK27" s="77"/>
      <c r="UQO27" s="77"/>
      <c r="UQS27" s="77"/>
      <c r="UQW27" s="77"/>
      <c r="URA27" s="77"/>
      <c r="URE27" s="77"/>
      <c r="URI27" s="77"/>
      <c r="URM27" s="77"/>
      <c r="URQ27" s="77"/>
      <c r="URU27" s="77"/>
      <c r="URY27" s="77"/>
      <c r="USC27" s="77"/>
      <c r="USG27" s="77"/>
      <c r="USK27" s="77"/>
      <c r="USO27" s="77"/>
      <c r="USS27" s="77"/>
      <c r="USW27" s="77"/>
      <c r="UTA27" s="77"/>
      <c r="UTE27" s="77"/>
      <c r="UTI27" s="77"/>
      <c r="UTM27" s="77"/>
      <c r="UTQ27" s="77"/>
      <c r="UTU27" s="77"/>
      <c r="UTY27" s="77"/>
      <c r="UUC27" s="77"/>
      <c r="UUG27" s="77"/>
      <c r="UUK27" s="77"/>
      <c r="UUO27" s="77"/>
      <c r="UUS27" s="77"/>
      <c r="UUW27" s="77"/>
      <c r="UVA27" s="77"/>
      <c r="UVE27" s="77"/>
      <c r="UVI27" s="77"/>
      <c r="UVM27" s="77"/>
      <c r="UVQ27" s="77"/>
      <c r="UVU27" s="77"/>
      <c r="UVY27" s="77"/>
      <c r="UWC27" s="77"/>
      <c r="UWG27" s="77"/>
      <c r="UWK27" s="77"/>
      <c r="UWO27" s="77"/>
      <c r="UWS27" s="77"/>
      <c r="UWW27" s="77"/>
      <c r="UXA27" s="77"/>
      <c r="UXE27" s="77"/>
      <c r="UXI27" s="77"/>
      <c r="UXM27" s="77"/>
      <c r="UXQ27" s="77"/>
      <c r="UXU27" s="77"/>
      <c r="UXY27" s="77"/>
      <c r="UYC27" s="77"/>
      <c r="UYG27" s="77"/>
      <c r="UYK27" s="77"/>
      <c r="UYO27" s="77"/>
      <c r="UYS27" s="77"/>
      <c r="UYW27" s="77"/>
      <c r="UZA27" s="77"/>
      <c r="UZE27" s="77"/>
      <c r="UZI27" s="77"/>
      <c r="UZM27" s="77"/>
      <c r="UZQ27" s="77"/>
      <c r="UZU27" s="77"/>
      <c r="UZY27" s="77"/>
      <c r="VAC27" s="77"/>
      <c r="VAG27" s="77"/>
      <c r="VAK27" s="77"/>
      <c r="VAO27" s="77"/>
      <c r="VAS27" s="77"/>
      <c r="VAW27" s="77"/>
      <c r="VBA27" s="77"/>
      <c r="VBE27" s="77"/>
      <c r="VBI27" s="77"/>
      <c r="VBM27" s="77"/>
      <c r="VBQ27" s="77"/>
      <c r="VBU27" s="77"/>
      <c r="VBY27" s="77"/>
      <c r="VCC27" s="77"/>
      <c r="VCG27" s="77"/>
      <c r="VCK27" s="77"/>
      <c r="VCO27" s="77"/>
      <c r="VCS27" s="77"/>
      <c r="VCW27" s="77"/>
      <c r="VDA27" s="77"/>
      <c r="VDE27" s="77"/>
      <c r="VDI27" s="77"/>
      <c r="VDM27" s="77"/>
      <c r="VDQ27" s="77"/>
      <c r="VDU27" s="77"/>
      <c r="VDY27" s="77"/>
      <c r="VEC27" s="77"/>
      <c r="VEG27" s="77"/>
      <c r="VEK27" s="77"/>
      <c r="VEO27" s="77"/>
      <c r="VES27" s="77"/>
      <c r="VEW27" s="77"/>
      <c r="VFA27" s="77"/>
      <c r="VFE27" s="77"/>
      <c r="VFI27" s="77"/>
      <c r="VFM27" s="77"/>
      <c r="VFQ27" s="77"/>
      <c r="VFU27" s="77"/>
      <c r="VFY27" s="77"/>
      <c r="VGC27" s="77"/>
      <c r="VGG27" s="77"/>
      <c r="VGK27" s="77"/>
      <c r="VGO27" s="77"/>
      <c r="VGS27" s="77"/>
      <c r="VGW27" s="77"/>
      <c r="VHA27" s="77"/>
      <c r="VHE27" s="77"/>
      <c r="VHI27" s="77"/>
      <c r="VHM27" s="77"/>
      <c r="VHQ27" s="77"/>
      <c r="VHU27" s="77"/>
      <c r="VHY27" s="77"/>
      <c r="VIC27" s="77"/>
      <c r="VIG27" s="77"/>
      <c r="VIK27" s="77"/>
      <c r="VIO27" s="77"/>
      <c r="VIS27" s="77"/>
      <c r="VIW27" s="77"/>
      <c r="VJA27" s="77"/>
      <c r="VJE27" s="77"/>
      <c r="VJI27" s="77"/>
      <c r="VJM27" s="77"/>
      <c r="VJQ27" s="77"/>
      <c r="VJU27" s="77"/>
      <c r="VJY27" s="77"/>
      <c r="VKC27" s="77"/>
      <c r="VKG27" s="77"/>
      <c r="VKK27" s="77"/>
      <c r="VKO27" s="77"/>
      <c r="VKS27" s="77"/>
      <c r="VKW27" s="77"/>
      <c r="VLA27" s="77"/>
      <c r="VLE27" s="77"/>
      <c r="VLI27" s="77"/>
      <c r="VLM27" s="77"/>
      <c r="VLQ27" s="77"/>
      <c r="VLU27" s="77"/>
      <c r="VLY27" s="77"/>
      <c r="VMC27" s="77"/>
      <c r="VMG27" s="77"/>
      <c r="VMK27" s="77"/>
      <c r="VMO27" s="77"/>
      <c r="VMS27" s="77"/>
      <c r="VMW27" s="77"/>
      <c r="VNA27" s="77"/>
      <c r="VNE27" s="77"/>
      <c r="VNI27" s="77"/>
      <c r="VNM27" s="77"/>
      <c r="VNQ27" s="77"/>
      <c r="VNU27" s="77"/>
      <c r="VNY27" s="77"/>
      <c r="VOC27" s="77"/>
      <c r="VOG27" s="77"/>
      <c r="VOK27" s="77"/>
      <c r="VOO27" s="77"/>
      <c r="VOS27" s="77"/>
      <c r="VOW27" s="77"/>
      <c r="VPA27" s="77"/>
      <c r="VPE27" s="77"/>
      <c r="VPI27" s="77"/>
      <c r="VPM27" s="77"/>
      <c r="VPQ27" s="77"/>
      <c r="VPU27" s="77"/>
      <c r="VPY27" s="77"/>
      <c r="VQC27" s="77"/>
      <c r="VQG27" s="77"/>
      <c r="VQK27" s="77"/>
      <c r="VQO27" s="77"/>
      <c r="VQS27" s="77"/>
      <c r="VQW27" s="77"/>
      <c r="VRA27" s="77"/>
      <c r="VRE27" s="77"/>
      <c r="VRI27" s="77"/>
      <c r="VRM27" s="77"/>
      <c r="VRQ27" s="77"/>
      <c r="VRU27" s="77"/>
      <c r="VRY27" s="77"/>
      <c r="VSC27" s="77"/>
      <c r="VSG27" s="77"/>
      <c r="VSK27" s="77"/>
      <c r="VSO27" s="77"/>
      <c r="VSS27" s="77"/>
      <c r="VSW27" s="77"/>
      <c r="VTA27" s="77"/>
      <c r="VTE27" s="77"/>
      <c r="VTI27" s="77"/>
      <c r="VTM27" s="77"/>
      <c r="VTQ27" s="77"/>
      <c r="VTU27" s="77"/>
      <c r="VTY27" s="77"/>
      <c r="VUC27" s="77"/>
      <c r="VUG27" s="77"/>
      <c r="VUK27" s="77"/>
      <c r="VUO27" s="77"/>
      <c r="VUS27" s="77"/>
      <c r="VUW27" s="77"/>
      <c r="VVA27" s="77"/>
      <c r="VVE27" s="77"/>
      <c r="VVI27" s="77"/>
      <c r="VVM27" s="77"/>
      <c r="VVQ27" s="77"/>
      <c r="VVU27" s="77"/>
      <c r="VVY27" s="77"/>
      <c r="VWC27" s="77"/>
      <c r="VWG27" s="77"/>
      <c r="VWK27" s="77"/>
      <c r="VWO27" s="77"/>
      <c r="VWS27" s="77"/>
      <c r="VWW27" s="77"/>
      <c r="VXA27" s="77"/>
      <c r="VXE27" s="77"/>
      <c r="VXI27" s="77"/>
      <c r="VXM27" s="77"/>
      <c r="VXQ27" s="77"/>
      <c r="VXU27" s="77"/>
      <c r="VXY27" s="77"/>
      <c r="VYC27" s="77"/>
      <c r="VYG27" s="77"/>
      <c r="VYK27" s="77"/>
      <c r="VYO27" s="77"/>
      <c r="VYS27" s="77"/>
      <c r="VYW27" s="77"/>
      <c r="VZA27" s="77"/>
      <c r="VZE27" s="77"/>
      <c r="VZI27" s="77"/>
      <c r="VZM27" s="77"/>
      <c r="VZQ27" s="77"/>
      <c r="VZU27" s="77"/>
      <c r="VZY27" s="77"/>
      <c r="WAC27" s="77"/>
      <c r="WAG27" s="77"/>
      <c r="WAK27" s="77"/>
      <c r="WAO27" s="77"/>
      <c r="WAS27" s="77"/>
      <c r="WAW27" s="77"/>
      <c r="WBA27" s="77"/>
      <c r="WBE27" s="77"/>
      <c r="WBI27" s="77"/>
      <c r="WBM27" s="77"/>
      <c r="WBQ27" s="77"/>
      <c r="WBU27" s="77"/>
      <c r="WBY27" s="77"/>
      <c r="WCC27" s="77"/>
      <c r="WCG27" s="77"/>
      <c r="WCK27" s="77"/>
      <c r="WCO27" s="77"/>
      <c r="WCS27" s="77"/>
      <c r="WCW27" s="77"/>
      <c r="WDA27" s="77"/>
      <c r="WDE27" s="77"/>
      <c r="WDI27" s="77"/>
      <c r="WDM27" s="77"/>
      <c r="WDQ27" s="77"/>
      <c r="WDU27" s="77"/>
      <c r="WDY27" s="77"/>
      <c r="WEC27" s="77"/>
      <c r="WEG27" s="77"/>
      <c r="WEK27" s="77"/>
      <c r="WEO27" s="77"/>
      <c r="WES27" s="77"/>
      <c r="WEW27" s="77"/>
      <c r="WFA27" s="77"/>
      <c r="WFE27" s="77"/>
      <c r="WFI27" s="77"/>
      <c r="WFM27" s="77"/>
      <c r="WFQ27" s="77"/>
      <c r="WFU27" s="77"/>
      <c r="WFY27" s="77"/>
      <c r="WGC27" s="77"/>
      <c r="WGG27" s="77"/>
      <c r="WGK27" s="77"/>
      <c r="WGO27" s="77"/>
      <c r="WGS27" s="77"/>
      <c r="WGW27" s="77"/>
      <c r="WHA27" s="77"/>
      <c r="WHE27" s="77"/>
      <c r="WHI27" s="77"/>
      <c r="WHM27" s="77"/>
      <c r="WHQ27" s="77"/>
      <c r="WHU27" s="77"/>
      <c r="WHY27" s="77"/>
      <c r="WIC27" s="77"/>
      <c r="WIG27" s="77"/>
      <c r="WIK27" s="77"/>
      <c r="WIO27" s="77"/>
      <c r="WIS27" s="77"/>
      <c r="WIW27" s="77"/>
      <c r="WJA27" s="77"/>
      <c r="WJE27" s="77"/>
      <c r="WJI27" s="77"/>
      <c r="WJM27" s="77"/>
      <c r="WJQ27" s="77"/>
      <c r="WJU27" s="77"/>
      <c r="WJY27" s="77"/>
      <c r="WKC27" s="77"/>
      <c r="WKG27" s="77"/>
      <c r="WKK27" s="77"/>
      <c r="WKO27" s="77"/>
      <c r="WKS27" s="77"/>
      <c r="WKW27" s="77"/>
      <c r="WLA27" s="77"/>
      <c r="WLE27" s="77"/>
      <c r="WLI27" s="77"/>
      <c r="WLM27" s="77"/>
      <c r="WLQ27" s="77"/>
      <c r="WLU27" s="77"/>
      <c r="WLY27" s="77"/>
      <c r="WMC27" s="77"/>
      <c r="WMG27" s="77"/>
      <c r="WMK27" s="77"/>
      <c r="WMO27" s="77"/>
      <c r="WMS27" s="77"/>
      <c r="WMW27" s="77"/>
      <c r="WNA27" s="77"/>
      <c r="WNE27" s="77"/>
      <c r="WNI27" s="77"/>
      <c r="WNM27" s="77"/>
      <c r="WNQ27" s="77"/>
      <c r="WNU27" s="77"/>
      <c r="WNY27" s="77"/>
      <c r="WOC27" s="77"/>
      <c r="WOG27" s="77"/>
      <c r="WOK27" s="77"/>
      <c r="WOO27" s="77"/>
      <c r="WOS27" s="77"/>
      <c r="WOW27" s="77"/>
      <c r="WPA27" s="77"/>
      <c r="WPE27" s="77"/>
      <c r="WPI27" s="77"/>
      <c r="WPM27" s="77"/>
      <c r="WPQ27" s="77"/>
      <c r="WPU27" s="77"/>
      <c r="WPY27" s="77"/>
      <c r="WQC27" s="77"/>
      <c r="WQG27" s="77"/>
      <c r="WQK27" s="77"/>
      <c r="WQO27" s="77"/>
      <c r="WQS27" s="77"/>
      <c r="WQW27" s="77"/>
      <c r="WRA27" s="77"/>
      <c r="WRE27" s="77"/>
      <c r="WRI27" s="77"/>
      <c r="WRM27" s="77"/>
      <c r="WRQ27" s="77"/>
      <c r="WRU27" s="77"/>
      <c r="WRY27" s="77"/>
      <c r="WSC27" s="77"/>
      <c r="WSG27" s="77"/>
      <c r="WSK27" s="77"/>
      <c r="WSO27" s="77"/>
      <c r="WSS27" s="77"/>
      <c r="WSW27" s="77"/>
      <c r="WTA27" s="77"/>
      <c r="WTE27" s="77"/>
      <c r="WTI27" s="77"/>
      <c r="WTM27" s="77"/>
      <c r="WTQ27" s="77"/>
      <c r="WTU27" s="77"/>
      <c r="WTY27" s="77"/>
      <c r="WUC27" s="77"/>
      <c r="WUG27" s="77"/>
      <c r="WUK27" s="77"/>
      <c r="WUO27" s="77"/>
      <c r="WUS27" s="77"/>
      <c r="WUW27" s="77"/>
      <c r="WVA27" s="77"/>
      <c r="WVE27" s="77"/>
      <c r="WVI27" s="77"/>
      <c r="WVM27" s="77"/>
      <c r="WVQ27" s="77"/>
      <c r="WVU27" s="77"/>
      <c r="WVY27" s="77"/>
      <c r="WWC27" s="77"/>
      <c r="WWG27" s="77"/>
      <c r="WWK27" s="77"/>
      <c r="WWO27" s="77"/>
      <c r="WWS27" s="77"/>
      <c r="WWW27" s="77"/>
      <c r="WXA27" s="77"/>
      <c r="WXE27" s="77"/>
      <c r="WXI27" s="77"/>
      <c r="WXM27" s="77"/>
      <c r="WXQ27" s="77"/>
      <c r="WXU27" s="77"/>
      <c r="WXY27" s="77"/>
      <c r="WYC27" s="77"/>
      <c r="WYG27" s="77"/>
      <c r="WYK27" s="77"/>
      <c r="WYO27" s="77"/>
      <c r="WYS27" s="77"/>
      <c r="WYW27" s="77"/>
      <c r="WZA27" s="77"/>
      <c r="WZE27" s="77"/>
      <c r="WZI27" s="77"/>
      <c r="WZM27" s="77"/>
      <c r="WZQ27" s="77"/>
      <c r="WZU27" s="77"/>
      <c r="WZY27" s="77"/>
      <c r="XAC27" s="77"/>
      <c r="XAG27" s="77"/>
      <c r="XAK27" s="77"/>
      <c r="XAO27" s="77"/>
      <c r="XAS27" s="77"/>
      <c r="XAW27" s="77"/>
      <c r="XBA27" s="77"/>
      <c r="XBE27" s="77"/>
      <c r="XBI27" s="77"/>
      <c r="XBM27" s="77"/>
      <c r="XBQ27" s="77"/>
      <c r="XBU27" s="77"/>
      <c r="XBY27" s="77"/>
      <c r="XCC27" s="77"/>
      <c r="XCG27" s="77"/>
      <c r="XCK27" s="77"/>
      <c r="XCO27" s="77"/>
      <c r="XCS27" s="77"/>
      <c r="XCW27" s="77"/>
      <c r="XDA27" s="77"/>
      <c r="XDE27" s="77"/>
      <c r="XDI27" s="77"/>
      <c r="XDM27" s="77"/>
      <c r="XDQ27" s="77"/>
      <c r="XDU27" s="77"/>
      <c r="XDY27" s="77"/>
      <c r="XEC27" s="77"/>
      <c r="XEG27" s="77"/>
      <c r="XEK27" s="77"/>
      <c r="XEO27" s="77"/>
      <c r="XES27" s="77"/>
      <c r="XEW27" s="77"/>
      <c r="XFA27" s="77"/>
    </row>
    <row r="28" spans="1:1021 1025:2045 2049:3069 3073:4093 4097:5117 5121:6141 6145:7165 7169:8189 8193:9213 9217:10237 10241:11261 11265:12285 12289:13309 13313:14333 14337:15357 15361:16381" s="48" customFormat="1" x14ac:dyDescent="0.3">
      <c r="A28" s="46"/>
      <c r="C28" s="82" t="s">
        <v>115</v>
      </c>
      <c r="E28" s="73">
        <v>2126.3629999999998</v>
      </c>
      <c r="F28" s="73">
        <v>2501.067</v>
      </c>
      <c r="G28" s="73">
        <v>1658.807</v>
      </c>
      <c r="H28" s="73">
        <v>2821.4969999999998</v>
      </c>
      <c r="I28" s="73">
        <v>3648.127</v>
      </c>
      <c r="J28" s="94">
        <f>J35</f>
        <v>4515.0716618040478</v>
      </c>
      <c r="K28" s="94">
        <f t="shared" ref="K28:S28" si="7">K35</f>
        <v>5546.627679069129</v>
      </c>
      <c r="L28" s="94">
        <f t="shared" si="7"/>
        <v>6760.9267106431907</v>
      </c>
      <c r="M28" s="94">
        <f t="shared" si="7"/>
        <v>8140.7782376038222</v>
      </c>
      <c r="N28" s="94">
        <f t="shared" si="7"/>
        <v>9614.4697739954208</v>
      </c>
      <c r="O28" s="94">
        <f t="shared" si="7"/>
        <v>11098.707625620213</v>
      </c>
      <c r="P28" s="94">
        <f t="shared" si="7"/>
        <v>12640.452580580684</v>
      </c>
      <c r="Q28" s="94">
        <f t="shared" si="7"/>
        <v>14232.337507867256</v>
      </c>
      <c r="R28" s="94">
        <f t="shared" si="7"/>
        <v>15874.712907740697</v>
      </c>
      <c r="S28" s="94">
        <f t="shared" si="7"/>
        <v>17549.442256531031</v>
      </c>
      <c r="U28" s="46"/>
      <c r="Y28" s="46"/>
      <c r="AC28" s="46"/>
      <c r="AG28" s="46"/>
      <c r="AK28" s="46"/>
      <c r="AO28" s="46"/>
      <c r="AS28" s="46"/>
      <c r="AW28" s="46"/>
      <c r="BA28" s="46"/>
      <c r="BE28" s="46"/>
      <c r="BI28" s="46"/>
      <c r="BM28" s="46"/>
      <c r="BQ28" s="46"/>
      <c r="BU28" s="46"/>
      <c r="BY28" s="46"/>
      <c r="CC28" s="46"/>
      <c r="CG28" s="46"/>
      <c r="CK28" s="46"/>
      <c r="CO28" s="46"/>
      <c r="CS28" s="46"/>
      <c r="CW28" s="46"/>
      <c r="DA28" s="46"/>
      <c r="DE28" s="46"/>
      <c r="DI28" s="46"/>
      <c r="DM28" s="46"/>
      <c r="DQ28" s="46"/>
      <c r="DU28" s="46"/>
      <c r="DY28" s="46"/>
      <c r="EC28" s="46"/>
      <c r="EG28" s="46"/>
      <c r="EK28" s="46"/>
      <c r="EO28" s="46"/>
      <c r="ES28" s="46"/>
      <c r="EW28" s="46"/>
      <c r="FA28" s="46"/>
      <c r="FE28" s="46"/>
      <c r="FI28" s="46"/>
      <c r="FM28" s="46"/>
      <c r="FQ28" s="46"/>
      <c r="FU28" s="46"/>
      <c r="FY28" s="46"/>
      <c r="GC28" s="46"/>
      <c r="GG28" s="46"/>
      <c r="GK28" s="46"/>
      <c r="GO28" s="46"/>
      <c r="GS28" s="46"/>
      <c r="GW28" s="46"/>
      <c r="HA28" s="46"/>
      <c r="HE28" s="46"/>
      <c r="HI28" s="46"/>
      <c r="HM28" s="46"/>
      <c r="HQ28" s="46"/>
      <c r="HU28" s="46"/>
      <c r="HY28" s="46"/>
      <c r="IC28" s="46"/>
      <c r="IG28" s="46"/>
      <c r="IK28" s="46"/>
      <c r="IO28" s="46"/>
      <c r="IS28" s="46"/>
      <c r="IW28" s="46"/>
      <c r="JA28" s="46"/>
      <c r="JE28" s="46"/>
      <c r="JI28" s="46"/>
      <c r="JM28" s="46"/>
      <c r="JQ28" s="46"/>
      <c r="JU28" s="46"/>
      <c r="JY28" s="46"/>
      <c r="KC28" s="46"/>
      <c r="KG28" s="46"/>
      <c r="KK28" s="46"/>
      <c r="KO28" s="46"/>
      <c r="KS28" s="46"/>
      <c r="KW28" s="46"/>
      <c r="LA28" s="46"/>
      <c r="LE28" s="46"/>
      <c r="LI28" s="46"/>
      <c r="LM28" s="46"/>
      <c r="LQ28" s="46"/>
      <c r="LU28" s="46"/>
      <c r="LY28" s="46"/>
      <c r="MC28" s="46"/>
      <c r="MG28" s="46"/>
      <c r="MK28" s="46"/>
      <c r="MO28" s="46"/>
      <c r="MS28" s="46"/>
      <c r="MW28" s="46"/>
      <c r="NA28" s="46"/>
      <c r="NE28" s="46"/>
      <c r="NI28" s="46"/>
      <c r="NM28" s="46"/>
      <c r="NQ28" s="46"/>
      <c r="NU28" s="46"/>
      <c r="NY28" s="46"/>
      <c r="OC28" s="46"/>
      <c r="OG28" s="46"/>
      <c r="OK28" s="46"/>
      <c r="OO28" s="46"/>
      <c r="OS28" s="46"/>
      <c r="OW28" s="46"/>
      <c r="PA28" s="46"/>
      <c r="PE28" s="46"/>
      <c r="PI28" s="46"/>
      <c r="PM28" s="46"/>
      <c r="PQ28" s="46"/>
      <c r="PU28" s="46"/>
      <c r="PY28" s="46"/>
      <c r="QC28" s="46"/>
      <c r="QG28" s="46"/>
      <c r="QK28" s="46"/>
      <c r="QO28" s="46"/>
      <c r="QS28" s="46"/>
      <c r="QW28" s="46"/>
      <c r="RA28" s="46"/>
      <c r="RE28" s="46"/>
      <c r="RI28" s="46"/>
      <c r="RM28" s="46"/>
      <c r="RQ28" s="46"/>
      <c r="RU28" s="46"/>
      <c r="RY28" s="46"/>
      <c r="SC28" s="46"/>
      <c r="SG28" s="46"/>
      <c r="SK28" s="46"/>
      <c r="SO28" s="46"/>
      <c r="SS28" s="46"/>
      <c r="SW28" s="46"/>
      <c r="TA28" s="46"/>
      <c r="TE28" s="46"/>
      <c r="TI28" s="46"/>
      <c r="TM28" s="46"/>
      <c r="TQ28" s="46"/>
      <c r="TU28" s="46"/>
      <c r="TY28" s="46"/>
      <c r="UC28" s="46"/>
      <c r="UG28" s="46"/>
      <c r="UK28" s="46"/>
      <c r="UO28" s="46"/>
      <c r="US28" s="46"/>
      <c r="UW28" s="46"/>
      <c r="VA28" s="46"/>
      <c r="VE28" s="46"/>
      <c r="VI28" s="46"/>
      <c r="VM28" s="46"/>
      <c r="VQ28" s="46"/>
      <c r="VU28" s="46"/>
      <c r="VY28" s="46"/>
      <c r="WC28" s="46"/>
      <c r="WG28" s="46"/>
      <c r="WK28" s="46"/>
      <c r="WO28" s="46"/>
      <c r="WS28" s="46"/>
      <c r="WW28" s="46"/>
      <c r="XA28" s="46"/>
      <c r="XE28" s="46"/>
      <c r="XI28" s="46"/>
      <c r="XM28" s="46"/>
      <c r="XQ28" s="46"/>
      <c r="XU28" s="46"/>
      <c r="XY28" s="46"/>
      <c r="YC28" s="46"/>
      <c r="YG28" s="46"/>
      <c r="YK28" s="46"/>
      <c r="YO28" s="46"/>
      <c r="YS28" s="46"/>
      <c r="YW28" s="46"/>
      <c r="ZA28" s="46"/>
      <c r="ZE28" s="46"/>
      <c r="ZI28" s="46"/>
      <c r="ZM28" s="46"/>
      <c r="ZQ28" s="46"/>
      <c r="ZU28" s="46"/>
      <c r="ZY28" s="46"/>
      <c r="AAC28" s="46"/>
      <c r="AAG28" s="46"/>
      <c r="AAK28" s="46"/>
      <c r="AAO28" s="46"/>
      <c r="AAS28" s="46"/>
      <c r="AAW28" s="46"/>
      <c r="ABA28" s="46"/>
      <c r="ABE28" s="46"/>
      <c r="ABI28" s="46"/>
      <c r="ABM28" s="46"/>
      <c r="ABQ28" s="46"/>
      <c r="ABU28" s="46"/>
      <c r="ABY28" s="46"/>
      <c r="ACC28" s="46"/>
      <c r="ACG28" s="46"/>
      <c r="ACK28" s="46"/>
      <c r="ACO28" s="46"/>
      <c r="ACS28" s="46"/>
      <c r="ACW28" s="46"/>
      <c r="ADA28" s="46"/>
      <c r="ADE28" s="46"/>
      <c r="ADI28" s="46"/>
      <c r="ADM28" s="46"/>
      <c r="ADQ28" s="46"/>
      <c r="ADU28" s="46"/>
      <c r="ADY28" s="46"/>
      <c r="AEC28" s="46"/>
      <c r="AEG28" s="46"/>
      <c r="AEK28" s="46"/>
      <c r="AEO28" s="46"/>
      <c r="AES28" s="46"/>
      <c r="AEW28" s="46"/>
      <c r="AFA28" s="46"/>
      <c r="AFE28" s="46"/>
      <c r="AFI28" s="46"/>
      <c r="AFM28" s="46"/>
      <c r="AFQ28" s="46"/>
      <c r="AFU28" s="46"/>
      <c r="AFY28" s="46"/>
      <c r="AGC28" s="46"/>
      <c r="AGG28" s="46"/>
      <c r="AGK28" s="46"/>
      <c r="AGO28" s="46"/>
      <c r="AGS28" s="46"/>
      <c r="AGW28" s="46"/>
      <c r="AHA28" s="46"/>
      <c r="AHE28" s="46"/>
      <c r="AHI28" s="46"/>
      <c r="AHM28" s="46"/>
      <c r="AHQ28" s="46"/>
      <c r="AHU28" s="46"/>
      <c r="AHY28" s="46"/>
      <c r="AIC28" s="46"/>
      <c r="AIG28" s="46"/>
      <c r="AIK28" s="46"/>
      <c r="AIO28" s="46"/>
      <c r="AIS28" s="46"/>
      <c r="AIW28" s="46"/>
      <c r="AJA28" s="46"/>
      <c r="AJE28" s="46"/>
      <c r="AJI28" s="46"/>
      <c r="AJM28" s="46"/>
      <c r="AJQ28" s="46"/>
      <c r="AJU28" s="46"/>
      <c r="AJY28" s="46"/>
      <c r="AKC28" s="46"/>
      <c r="AKG28" s="46"/>
      <c r="AKK28" s="46"/>
      <c r="AKO28" s="46"/>
      <c r="AKS28" s="46"/>
      <c r="AKW28" s="46"/>
      <c r="ALA28" s="46"/>
      <c r="ALE28" s="46"/>
      <c r="ALI28" s="46"/>
      <c r="ALM28" s="46"/>
      <c r="ALQ28" s="46"/>
      <c r="ALU28" s="46"/>
      <c r="ALY28" s="46"/>
      <c r="AMC28" s="46"/>
      <c r="AMG28" s="46"/>
      <c r="AMK28" s="46"/>
      <c r="AMO28" s="46"/>
      <c r="AMS28" s="46"/>
      <c r="AMW28" s="46"/>
      <c r="ANA28" s="46"/>
      <c r="ANE28" s="46"/>
      <c r="ANI28" s="46"/>
      <c r="ANM28" s="46"/>
      <c r="ANQ28" s="46"/>
      <c r="ANU28" s="46"/>
      <c r="ANY28" s="46"/>
      <c r="AOC28" s="46"/>
      <c r="AOG28" s="46"/>
      <c r="AOK28" s="46"/>
      <c r="AOO28" s="46"/>
      <c r="AOS28" s="46"/>
      <c r="AOW28" s="46"/>
      <c r="APA28" s="46"/>
      <c r="APE28" s="46"/>
      <c r="API28" s="46"/>
      <c r="APM28" s="46"/>
      <c r="APQ28" s="46"/>
      <c r="APU28" s="46"/>
      <c r="APY28" s="46"/>
      <c r="AQC28" s="46"/>
      <c r="AQG28" s="46"/>
      <c r="AQK28" s="46"/>
      <c r="AQO28" s="46"/>
      <c r="AQS28" s="46"/>
      <c r="AQW28" s="46"/>
      <c r="ARA28" s="46"/>
      <c r="ARE28" s="46"/>
      <c r="ARI28" s="46"/>
      <c r="ARM28" s="46"/>
      <c r="ARQ28" s="46"/>
      <c r="ARU28" s="46"/>
      <c r="ARY28" s="46"/>
      <c r="ASC28" s="46"/>
      <c r="ASG28" s="46"/>
      <c r="ASK28" s="46"/>
      <c r="ASO28" s="46"/>
      <c r="ASS28" s="46"/>
      <c r="ASW28" s="46"/>
      <c r="ATA28" s="46"/>
      <c r="ATE28" s="46"/>
      <c r="ATI28" s="46"/>
      <c r="ATM28" s="46"/>
      <c r="ATQ28" s="46"/>
      <c r="ATU28" s="46"/>
      <c r="ATY28" s="46"/>
      <c r="AUC28" s="46"/>
      <c r="AUG28" s="46"/>
      <c r="AUK28" s="46"/>
      <c r="AUO28" s="46"/>
      <c r="AUS28" s="46"/>
      <c r="AUW28" s="46"/>
      <c r="AVA28" s="46"/>
      <c r="AVE28" s="46"/>
      <c r="AVI28" s="46"/>
      <c r="AVM28" s="46"/>
      <c r="AVQ28" s="46"/>
      <c r="AVU28" s="46"/>
      <c r="AVY28" s="46"/>
      <c r="AWC28" s="46"/>
      <c r="AWG28" s="46"/>
      <c r="AWK28" s="46"/>
      <c r="AWO28" s="46"/>
      <c r="AWS28" s="46"/>
      <c r="AWW28" s="46"/>
      <c r="AXA28" s="46"/>
      <c r="AXE28" s="46"/>
      <c r="AXI28" s="46"/>
      <c r="AXM28" s="46"/>
      <c r="AXQ28" s="46"/>
      <c r="AXU28" s="46"/>
      <c r="AXY28" s="46"/>
      <c r="AYC28" s="46"/>
      <c r="AYG28" s="46"/>
      <c r="AYK28" s="46"/>
      <c r="AYO28" s="46"/>
      <c r="AYS28" s="46"/>
      <c r="AYW28" s="46"/>
      <c r="AZA28" s="46"/>
      <c r="AZE28" s="46"/>
      <c r="AZI28" s="46"/>
      <c r="AZM28" s="46"/>
      <c r="AZQ28" s="46"/>
      <c r="AZU28" s="46"/>
      <c r="AZY28" s="46"/>
      <c r="BAC28" s="46"/>
      <c r="BAG28" s="46"/>
      <c r="BAK28" s="46"/>
      <c r="BAO28" s="46"/>
      <c r="BAS28" s="46"/>
      <c r="BAW28" s="46"/>
      <c r="BBA28" s="46"/>
      <c r="BBE28" s="46"/>
      <c r="BBI28" s="46"/>
      <c r="BBM28" s="46"/>
      <c r="BBQ28" s="46"/>
      <c r="BBU28" s="46"/>
      <c r="BBY28" s="46"/>
      <c r="BCC28" s="46"/>
      <c r="BCG28" s="46"/>
      <c r="BCK28" s="46"/>
      <c r="BCO28" s="46"/>
      <c r="BCS28" s="46"/>
      <c r="BCW28" s="46"/>
      <c r="BDA28" s="46"/>
      <c r="BDE28" s="46"/>
      <c r="BDI28" s="46"/>
      <c r="BDM28" s="46"/>
      <c r="BDQ28" s="46"/>
      <c r="BDU28" s="46"/>
      <c r="BDY28" s="46"/>
      <c r="BEC28" s="46"/>
      <c r="BEG28" s="46"/>
      <c r="BEK28" s="46"/>
      <c r="BEO28" s="46"/>
      <c r="BES28" s="46"/>
      <c r="BEW28" s="46"/>
      <c r="BFA28" s="46"/>
      <c r="BFE28" s="46"/>
      <c r="BFI28" s="46"/>
      <c r="BFM28" s="46"/>
      <c r="BFQ28" s="46"/>
      <c r="BFU28" s="46"/>
      <c r="BFY28" s="46"/>
      <c r="BGC28" s="46"/>
      <c r="BGG28" s="46"/>
      <c r="BGK28" s="46"/>
      <c r="BGO28" s="46"/>
      <c r="BGS28" s="46"/>
      <c r="BGW28" s="46"/>
      <c r="BHA28" s="46"/>
      <c r="BHE28" s="46"/>
      <c r="BHI28" s="46"/>
      <c r="BHM28" s="46"/>
      <c r="BHQ28" s="46"/>
      <c r="BHU28" s="46"/>
      <c r="BHY28" s="46"/>
      <c r="BIC28" s="46"/>
      <c r="BIG28" s="46"/>
      <c r="BIK28" s="46"/>
      <c r="BIO28" s="46"/>
      <c r="BIS28" s="46"/>
      <c r="BIW28" s="46"/>
      <c r="BJA28" s="46"/>
      <c r="BJE28" s="46"/>
      <c r="BJI28" s="46"/>
      <c r="BJM28" s="46"/>
      <c r="BJQ28" s="46"/>
      <c r="BJU28" s="46"/>
      <c r="BJY28" s="46"/>
      <c r="BKC28" s="46"/>
      <c r="BKG28" s="46"/>
      <c r="BKK28" s="46"/>
      <c r="BKO28" s="46"/>
      <c r="BKS28" s="46"/>
      <c r="BKW28" s="46"/>
      <c r="BLA28" s="46"/>
      <c r="BLE28" s="46"/>
      <c r="BLI28" s="46"/>
      <c r="BLM28" s="46"/>
      <c r="BLQ28" s="46"/>
      <c r="BLU28" s="46"/>
      <c r="BLY28" s="46"/>
      <c r="BMC28" s="46"/>
      <c r="BMG28" s="46"/>
      <c r="BMK28" s="46"/>
      <c r="BMO28" s="46"/>
      <c r="BMS28" s="46"/>
      <c r="BMW28" s="46"/>
      <c r="BNA28" s="46"/>
      <c r="BNE28" s="46"/>
      <c r="BNI28" s="46"/>
      <c r="BNM28" s="46"/>
      <c r="BNQ28" s="46"/>
      <c r="BNU28" s="46"/>
      <c r="BNY28" s="46"/>
      <c r="BOC28" s="46"/>
      <c r="BOG28" s="46"/>
      <c r="BOK28" s="46"/>
      <c r="BOO28" s="46"/>
      <c r="BOS28" s="46"/>
      <c r="BOW28" s="46"/>
      <c r="BPA28" s="46"/>
      <c r="BPE28" s="46"/>
      <c r="BPI28" s="46"/>
      <c r="BPM28" s="46"/>
      <c r="BPQ28" s="46"/>
      <c r="BPU28" s="46"/>
      <c r="BPY28" s="46"/>
      <c r="BQC28" s="46"/>
      <c r="BQG28" s="46"/>
      <c r="BQK28" s="46"/>
      <c r="BQO28" s="46"/>
      <c r="BQS28" s="46"/>
      <c r="BQW28" s="46"/>
      <c r="BRA28" s="46"/>
      <c r="BRE28" s="46"/>
      <c r="BRI28" s="46"/>
      <c r="BRM28" s="46"/>
      <c r="BRQ28" s="46"/>
      <c r="BRU28" s="46"/>
      <c r="BRY28" s="46"/>
      <c r="BSC28" s="46"/>
      <c r="BSG28" s="46"/>
      <c r="BSK28" s="46"/>
      <c r="BSO28" s="46"/>
      <c r="BSS28" s="46"/>
      <c r="BSW28" s="46"/>
      <c r="BTA28" s="46"/>
      <c r="BTE28" s="46"/>
      <c r="BTI28" s="46"/>
      <c r="BTM28" s="46"/>
      <c r="BTQ28" s="46"/>
      <c r="BTU28" s="46"/>
      <c r="BTY28" s="46"/>
      <c r="BUC28" s="46"/>
      <c r="BUG28" s="46"/>
      <c r="BUK28" s="46"/>
      <c r="BUO28" s="46"/>
      <c r="BUS28" s="46"/>
      <c r="BUW28" s="46"/>
      <c r="BVA28" s="46"/>
      <c r="BVE28" s="46"/>
      <c r="BVI28" s="46"/>
      <c r="BVM28" s="46"/>
      <c r="BVQ28" s="46"/>
      <c r="BVU28" s="46"/>
      <c r="BVY28" s="46"/>
      <c r="BWC28" s="46"/>
      <c r="BWG28" s="46"/>
      <c r="BWK28" s="46"/>
      <c r="BWO28" s="46"/>
      <c r="BWS28" s="46"/>
      <c r="BWW28" s="46"/>
      <c r="BXA28" s="46"/>
      <c r="BXE28" s="46"/>
      <c r="BXI28" s="46"/>
      <c r="BXM28" s="46"/>
      <c r="BXQ28" s="46"/>
      <c r="BXU28" s="46"/>
      <c r="BXY28" s="46"/>
      <c r="BYC28" s="46"/>
      <c r="BYG28" s="46"/>
      <c r="BYK28" s="46"/>
      <c r="BYO28" s="46"/>
      <c r="BYS28" s="46"/>
      <c r="BYW28" s="46"/>
      <c r="BZA28" s="46"/>
      <c r="BZE28" s="46"/>
      <c r="BZI28" s="46"/>
      <c r="BZM28" s="46"/>
      <c r="BZQ28" s="46"/>
      <c r="BZU28" s="46"/>
      <c r="BZY28" s="46"/>
      <c r="CAC28" s="46"/>
      <c r="CAG28" s="46"/>
      <c r="CAK28" s="46"/>
      <c r="CAO28" s="46"/>
      <c r="CAS28" s="46"/>
      <c r="CAW28" s="46"/>
      <c r="CBA28" s="46"/>
      <c r="CBE28" s="46"/>
      <c r="CBI28" s="46"/>
      <c r="CBM28" s="46"/>
      <c r="CBQ28" s="46"/>
      <c r="CBU28" s="46"/>
      <c r="CBY28" s="46"/>
      <c r="CCC28" s="46"/>
      <c r="CCG28" s="46"/>
      <c r="CCK28" s="46"/>
      <c r="CCO28" s="46"/>
      <c r="CCS28" s="46"/>
      <c r="CCW28" s="46"/>
      <c r="CDA28" s="46"/>
      <c r="CDE28" s="46"/>
      <c r="CDI28" s="46"/>
      <c r="CDM28" s="46"/>
      <c r="CDQ28" s="46"/>
      <c r="CDU28" s="46"/>
      <c r="CDY28" s="46"/>
      <c r="CEC28" s="46"/>
      <c r="CEG28" s="46"/>
      <c r="CEK28" s="46"/>
      <c r="CEO28" s="46"/>
      <c r="CES28" s="46"/>
      <c r="CEW28" s="46"/>
      <c r="CFA28" s="46"/>
      <c r="CFE28" s="46"/>
      <c r="CFI28" s="46"/>
      <c r="CFM28" s="46"/>
      <c r="CFQ28" s="46"/>
      <c r="CFU28" s="46"/>
      <c r="CFY28" s="46"/>
      <c r="CGC28" s="46"/>
      <c r="CGG28" s="46"/>
      <c r="CGK28" s="46"/>
      <c r="CGO28" s="46"/>
      <c r="CGS28" s="46"/>
      <c r="CGW28" s="46"/>
      <c r="CHA28" s="46"/>
      <c r="CHE28" s="46"/>
      <c r="CHI28" s="46"/>
      <c r="CHM28" s="46"/>
      <c r="CHQ28" s="46"/>
      <c r="CHU28" s="46"/>
      <c r="CHY28" s="46"/>
      <c r="CIC28" s="46"/>
      <c r="CIG28" s="46"/>
      <c r="CIK28" s="46"/>
      <c r="CIO28" s="46"/>
      <c r="CIS28" s="46"/>
      <c r="CIW28" s="46"/>
      <c r="CJA28" s="46"/>
      <c r="CJE28" s="46"/>
      <c r="CJI28" s="46"/>
      <c r="CJM28" s="46"/>
      <c r="CJQ28" s="46"/>
      <c r="CJU28" s="46"/>
      <c r="CJY28" s="46"/>
      <c r="CKC28" s="46"/>
      <c r="CKG28" s="46"/>
      <c r="CKK28" s="46"/>
      <c r="CKO28" s="46"/>
      <c r="CKS28" s="46"/>
      <c r="CKW28" s="46"/>
      <c r="CLA28" s="46"/>
      <c r="CLE28" s="46"/>
      <c r="CLI28" s="46"/>
      <c r="CLM28" s="46"/>
      <c r="CLQ28" s="46"/>
      <c r="CLU28" s="46"/>
      <c r="CLY28" s="46"/>
      <c r="CMC28" s="46"/>
      <c r="CMG28" s="46"/>
      <c r="CMK28" s="46"/>
      <c r="CMO28" s="46"/>
      <c r="CMS28" s="46"/>
      <c r="CMW28" s="46"/>
      <c r="CNA28" s="46"/>
      <c r="CNE28" s="46"/>
      <c r="CNI28" s="46"/>
      <c r="CNM28" s="46"/>
      <c r="CNQ28" s="46"/>
      <c r="CNU28" s="46"/>
      <c r="CNY28" s="46"/>
      <c r="COC28" s="46"/>
      <c r="COG28" s="46"/>
      <c r="COK28" s="46"/>
      <c r="COO28" s="46"/>
      <c r="COS28" s="46"/>
      <c r="COW28" s="46"/>
      <c r="CPA28" s="46"/>
      <c r="CPE28" s="46"/>
      <c r="CPI28" s="46"/>
      <c r="CPM28" s="46"/>
      <c r="CPQ28" s="46"/>
      <c r="CPU28" s="46"/>
      <c r="CPY28" s="46"/>
      <c r="CQC28" s="46"/>
      <c r="CQG28" s="46"/>
      <c r="CQK28" s="46"/>
      <c r="CQO28" s="46"/>
      <c r="CQS28" s="46"/>
      <c r="CQW28" s="46"/>
      <c r="CRA28" s="46"/>
      <c r="CRE28" s="46"/>
      <c r="CRI28" s="46"/>
      <c r="CRM28" s="46"/>
      <c r="CRQ28" s="46"/>
      <c r="CRU28" s="46"/>
      <c r="CRY28" s="46"/>
      <c r="CSC28" s="46"/>
      <c r="CSG28" s="46"/>
      <c r="CSK28" s="46"/>
      <c r="CSO28" s="46"/>
      <c r="CSS28" s="46"/>
      <c r="CSW28" s="46"/>
      <c r="CTA28" s="46"/>
      <c r="CTE28" s="46"/>
      <c r="CTI28" s="46"/>
      <c r="CTM28" s="46"/>
      <c r="CTQ28" s="46"/>
      <c r="CTU28" s="46"/>
      <c r="CTY28" s="46"/>
      <c r="CUC28" s="46"/>
      <c r="CUG28" s="46"/>
      <c r="CUK28" s="46"/>
      <c r="CUO28" s="46"/>
      <c r="CUS28" s="46"/>
      <c r="CUW28" s="46"/>
      <c r="CVA28" s="46"/>
      <c r="CVE28" s="46"/>
      <c r="CVI28" s="46"/>
      <c r="CVM28" s="46"/>
      <c r="CVQ28" s="46"/>
      <c r="CVU28" s="46"/>
      <c r="CVY28" s="46"/>
      <c r="CWC28" s="46"/>
      <c r="CWG28" s="46"/>
      <c r="CWK28" s="46"/>
      <c r="CWO28" s="46"/>
      <c r="CWS28" s="46"/>
      <c r="CWW28" s="46"/>
      <c r="CXA28" s="46"/>
      <c r="CXE28" s="46"/>
      <c r="CXI28" s="46"/>
      <c r="CXM28" s="46"/>
      <c r="CXQ28" s="46"/>
      <c r="CXU28" s="46"/>
      <c r="CXY28" s="46"/>
      <c r="CYC28" s="46"/>
      <c r="CYG28" s="46"/>
      <c r="CYK28" s="46"/>
      <c r="CYO28" s="46"/>
      <c r="CYS28" s="46"/>
      <c r="CYW28" s="46"/>
      <c r="CZA28" s="46"/>
      <c r="CZE28" s="46"/>
      <c r="CZI28" s="46"/>
      <c r="CZM28" s="46"/>
      <c r="CZQ28" s="46"/>
      <c r="CZU28" s="46"/>
      <c r="CZY28" s="46"/>
      <c r="DAC28" s="46"/>
      <c r="DAG28" s="46"/>
      <c r="DAK28" s="46"/>
      <c r="DAO28" s="46"/>
      <c r="DAS28" s="46"/>
      <c r="DAW28" s="46"/>
      <c r="DBA28" s="46"/>
      <c r="DBE28" s="46"/>
      <c r="DBI28" s="46"/>
      <c r="DBM28" s="46"/>
      <c r="DBQ28" s="46"/>
      <c r="DBU28" s="46"/>
      <c r="DBY28" s="46"/>
      <c r="DCC28" s="46"/>
      <c r="DCG28" s="46"/>
      <c r="DCK28" s="46"/>
      <c r="DCO28" s="46"/>
      <c r="DCS28" s="46"/>
      <c r="DCW28" s="46"/>
      <c r="DDA28" s="46"/>
      <c r="DDE28" s="46"/>
      <c r="DDI28" s="46"/>
      <c r="DDM28" s="46"/>
      <c r="DDQ28" s="46"/>
      <c r="DDU28" s="46"/>
      <c r="DDY28" s="46"/>
      <c r="DEC28" s="46"/>
      <c r="DEG28" s="46"/>
      <c r="DEK28" s="46"/>
      <c r="DEO28" s="46"/>
      <c r="DES28" s="46"/>
      <c r="DEW28" s="46"/>
      <c r="DFA28" s="46"/>
      <c r="DFE28" s="46"/>
      <c r="DFI28" s="46"/>
      <c r="DFM28" s="46"/>
      <c r="DFQ28" s="46"/>
      <c r="DFU28" s="46"/>
      <c r="DFY28" s="46"/>
      <c r="DGC28" s="46"/>
      <c r="DGG28" s="46"/>
      <c r="DGK28" s="46"/>
      <c r="DGO28" s="46"/>
      <c r="DGS28" s="46"/>
      <c r="DGW28" s="46"/>
      <c r="DHA28" s="46"/>
      <c r="DHE28" s="46"/>
      <c r="DHI28" s="46"/>
      <c r="DHM28" s="46"/>
      <c r="DHQ28" s="46"/>
      <c r="DHU28" s="46"/>
      <c r="DHY28" s="46"/>
      <c r="DIC28" s="46"/>
      <c r="DIG28" s="46"/>
      <c r="DIK28" s="46"/>
      <c r="DIO28" s="46"/>
      <c r="DIS28" s="46"/>
      <c r="DIW28" s="46"/>
      <c r="DJA28" s="46"/>
      <c r="DJE28" s="46"/>
      <c r="DJI28" s="46"/>
      <c r="DJM28" s="46"/>
      <c r="DJQ28" s="46"/>
      <c r="DJU28" s="46"/>
      <c r="DJY28" s="46"/>
      <c r="DKC28" s="46"/>
      <c r="DKG28" s="46"/>
      <c r="DKK28" s="46"/>
      <c r="DKO28" s="46"/>
      <c r="DKS28" s="46"/>
      <c r="DKW28" s="46"/>
      <c r="DLA28" s="46"/>
      <c r="DLE28" s="46"/>
      <c r="DLI28" s="46"/>
      <c r="DLM28" s="46"/>
      <c r="DLQ28" s="46"/>
      <c r="DLU28" s="46"/>
      <c r="DLY28" s="46"/>
      <c r="DMC28" s="46"/>
      <c r="DMG28" s="46"/>
      <c r="DMK28" s="46"/>
      <c r="DMO28" s="46"/>
      <c r="DMS28" s="46"/>
      <c r="DMW28" s="46"/>
      <c r="DNA28" s="46"/>
      <c r="DNE28" s="46"/>
      <c r="DNI28" s="46"/>
      <c r="DNM28" s="46"/>
      <c r="DNQ28" s="46"/>
      <c r="DNU28" s="46"/>
      <c r="DNY28" s="46"/>
      <c r="DOC28" s="46"/>
      <c r="DOG28" s="46"/>
      <c r="DOK28" s="46"/>
      <c r="DOO28" s="46"/>
      <c r="DOS28" s="46"/>
      <c r="DOW28" s="46"/>
      <c r="DPA28" s="46"/>
      <c r="DPE28" s="46"/>
      <c r="DPI28" s="46"/>
      <c r="DPM28" s="46"/>
      <c r="DPQ28" s="46"/>
      <c r="DPU28" s="46"/>
      <c r="DPY28" s="46"/>
      <c r="DQC28" s="46"/>
      <c r="DQG28" s="46"/>
      <c r="DQK28" s="46"/>
      <c r="DQO28" s="46"/>
      <c r="DQS28" s="46"/>
      <c r="DQW28" s="46"/>
      <c r="DRA28" s="46"/>
      <c r="DRE28" s="46"/>
      <c r="DRI28" s="46"/>
      <c r="DRM28" s="46"/>
      <c r="DRQ28" s="46"/>
      <c r="DRU28" s="46"/>
      <c r="DRY28" s="46"/>
      <c r="DSC28" s="46"/>
      <c r="DSG28" s="46"/>
      <c r="DSK28" s="46"/>
      <c r="DSO28" s="46"/>
      <c r="DSS28" s="46"/>
      <c r="DSW28" s="46"/>
      <c r="DTA28" s="46"/>
      <c r="DTE28" s="46"/>
      <c r="DTI28" s="46"/>
      <c r="DTM28" s="46"/>
      <c r="DTQ28" s="46"/>
      <c r="DTU28" s="46"/>
      <c r="DTY28" s="46"/>
      <c r="DUC28" s="46"/>
      <c r="DUG28" s="46"/>
      <c r="DUK28" s="46"/>
      <c r="DUO28" s="46"/>
      <c r="DUS28" s="46"/>
      <c r="DUW28" s="46"/>
      <c r="DVA28" s="46"/>
      <c r="DVE28" s="46"/>
      <c r="DVI28" s="46"/>
      <c r="DVM28" s="46"/>
      <c r="DVQ28" s="46"/>
      <c r="DVU28" s="46"/>
      <c r="DVY28" s="46"/>
      <c r="DWC28" s="46"/>
      <c r="DWG28" s="46"/>
      <c r="DWK28" s="46"/>
      <c r="DWO28" s="46"/>
      <c r="DWS28" s="46"/>
      <c r="DWW28" s="46"/>
      <c r="DXA28" s="46"/>
      <c r="DXE28" s="46"/>
      <c r="DXI28" s="46"/>
      <c r="DXM28" s="46"/>
      <c r="DXQ28" s="46"/>
      <c r="DXU28" s="46"/>
      <c r="DXY28" s="46"/>
      <c r="DYC28" s="46"/>
      <c r="DYG28" s="46"/>
      <c r="DYK28" s="46"/>
      <c r="DYO28" s="46"/>
      <c r="DYS28" s="46"/>
      <c r="DYW28" s="46"/>
      <c r="DZA28" s="46"/>
      <c r="DZE28" s="46"/>
      <c r="DZI28" s="46"/>
      <c r="DZM28" s="46"/>
      <c r="DZQ28" s="46"/>
      <c r="DZU28" s="46"/>
      <c r="DZY28" s="46"/>
      <c r="EAC28" s="46"/>
      <c r="EAG28" s="46"/>
      <c r="EAK28" s="46"/>
      <c r="EAO28" s="46"/>
      <c r="EAS28" s="46"/>
      <c r="EAW28" s="46"/>
      <c r="EBA28" s="46"/>
      <c r="EBE28" s="46"/>
      <c r="EBI28" s="46"/>
      <c r="EBM28" s="46"/>
      <c r="EBQ28" s="46"/>
      <c r="EBU28" s="46"/>
      <c r="EBY28" s="46"/>
      <c r="ECC28" s="46"/>
      <c r="ECG28" s="46"/>
      <c r="ECK28" s="46"/>
      <c r="ECO28" s="46"/>
      <c r="ECS28" s="46"/>
      <c r="ECW28" s="46"/>
      <c r="EDA28" s="46"/>
      <c r="EDE28" s="46"/>
      <c r="EDI28" s="46"/>
      <c r="EDM28" s="46"/>
      <c r="EDQ28" s="46"/>
      <c r="EDU28" s="46"/>
      <c r="EDY28" s="46"/>
      <c r="EEC28" s="46"/>
      <c r="EEG28" s="46"/>
      <c r="EEK28" s="46"/>
      <c r="EEO28" s="46"/>
      <c r="EES28" s="46"/>
      <c r="EEW28" s="46"/>
      <c r="EFA28" s="46"/>
      <c r="EFE28" s="46"/>
      <c r="EFI28" s="46"/>
      <c r="EFM28" s="46"/>
      <c r="EFQ28" s="46"/>
      <c r="EFU28" s="46"/>
      <c r="EFY28" s="46"/>
      <c r="EGC28" s="46"/>
      <c r="EGG28" s="46"/>
      <c r="EGK28" s="46"/>
      <c r="EGO28" s="46"/>
      <c r="EGS28" s="46"/>
      <c r="EGW28" s="46"/>
      <c r="EHA28" s="46"/>
      <c r="EHE28" s="46"/>
      <c r="EHI28" s="46"/>
      <c r="EHM28" s="46"/>
      <c r="EHQ28" s="46"/>
      <c r="EHU28" s="46"/>
      <c r="EHY28" s="46"/>
      <c r="EIC28" s="46"/>
      <c r="EIG28" s="46"/>
      <c r="EIK28" s="46"/>
      <c r="EIO28" s="46"/>
      <c r="EIS28" s="46"/>
      <c r="EIW28" s="46"/>
      <c r="EJA28" s="46"/>
      <c r="EJE28" s="46"/>
      <c r="EJI28" s="46"/>
      <c r="EJM28" s="46"/>
      <c r="EJQ28" s="46"/>
      <c r="EJU28" s="46"/>
      <c r="EJY28" s="46"/>
      <c r="EKC28" s="46"/>
      <c r="EKG28" s="46"/>
      <c r="EKK28" s="46"/>
      <c r="EKO28" s="46"/>
      <c r="EKS28" s="46"/>
      <c r="EKW28" s="46"/>
      <c r="ELA28" s="46"/>
      <c r="ELE28" s="46"/>
      <c r="ELI28" s="46"/>
      <c r="ELM28" s="46"/>
      <c r="ELQ28" s="46"/>
      <c r="ELU28" s="46"/>
      <c r="ELY28" s="46"/>
      <c r="EMC28" s="46"/>
      <c r="EMG28" s="46"/>
      <c r="EMK28" s="46"/>
      <c r="EMO28" s="46"/>
      <c r="EMS28" s="46"/>
      <c r="EMW28" s="46"/>
      <c r="ENA28" s="46"/>
      <c r="ENE28" s="46"/>
      <c r="ENI28" s="46"/>
      <c r="ENM28" s="46"/>
      <c r="ENQ28" s="46"/>
      <c r="ENU28" s="46"/>
      <c r="ENY28" s="46"/>
      <c r="EOC28" s="46"/>
      <c r="EOG28" s="46"/>
      <c r="EOK28" s="46"/>
      <c r="EOO28" s="46"/>
      <c r="EOS28" s="46"/>
      <c r="EOW28" s="46"/>
      <c r="EPA28" s="46"/>
      <c r="EPE28" s="46"/>
      <c r="EPI28" s="46"/>
      <c r="EPM28" s="46"/>
      <c r="EPQ28" s="46"/>
      <c r="EPU28" s="46"/>
      <c r="EPY28" s="46"/>
      <c r="EQC28" s="46"/>
      <c r="EQG28" s="46"/>
      <c r="EQK28" s="46"/>
      <c r="EQO28" s="46"/>
      <c r="EQS28" s="46"/>
      <c r="EQW28" s="46"/>
      <c r="ERA28" s="46"/>
      <c r="ERE28" s="46"/>
      <c r="ERI28" s="46"/>
      <c r="ERM28" s="46"/>
      <c r="ERQ28" s="46"/>
      <c r="ERU28" s="46"/>
      <c r="ERY28" s="46"/>
      <c r="ESC28" s="46"/>
      <c r="ESG28" s="46"/>
      <c r="ESK28" s="46"/>
      <c r="ESO28" s="46"/>
      <c r="ESS28" s="46"/>
      <c r="ESW28" s="46"/>
      <c r="ETA28" s="46"/>
      <c r="ETE28" s="46"/>
      <c r="ETI28" s="46"/>
      <c r="ETM28" s="46"/>
      <c r="ETQ28" s="46"/>
      <c r="ETU28" s="46"/>
      <c r="ETY28" s="46"/>
      <c r="EUC28" s="46"/>
      <c r="EUG28" s="46"/>
      <c r="EUK28" s="46"/>
      <c r="EUO28" s="46"/>
      <c r="EUS28" s="46"/>
      <c r="EUW28" s="46"/>
      <c r="EVA28" s="46"/>
      <c r="EVE28" s="46"/>
      <c r="EVI28" s="46"/>
      <c r="EVM28" s="46"/>
      <c r="EVQ28" s="46"/>
      <c r="EVU28" s="46"/>
      <c r="EVY28" s="46"/>
      <c r="EWC28" s="46"/>
      <c r="EWG28" s="46"/>
      <c r="EWK28" s="46"/>
      <c r="EWO28" s="46"/>
      <c r="EWS28" s="46"/>
      <c r="EWW28" s="46"/>
      <c r="EXA28" s="46"/>
      <c r="EXE28" s="46"/>
      <c r="EXI28" s="46"/>
      <c r="EXM28" s="46"/>
      <c r="EXQ28" s="46"/>
      <c r="EXU28" s="46"/>
      <c r="EXY28" s="46"/>
      <c r="EYC28" s="46"/>
      <c r="EYG28" s="46"/>
      <c r="EYK28" s="46"/>
      <c r="EYO28" s="46"/>
      <c r="EYS28" s="46"/>
      <c r="EYW28" s="46"/>
      <c r="EZA28" s="46"/>
      <c r="EZE28" s="46"/>
      <c r="EZI28" s="46"/>
      <c r="EZM28" s="46"/>
      <c r="EZQ28" s="46"/>
      <c r="EZU28" s="46"/>
      <c r="EZY28" s="46"/>
      <c r="FAC28" s="46"/>
      <c r="FAG28" s="46"/>
      <c r="FAK28" s="46"/>
      <c r="FAO28" s="46"/>
      <c r="FAS28" s="46"/>
      <c r="FAW28" s="46"/>
      <c r="FBA28" s="46"/>
      <c r="FBE28" s="46"/>
      <c r="FBI28" s="46"/>
      <c r="FBM28" s="46"/>
      <c r="FBQ28" s="46"/>
      <c r="FBU28" s="46"/>
      <c r="FBY28" s="46"/>
      <c r="FCC28" s="46"/>
      <c r="FCG28" s="46"/>
      <c r="FCK28" s="46"/>
      <c r="FCO28" s="46"/>
      <c r="FCS28" s="46"/>
      <c r="FCW28" s="46"/>
      <c r="FDA28" s="46"/>
      <c r="FDE28" s="46"/>
      <c r="FDI28" s="46"/>
      <c r="FDM28" s="46"/>
      <c r="FDQ28" s="46"/>
      <c r="FDU28" s="46"/>
      <c r="FDY28" s="46"/>
      <c r="FEC28" s="46"/>
      <c r="FEG28" s="46"/>
      <c r="FEK28" s="46"/>
      <c r="FEO28" s="46"/>
      <c r="FES28" s="46"/>
      <c r="FEW28" s="46"/>
      <c r="FFA28" s="46"/>
      <c r="FFE28" s="46"/>
      <c r="FFI28" s="46"/>
      <c r="FFM28" s="46"/>
      <c r="FFQ28" s="46"/>
      <c r="FFU28" s="46"/>
      <c r="FFY28" s="46"/>
      <c r="FGC28" s="46"/>
      <c r="FGG28" s="46"/>
      <c r="FGK28" s="46"/>
      <c r="FGO28" s="46"/>
      <c r="FGS28" s="46"/>
      <c r="FGW28" s="46"/>
      <c r="FHA28" s="46"/>
      <c r="FHE28" s="46"/>
      <c r="FHI28" s="46"/>
      <c r="FHM28" s="46"/>
      <c r="FHQ28" s="46"/>
      <c r="FHU28" s="46"/>
      <c r="FHY28" s="46"/>
      <c r="FIC28" s="46"/>
      <c r="FIG28" s="46"/>
      <c r="FIK28" s="46"/>
      <c r="FIO28" s="46"/>
      <c r="FIS28" s="46"/>
      <c r="FIW28" s="46"/>
      <c r="FJA28" s="46"/>
      <c r="FJE28" s="46"/>
      <c r="FJI28" s="46"/>
      <c r="FJM28" s="46"/>
      <c r="FJQ28" s="46"/>
      <c r="FJU28" s="46"/>
      <c r="FJY28" s="46"/>
      <c r="FKC28" s="46"/>
      <c r="FKG28" s="46"/>
      <c r="FKK28" s="46"/>
      <c r="FKO28" s="46"/>
      <c r="FKS28" s="46"/>
      <c r="FKW28" s="46"/>
      <c r="FLA28" s="46"/>
      <c r="FLE28" s="46"/>
      <c r="FLI28" s="46"/>
      <c r="FLM28" s="46"/>
      <c r="FLQ28" s="46"/>
      <c r="FLU28" s="46"/>
      <c r="FLY28" s="46"/>
      <c r="FMC28" s="46"/>
      <c r="FMG28" s="46"/>
      <c r="FMK28" s="46"/>
      <c r="FMO28" s="46"/>
      <c r="FMS28" s="46"/>
      <c r="FMW28" s="46"/>
      <c r="FNA28" s="46"/>
      <c r="FNE28" s="46"/>
      <c r="FNI28" s="46"/>
      <c r="FNM28" s="46"/>
      <c r="FNQ28" s="46"/>
      <c r="FNU28" s="46"/>
      <c r="FNY28" s="46"/>
      <c r="FOC28" s="46"/>
      <c r="FOG28" s="46"/>
      <c r="FOK28" s="46"/>
      <c r="FOO28" s="46"/>
      <c r="FOS28" s="46"/>
      <c r="FOW28" s="46"/>
      <c r="FPA28" s="46"/>
      <c r="FPE28" s="46"/>
      <c r="FPI28" s="46"/>
      <c r="FPM28" s="46"/>
      <c r="FPQ28" s="46"/>
      <c r="FPU28" s="46"/>
      <c r="FPY28" s="46"/>
      <c r="FQC28" s="46"/>
      <c r="FQG28" s="46"/>
      <c r="FQK28" s="46"/>
      <c r="FQO28" s="46"/>
      <c r="FQS28" s="46"/>
      <c r="FQW28" s="46"/>
      <c r="FRA28" s="46"/>
      <c r="FRE28" s="46"/>
      <c r="FRI28" s="46"/>
      <c r="FRM28" s="46"/>
      <c r="FRQ28" s="46"/>
      <c r="FRU28" s="46"/>
      <c r="FRY28" s="46"/>
      <c r="FSC28" s="46"/>
      <c r="FSG28" s="46"/>
      <c r="FSK28" s="46"/>
      <c r="FSO28" s="46"/>
      <c r="FSS28" s="46"/>
      <c r="FSW28" s="46"/>
      <c r="FTA28" s="46"/>
      <c r="FTE28" s="46"/>
      <c r="FTI28" s="46"/>
      <c r="FTM28" s="46"/>
      <c r="FTQ28" s="46"/>
      <c r="FTU28" s="46"/>
      <c r="FTY28" s="46"/>
      <c r="FUC28" s="46"/>
      <c r="FUG28" s="46"/>
      <c r="FUK28" s="46"/>
      <c r="FUO28" s="46"/>
      <c r="FUS28" s="46"/>
      <c r="FUW28" s="46"/>
      <c r="FVA28" s="46"/>
      <c r="FVE28" s="46"/>
      <c r="FVI28" s="46"/>
      <c r="FVM28" s="46"/>
      <c r="FVQ28" s="46"/>
      <c r="FVU28" s="46"/>
      <c r="FVY28" s="46"/>
      <c r="FWC28" s="46"/>
      <c r="FWG28" s="46"/>
      <c r="FWK28" s="46"/>
      <c r="FWO28" s="46"/>
      <c r="FWS28" s="46"/>
      <c r="FWW28" s="46"/>
      <c r="FXA28" s="46"/>
      <c r="FXE28" s="46"/>
      <c r="FXI28" s="46"/>
      <c r="FXM28" s="46"/>
      <c r="FXQ28" s="46"/>
      <c r="FXU28" s="46"/>
      <c r="FXY28" s="46"/>
      <c r="FYC28" s="46"/>
      <c r="FYG28" s="46"/>
      <c r="FYK28" s="46"/>
      <c r="FYO28" s="46"/>
      <c r="FYS28" s="46"/>
      <c r="FYW28" s="46"/>
      <c r="FZA28" s="46"/>
      <c r="FZE28" s="46"/>
      <c r="FZI28" s="46"/>
      <c r="FZM28" s="46"/>
      <c r="FZQ28" s="46"/>
      <c r="FZU28" s="46"/>
      <c r="FZY28" s="46"/>
      <c r="GAC28" s="46"/>
      <c r="GAG28" s="46"/>
      <c r="GAK28" s="46"/>
      <c r="GAO28" s="46"/>
      <c r="GAS28" s="46"/>
      <c r="GAW28" s="46"/>
      <c r="GBA28" s="46"/>
      <c r="GBE28" s="46"/>
      <c r="GBI28" s="46"/>
      <c r="GBM28" s="46"/>
      <c r="GBQ28" s="46"/>
      <c r="GBU28" s="46"/>
      <c r="GBY28" s="46"/>
      <c r="GCC28" s="46"/>
      <c r="GCG28" s="46"/>
      <c r="GCK28" s="46"/>
      <c r="GCO28" s="46"/>
      <c r="GCS28" s="46"/>
      <c r="GCW28" s="46"/>
      <c r="GDA28" s="46"/>
      <c r="GDE28" s="46"/>
      <c r="GDI28" s="46"/>
      <c r="GDM28" s="46"/>
      <c r="GDQ28" s="46"/>
      <c r="GDU28" s="46"/>
      <c r="GDY28" s="46"/>
      <c r="GEC28" s="46"/>
      <c r="GEG28" s="46"/>
      <c r="GEK28" s="46"/>
      <c r="GEO28" s="46"/>
      <c r="GES28" s="46"/>
      <c r="GEW28" s="46"/>
      <c r="GFA28" s="46"/>
      <c r="GFE28" s="46"/>
      <c r="GFI28" s="46"/>
      <c r="GFM28" s="46"/>
      <c r="GFQ28" s="46"/>
      <c r="GFU28" s="46"/>
      <c r="GFY28" s="46"/>
      <c r="GGC28" s="46"/>
      <c r="GGG28" s="46"/>
      <c r="GGK28" s="46"/>
      <c r="GGO28" s="46"/>
      <c r="GGS28" s="46"/>
      <c r="GGW28" s="46"/>
      <c r="GHA28" s="46"/>
      <c r="GHE28" s="46"/>
      <c r="GHI28" s="46"/>
      <c r="GHM28" s="46"/>
      <c r="GHQ28" s="46"/>
      <c r="GHU28" s="46"/>
      <c r="GHY28" s="46"/>
      <c r="GIC28" s="46"/>
      <c r="GIG28" s="46"/>
      <c r="GIK28" s="46"/>
      <c r="GIO28" s="46"/>
      <c r="GIS28" s="46"/>
      <c r="GIW28" s="46"/>
      <c r="GJA28" s="46"/>
      <c r="GJE28" s="46"/>
      <c r="GJI28" s="46"/>
      <c r="GJM28" s="46"/>
      <c r="GJQ28" s="46"/>
      <c r="GJU28" s="46"/>
      <c r="GJY28" s="46"/>
      <c r="GKC28" s="46"/>
      <c r="GKG28" s="46"/>
      <c r="GKK28" s="46"/>
      <c r="GKO28" s="46"/>
      <c r="GKS28" s="46"/>
      <c r="GKW28" s="46"/>
      <c r="GLA28" s="46"/>
      <c r="GLE28" s="46"/>
      <c r="GLI28" s="46"/>
      <c r="GLM28" s="46"/>
      <c r="GLQ28" s="46"/>
      <c r="GLU28" s="46"/>
      <c r="GLY28" s="46"/>
      <c r="GMC28" s="46"/>
      <c r="GMG28" s="46"/>
      <c r="GMK28" s="46"/>
      <c r="GMO28" s="46"/>
      <c r="GMS28" s="46"/>
      <c r="GMW28" s="46"/>
      <c r="GNA28" s="46"/>
      <c r="GNE28" s="46"/>
      <c r="GNI28" s="46"/>
      <c r="GNM28" s="46"/>
      <c r="GNQ28" s="46"/>
      <c r="GNU28" s="46"/>
      <c r="GNY28" s="46"/>
      <c r="GOC28" s="46"/>
      <c r="GOG28" s="46"/>
      <c r="GOK28" s="46"/>
      <c r="GOO28" s="46"/>
      <c r="GOS28" s="46"/>
      <c r="GOW28" s="46"/>
      <c r="GPA28" s="46"/>
      <c r="GPE28" s="46"/>
      <c r="GPI28" s="46"/>
      <c r="GPM28" s="46"/>
      <c r="GPQ28" s="46"/>
      <c r="GPU28" s="46"/>
      <c r="GPY28" s="46"/>
      <c r="GQC28" s="46"/>
      <c r="GQG28" s="46"/>
      <c r="GQK28" s="46"/>
      <c r="GQO28" s="46"/>
      <c r="GQS28" s="46"/>
      <c r="GQW28" s="46"/>
      <c r="GRA28" s="46"/>
      <c r="GRE28" s="46"/>
      <c r="GRI28" s="46"/>
      <c r="GRM28" s="46"/>
      <c r="GRQ28" s="46"/>
      <c r="GRU28" s="46"/>
      <c r="GRY28" s="46"/>
      <c r="GSC28" s="46"/>
      <c r="GSG28" s="46"/>
      <c r="GSK28" s="46"/>
      <c r="GSO28" s="46"/>
      <c r="GSS28" s="46"/>
      <c r="GSW28" s="46"/>
      <c r="GTA28" s="46"/>
      <c r="GTE28" s="46"/>
      <c r="GTI28" s="46"/>
      <c r="GTM28" s="46"/>
      <c r="GTQ28" s="46"/>
      <c r="GTU28" s="46"/>
      <c r="GTY28" s="46"/>
      <c r="GUC28" s="46"/>
      <c r="GUG28" s="46"/>
      <c r="GUK28" s="46"/>
      <c r="GUO28" s="46"/>
      <c r="GUS28" s="46"/>
      <c r="GUW28" s="46"/>
      <c r="GVA28" s="46"/>
      <c r="GVE28" s="46"/>
      <c r="GVI28" s="46"/>
      <c r="GVM28" s="46"/>
      <c r="GVQ28" s="46"/>
      <c r="GVU28" s="46"/>
      <c r="GVY28" s="46"/>
      <c r="GWC28" s="46"/>
      <c r="GWG28" s="46"/>
      <c r="GWK28" s="46"/>
      <c r="GWO28" s="46"/>
      <c r="GWS28" s="46"/>
      <c r="GWW28" s="46"/>
      <c r="GXA28" s="46"/>
      <c r="GXE28" s="46"/>
      <c r="GXI28" s="46"/>
      <c r="GXM28" s="46"/>
      <c r="GXQ28" s="46"/>
      <c r="GXU28" s="46"/>
      <c r="GXY28" s="46"/>
      <c r="GYC28" s="46"/>
      <c r="GYG28" s="46"/>
      <c r="GYK28" s="46"/>
      <c r="GYO28" s="46"/>
      <c r="GYS28" s="46"/>
      <c r="GYW28" s="46"/>
      <c r="GZA28" s="46"/>
      <c r="GZE28" s="46"/>
      <c r="GZI28" s="46"/>
      <c r="GZM28" s="46"/>
      <c r="GZQ28" s="46"/>
      <c r="GZU28" s="46"/>
      <c r="GZY28" s="46"/>
      <c r="HAC28" s="46"/>
      <c r="HAG28" s="46"/>
      <c r="HAK28" s="46"/>
      <c r="HAO28" s="46"/>
      <c r="HAS28" s="46"/>
      <c r="HAW28" s="46"/>
      <c r="HBA28" s="46"/>
      <c r="HBE28" s="46"/>
      <c r="HBI28" s="46"/>
      <c r="HBM28" s="46"/>
      <c r="HBQ28" s="46"/>
      <c r="HBU28" s="46"/>
      <c r="HBY28" s="46"/>
      <c r="HCC28" s="46"/>
      <c r="HCG28" s="46"/>
      <c r="HCK28" s="46"/>
      <c r="HCO28" s="46"/>
      <c r="HCS28" s="46"/>
      <c r="HCW28" s="46"/>
      <c r="HDA28" s="46"/>
      <c r="HDE28" s="46"/>
      <c r="HDI28" s="46"/>
      <c r="HDM28" s="46"/>
      <c r="HDQ28" s="46"/>
      <c r="HDU28" s="46"/>
      <c r="HDY28" s="46"/>
      <c r="HEC28" s="46"/>
      <c r="HEG28" s="46"/>
      <c r="HEK28" s="46"/>
      <c r="HEO28" s="46"/>
      <c r="HES28" s="46"/>
      <c r="HEW28" s="46"/>
      <c r="HFA28" s="46"/>
      <c r="HFE28" s="46"/>
      <c r="HFI28" s="46"/>
      <c r="HFM28" s="46"/>
      <c r="HFQ28" s="46"/>
      <c r="HFU28" s="46"/>
      <c r="HFY28" s="46"/>
      <c r="HGC28" s="46"/>
      <c r="HGG28" s="46"/>
      <c r="HGK28" s="46"/>
      <c r="HGO28" s="46"/>
      <c r="HGS28" s="46"/>
      <c r="HGW28" s="46"/>
      <c r="HHA28" s="46"/>
      <c r="HHE28" s="46"/>
      <c r="HHI28" s="46"/>
      <c r="HHM28" s="46"/>
      <c r="HHQ28" s="46"/>
      <c r="HHU28" s="46"/>
      <c r="HHY28" s="46"/>
      <c r="HIC28" s="46"/>
      <c r="HIG28" s="46"/>
      <c r="HIK28" s="46"/>
      <c r="HIO28" s="46"/>
      <c r="HIS28" s="46"/>
      <c r="HIW28" s="46"/>
      <c r="HJA28" s="46"/>
      <c r="HJE28" s="46"/>
      <c r="HJI28" s="46"/>
      <c r="HJM28" s="46"/>
      <c r="HJQ28" s="46"/>
      <c r="HJU28" s="46"/>
      <c r="HJY28" s="46"/>
      <c r="HKC28" s="46"/>
      <c r="HKG28" s="46"/>
      <c r="HKK28" s="46"/>
      <c r="HKO28" s="46"/>
      <c r="HKS28" s="46"/>
      <c r="HKW28" s="46"/>
      <c r="HLA28" s="46"/>
      <c r="HLE28" s="46"/>
      <c r="HLI28" s="46"/>
      <c r="HLM28" s="46"/>
      <c r="HLQ28" s="46"/>
      <c r="HLU28" s="46"/>
      <c r="HLY28" s="46"/>
      <c r="HMC28" s="46"/>
      <c r="HMG28" s="46"/>
      <c r="HMK28" s="46"/>
      <c r="HMO28" s="46"/>
      <c r="HMS28" s="46"/>
      <c r="HMW28" s="46"/>
      <c r="HNA28" s="46"/>
      <c r="HNE28" s="46"/>
      <c r="HNI28" s="46"/>
      <c r="HNM28" s="46"/>
      <c r="HNQ28" s="46"/>
      <c r="HNU28" s="46"/>
      <c r="HNY28" s="46"/>
      <c r="HOC28" s="46"/>
      <c r="HOG28" s="46"/>
      <c r="HOK28" s="46"/>
      <c r="HOO28" s="46"/>
      <c r="HOS28" s="46"/>
      <c r="HOW28" s="46"/>
      <c r="HPA28" s="46"/>
      <c r="HPE28" s="46"/>
      <c r="HPI28" s="46"/>
      <c r="HPM28" s="46"/>
      <c r="HPQ28" s="46"/>
      <c r="HPU28" s="46"/>
      <c r="HPY28" s="46"/>
      <c r="HQC28" s="46"/>
      <c r="HQG28" s="46"/>
      <c r="HQK28" s="46"/>
      <c r="HQO28" s="46"/>
      <c r="HQS28" s="46"/>
      <c r="HQW28" s="46"/>
      <c r="HRA28" s="46"/>
      <c r="HRE28" s="46"/>
      <c r="HRI28" s="46"/>
      <c r="HRM28" s="46"/>
      <c r="HRQ28" s="46"/>
      <c r="HRU28" s="46"/>
      <c r="HRY28" s="46"/>
      <c r="HSC28" s="46"/>
      <c r="HSG28" s="46"/>
      <c r="HSK28" s="46"/>
      <c r="HSO28" s="46"/>
      <c r="HSS28" s="46"/>
      <c r="HSW28" s="46"/>
      <c r="HTA28" s="46"/>
      <c r="HTE28" s="46"/>
      <c r="HTI28" s="46"/>
      <c r="HTM28" s="46"/>
      <c r="HTQ28" s="46"/>
      <c r="HTU28" s="46"/>
      <c r="HTY28" s="46"/>
      <c r="HUC28" s="46"/>
      <c r="HUG28" s="46"/>
      <c r="HUK28" s="46"/>
      <c r="HUO28" s="46"/>
      <c r="HUS28" s="46"/>
      <c r="HUW28" s="46"/>
      <c r="HVA28" s="46"/>
      <c r="HVE28" s="46"/>
      <c r="HVI28" s="46"/>
      <c r="HVM28" s="46"/>
      <c r="HVQ28" s="46"/>
      <c r="HVU28" s="46"/>
      <c r="HVY28" s="46"/>
      <c r="HWC28" s="46"/>
      <c r="HWG28" s="46"/>
      <c r="HWK28" s="46"/>
      <c r="HWO28" s="46"/>
      <c r="HWS28" s="46"/>
      <c r="HWW28" s="46"/>
      <c r="HXA28" s="46"/>
      <c r="HXE28" s="46"/>
      <c r="HXI28" s="46"/>
      <c r="HXM28" s="46"/>
      <c r="HXQ28" s="46"/>
      <c r="HXU28" s="46"/>
      <c r="HXY28" s="46"/>
      <c r="HYC28" s="46"/>
      <c r="HYG28" s="46"/>
      <c r="HYK28" s="46"/>
      <c r="HYO28" s="46"/>
      <c r="HYS28" s="46"/>
      <c r="HYW28" s="46"/>
      <c r="HZA28" s="46"/>
      <c r="HZE28" s="46"/>
      <c r="HZI28" s="46"/>
      <c r="HZM28" s="46"/>
      <c r="HZQ28" s="46"/>
      <c r="HZU28" s="46"/>
      <c r="HZY28" s="46"/>
      <c r="IAC28" s="46"/>
      <c r="IAG28" s="46"/>
      <c r="IAK28" s="46"/>
      <c r="IAO28" s="46"/>
      <c r="IAS28" s="46"/>
      <c r="IAW28" s="46"/>
      <c r="IBA28" s="46"/>
      <c r="IBE28" s="46"/>
      <c r="IBI28" s="46"/>
      <c r="IBM28" s="46"/>
      <c r="IBQ28" s="46"/>
      <c r="IBU28" s="46"/>
      <c r="IBY28" s="46"/>
      <c r="ICC28" s="46"/>
      <c r="ICG28" s="46"/>
      <c r="ICK28" s="46"/>
      <c r="ICO28" s="46"/>
      <c r="ICS28" s="46"/>
      <c r="ICW28" s="46"/>
      <c r="IDA28" s="46"/>
      <c r="IDE28" s="46"/>
      <c r="IDI28" s="46"/>
      <c r="IDM28" s="46"/>
      <c r="IDQ28" s="46"/>
      <c r="IDU28" s="46"/>
      <c r="IDY28" s="46"/>
      <c r="IEC28" s="46"/>
      <c r="IEG28" s="46"/>
      <c r="IEK28" s="46"/>
      <c r="IEO28" s="46"/>
      <c r="IES28" s="46"/>
      <c r="IEW28" s="46"/>
      <c r="IFA28" s="46"/>
      <c r="IFE28" s="46"/>
      <c r="IFI28" s="46"/>
      <c r="IFM28" s="46"/>
      <c r="IFQ28" s="46"/>
      <c r="IFU28" s="46"/>
      <c r="IFY28" s="46"/>
      <c r="IGC28" s="46"/>
      <c r="IGG28" s="46"/>
      <c r="IGK28" s="46"/>
      <c r="IGO28" s="46"/>
      <c r="IGS28" s="46"/>
      <c r="IGW28" s="46"/>
      <c r="IHA28" s="46"/>
      <c r="IHE28" s="46"/>
      <c r="IHI28" s="46"/>
      <c r="IHM28" s="46"/>
      <c r="IHQ28" s="46"/>
      <c r="IHU28" s="46"/>
      <c r="IHY28" s="46"/>
      <c r="IIC28" s="46"/>
      <c r="IIG28" s="46"/>
      <c r="IIK28" s="46"/>
      <c r="IIO28" s="46"/>
      <c r="IIS28" s="46"/>
      <c r="IIW28" s="46"/>
      <c r="IJA28" s="46"/>
      <c r="IJE28" s="46"/>
      <c r="IJI28" s="46"/>
      <c r="IJM28" s="46"/>
      <c r="IJQ28" s="46"/>
      <c r="IJU28" s="46"/>
      <c r="IJY28" s="46"/>
      <c r="IKC28" s="46"/>
      <c r="IKG28" s="46"/>
      <c r="IKK28" s="46"/>
      <c r="IKO28" s="46"/>
      <c r="IKS28" s="46"/>
      <c r="IKW28" s="46"/>
      <c r="ILA28" s="46"/>
      <c r="ILE28" s="46"/>
      <c r="ILI28" s="46"/>
      <c r="ILM28" s="46"/>
      <c r="ILQ28" s="46"/>
      <c r="ILU28" s="46"/>
      <c r="ILY28" s="46"/>
      <c r="IMC28" s="46"/>
      <c r="IMG28" s="46"/>
      <c r="IMK28" s="46"/>
      <c r="IMO28" s="46"/>
      <c r="IMS28" s="46"/>
      <c r="IMW28" s="46"/>
      <c r="INA28" s="46"/>
      <c r="INE28" s="46"/>
      <c r="INI28" s="46"/>
      <c r="INM28" s="46"/>
      <c r="INQ28" s="46"/>
      <c r="INU28" s="46"/>
      <c r="INY28" s="46"/>
      <c r="IOC28" s="46"/>
      <c r="IOG28" s="46"/>
      <c r="IOK28" s="46"/>
      <c r="IOO28" s="46"/>
      <c r="IOS28" s="46"/>
      <c r="IOW28" s="46"/>
      <c r="IPA28" s="46"/>
      <c r="IPE28" s="46"/>
      <c r="IPI28" s="46"/>
      <c r="IPM28" s="46"/>
      <c r="IPQ28" s="46"/>
      <c r="IPU28" s="46"/>
      <c r="IPY28" s="46"/>
      <c r="IQC28" s="46"/>
      <c r="IQG28" s="46"/>
      <c r="IQK28" s="46"/>
      <c r="IQO28" s="46"/>
      <c r="IQS28" s="46"/>
      <c r="IQW28" s="46"/>
      <c r="IRA28" s="46"/>
      <c r="IRE28" s="46"/>
      <c r="IRI28" s="46"/>
      <c r="IRM28" s="46"/>
      <c r="IRQ28" s="46"/>
      <c r="IRU28" s="46"/>
      <c r="IRY28" s="46"/>
      <c r="ISC28" s="46"/>
      <c r="ISG28" s="46"/>
      <c r="ISK28" s="46"/>
      <c r="ISO28" s="46"/>
      <c r="ISS28" s="46"/>
      <c r="ISW28" s="46"/>
      <c r="ITA28" s="46"/>
      <c r="ITE28" s="46"/>
      <c r="ITI28" s="46"/>
      <c r="ITM28" s="46"/>
      <c r="ITQ28" s="46"/>
      <c r="ITU28" s="46"/>
      <c r="ITY28" s="46"/>
      <c r="IUC28" s="46"/>
      <c r="IUG28" s="46"/>
      <c r="IUK28" s="46"/>
      <c r="IUO28" s="46"/>
      <c r="IUS28" s="46"/>
      <c r="IUW28" s="46"/>
      <c r="IVA28" s="46"/>
      <c r="IVE28" s="46"/>
      <c r="IVI28" s="46"/>
      <c r="IVM28" s="46"/>
      <c r="IVQ28" s="46"/>
      <c r="IVU28" s="46"/>
      <c r="IVY28" s="46"/>
      <c r="IWC28" s="46"/>
      <c r="IWG28" s="46"/>
      <c r="IWK28" s="46"/>
      <c r="IWO28" s="46"/>
      <c r="IWS28" s="46"/>
      <c r="IWW28" s="46"/>
      <c r="IXA28" s="46"/>
      <c r="IXE28" s="46"/>
      <c r="IXI28" s="46"/>
      <c r="IXM28" s="46"/>
      <c r="IXQ28" s="46"/>
      <c r="IXU28" s="46"/>
      <c r="IXY28" s="46"/>
      <c r="IYC28" s="46"/>
      <c r="IYG28" s="46"/>
      <c r="IYK28" s="46"/>
      <c r="IYO28" s="46"/>
      <c r="IYS28" s="46"/>
      <c r="IYW28" s="46"/>
      <c r="IZA28" s="46"/>
      <c r="IZE28" s="46"/>
      <c r="IZI28" s="46"/>
      <c r="IZM28" s="46"/>
      <c r="IZQ28" s="46"/>
      <c r="IZU28" s="46"/>
      <c r="IZY28" s="46"/>
      <c r="JAC28" s="46"/>
      <c r="JAG28" s="46"/>
      <c r="JAK28" s="46"/>
      <c r="JAO28" s="46"/>
      <c r="JAS28" s="46"/>
      <c r="JAW28" s="46"/>
      <c r="JBA28" s="46"/>
      <c r="JBE28" s="46"/>
      <c r="JBI28" s="46"/>
      <c r="JBM28" s="46"/>
      <c r="JBQ28" s="46"/>
      <c r="JBU28" s="46"/>
      <c r="JBY28" s="46"/>
      <c r="JCC28" s="46"/>
      <c r="JCG28" s="46"/>
      <c r="JCK28" s="46"/>
      <c r="JCO28" s="46"/>
      <c r="JCS28" s="46"/>
      <c r="JCW28" s="46"/>
      <c r="JDA28" s="46"/>
      <c r="JDE28" s="46"/>
      <c r="JDI28" s="46"/>
      <c r="JDM28" s="46"/>
      <c r="JDQ28" s="46"/>
      <c r="JDU28" s="46"/>
      <c r="JDY28" s="46"/>
      <c r="JEC28" s="46"/>
      <c r="JEG28" s="46"/>
      <c r="JEK28" s="46"/>
      <c r="JEO28" s="46"/>
      <c r="JES28" s="46"/>
      <c r="JEW28" s="46"/>
      <c r="JFA28" s="46"/>
      <c r="JFE28" s="46"/>
      <c r="JFI28" s="46"/>
      <c r="JFM28" s="46"/>
      <c r="JFQ28" s="46"/>
      <c r="JFU28" s="46"/>
      <c r="JFY28" s="46"/>
      <c r="JGC28" s="46"/>
      <c r="JGG28" s="46"/>
      <c r="JGK28" s="46"/>
      <c r="JGO28" s="46"/>
      <c r="JGS28" s="46"/>
      <c r="JGW28" s="46"/>
      <c r="JHA28" s="46"/>
      <c r="JHE28" s="46"/>
      <c r="JHI28" s="46"/>
      <c r="JHM28" s="46"/>
      <c r="JHQ28" s="46"/>
      <c r="JHU28" s="46"/>
      <c r="JHY28" s="46"/>
      <c r="JIC28" s="46"/>
      <c r="JIG28" s="46"/>
      <c r="JIK28" s="46"/>
      <c r="JIO28" s="46"/>
      <c r="JIS28" s="46"/>
      <c r="JIW28" s="46"/>
      <c r="JJA28" s="46"/>
      <c r="JJE28" s="46"/>
      <c r="JJI28" s="46"/>
      <c r="JJM28" s="46"/>
      <c r="JJQ28" s="46"/>
      <c r="JJU28" s="46"/>
      <c r="JJY28" s="46"/>
      <c r="JKC28" s="46"/>
      <c r="JKG28" s="46"/>
      <c r="JKK28" s="46"/>
      <c r="JKO28" s="46"/>
      <c r="JKS28" s="46"/>
      <c r="JKW28" s="46"/>
      <c r="JLA28" s="46"/>
      <c r="JLE28" s="46"/>
      <c r="JLI28" s="46"/>
      <c r="JLM28" s="46"/>
      <c r="JLQ28" s="46"/>
      <c r="JLU28" s="46"/>
      <c r="JLY28" s="46"/>
      <c r="JMC28" s="46"/>
      <c r="JMG28" s="46"/>
      <c r="JMK28" s="46"/>
      <c r="JMO28" s="46"/>
      <c r="JMS28" s="46"/>
      <c r="JMW28" s="46"/>
      <c r="JNA28" s="46"/>
      <c r="JNE28" s="46"/>
      <c r="JNI28" s="46"/>
      <c r="JNM28" s="46"/>
      <c r="JNQ28" s="46"/>
      <c r="JNU28" s="46"/>
      <c r="JNY28" s="46"/>
      <c r="JOC28" s="46"/>
      <c r="JOG28" s="46"/>
      <c r="JOK28" s="46"/>
      <c r="JOO28" s="46"/>
      <c r="JOS28" s="46"/>
      <c r="JOW28" s="46"/>
      <c r="JPA28" s="46"/>
      <c r="JPE28" s="46"/>
      <c r="JPI28" s="46"/>
      <c r="JPM28" s="46"/>
      <c r="JPQ28" s="46"/>
      <c r="JPU28" s="46"/>
      <c r="JPY28" s="46"/>
      <c r="JQC28" s="46"/>
      <c r="JQG28" s="46"/>
      <c r="JQK28" s="46"/>
      <c r="JQO28" s="46"/>
      <c r="JQS28" s="46"/>
      <c r="JQW28" s="46"/>
      <c r="JRA28" s="46"/>
      <c r="JRE28" s="46"/>
      <c r="JRI28" s="46"/>
      <c r="JRM28" s="46"/>
      <c r="JRQ28" s="46"/>
      <c r="JRU28" s="46"/>
      <c r="JRY28" s="46"/>
      <c r="JSC28" s="46"/>
      <c r="JSG28" s="46"/>
      <c r="JSK28" s="46"/>
      <c r="JSO28" s="46"/>
      <c r="JSS28" s="46"/>
      <c r="JSW28" s="46"/>
      <c r="JTA28" s="46"/>
      <c r="JTE28" s="46"/>
      <c r="JTI28" s="46"/>
      <c r="JTM28" s="46"/>
      <c r="JTQ28" s="46"/>
      <c r="JTU28" s="46"/>
      <c r="JTY28" s="46"/>
      <c r="JUC28" s="46"/>
      <c r="JUG28" s="46"/>
      <c r="JUK28" s="46"/>
      <c r="JUO28" s="46"/>
      <c r="JUS28" s="46"/>
      <c r="JUW28" s="46"/>
      <c r="JVA28" s="46"/>
      <c r="JVE28" s="46"/>
      <c r="JVI28" s="46"/>
      <c r="JVM28" s="46"/>
      <c r="JVQ28" s="46"/>
      <c r="JVU28" s="46"/>
      <c r="JVY28" s="46"/>
      <c r="JWC28" s="46"/>
      <c r="JWG28" s="46"/>
      <c r="JWK28" s="46"/>
      <c r="JWO28" s="46"/>
      <c r="JWS28" s="46"/>
      <c r="JWW28" s="46"/>
      <c r="JXA28" s="46"/>
      <c r="JXE28" s="46"/>
      <c r="JXI28" s="46"/>
      <c r="JXM28" s="46"/>
      <c r="JXQ28" s="46"/>
      <c r="JXU28" s="46"/>
      <c r="JXY28" s="46"/>
      <c r="JYC28" s="46"/>
      <c r="JYG28" s="46"/>
      <c r="JYK28" s="46"/>
      <c r="JYO28" s="46"/>
      <c r="JYS28" s="46"/>
      <c r="JYW28" s="46"/>
      <c r="JZA28" s="46"/>
      <c r="JZE28" s="46"/>
      <c r="JZI28" s="46"/>
      <c r="JZM28" s="46"/>
      <c r="JZQ28" s="46"/>
      <c r="JZU28" s="46"/>
      <c r="JZY28" s="46"/>
      <c r="KAC28" s="46"/>
      <c r="KAG28" s="46"/>
      <c r="KAK28" s="46"/>
      <c r="KAO28" s="46"/>
      <c r="KAS28" s="46"/>
      <c r="KAW28" s="46"/>
      <c r="KBA28" s="46"/>
      <c r="KBE28" s="46"/>
      <c r="KBI28" s="46"/>
      <c r="KBM28" s="46"/>
      <c r="KBQ28" s="46"/>
      <c r="KBU28" s="46"/>
      <c r="KBY28" s="46"/>
      <c r="KCC28" s="46"/>
      <c r="KCG28" s="46"/>
      <c r="KCK28" s="46"/>
      <c r="KCO28" s="46"/>
      <c r="KCS28" s="46"/>
      <c r="KCW28" s="46"/>
      <c r="KDA28" s="46"/>
      <c r="KDE28" s="46"/>
      <c r="KDI28" s="46"/>
      <c r="KDM28" s="46"/>
      <c r="KDQ28" s="46"/>
      <c r="KDU28" s="46"/>
      <c r="KDY28" s="46"/>
      <c r="KEC28" s="46"/>
      <c r="KEG28" s="46"/>
      <c r="KEK28" s="46"/>
      <c r="KEO28" s="46"/>
      <c r="KES28" s="46"/>
      <c r="KEW28" s="46"/>
      <c r="KFA28" s="46"/>
      <c r="KFE28" s="46"/>
      <c r="KFI28" s="46"/>
      <c r="KFM28" s="46"/>
      <c r="KFQ28" s="46"/>
      <c r="KFU28" s="46"/>
      <c r="KFY28" s="46"/>
      <c r="KGC28" s="46"/>
      <c r="KGG28" s="46"/>
      <c r="KGK28" s="46"/>
      <c r="KGO28" s="46"/>
      <c r="KGS28" s="46"/>
      <c r="KGW28" s="46"/>
      <c r="KHA28" s="46"/>
      <c r="KHE28" s="46"/>
      <c r="KHI28" s="46"/>
      <c r="KHM28" s="46"/>
      <c r="KHQ28" s="46"/>
      <c r="KHU28" s="46"/>
      <c r="KHY28" s="46"/>
      <c r="KIC28" s="46"/>
      <c r="KIG28" s="46"/>
      <c r="KIK28" s="46"/>
      <c r="KIO28" s="46"/>
      <c r="KIS28" s="46"/>
      <c r="KIW28" s="46"/>
      <c r="KJA28" s="46"/>
      <c r="KJE28" s="46"/>
      <c r="KJI28" s="46"/>
      <c r="KJM28" s="46"/>
      <c r="KJQ28" s="46"/>
      <c r="KJU28" s="46"/>
      <c r="KJY28" s="46"/>
      <c r="KKC28" s="46"/>
      <c r="KKG28" s="46"/>
      <c r="KKK28" s="46"/>
      <c r="KKO28" s="46"/>
      <c r="KKS28" s="46"/>
      <c r="KKW28" s="46"/>
      <c r="KLA28" s="46"/>
      <c r="KLE28" s="46"/>
      <c r="KLI28" s="46"/>
      <c r="KLM28" s="46"/>
      <c r="KLQ28" s="46"/>
      <c r="KLU28" s="46"/>
      <c r="KLY28" s="46"/>
      <c r="KMC28" s="46"/>
      <c r="KMG28" s="46"/>
      <c r="KMK28" s="46"/>
      <c r="KMO28" s="46"/>
      <c r="KMS28" s="46"/>
      <c r="KMW28" s="46"/>
      <c r="KNA28" s="46"/>
      <c r="KNE28" s="46"/>
      <c r="KNI28" s="46"/>
      <c r="KNM28" s="46"/>
      <c r="KNQ28" s="46"/>
      <c r="KNU28" s="46"/>
      <c r="KNY28" s="46"/>
      <c r="KOC28" s="46"/>
      <c r="KOG28" s="46"/>
      <c r="KOK28" s="46"/>
      <c r="KOO28" s="46"/>
      <c r="KOS28" s="46"/>
      <c r="KOW28" s="46"/>
      <c r="KPA28" s="46"/>
      <c r="KPE28" s="46"/>
      <c r="KPI28" s="46"/>
      <c r="KPM28" s="46"/>
      <c r="KPQ28" s="46"/>
      <c r="KPU28" s="46"/>
      <c r="KPY28" s="46"/>
      <c r="KQC28" s="46"/>
      <c r="KQG28" s="46"/>
      <c r="KQK28" s="46"/>
      <c r="KQO28" s="46"/>
      <c r="KQS28" s="46"/>
      <c r="KQW28" s="46"/>
      <c r="KRA28" s="46"/>
      <c r="KRE28" s="46"/>
      <c r="KRI28" s="46"/>
      <c r="KRM28" s="46"/>
      <c r="KRQ28" s="46"/>
      <c r="KRU28" s="46"/>
      <c r="KRY28" s="46"/>
      <c r="KSC28" s="46"/>
      <c r="KSG28" s="46"/>
      <c r="KSK28" s="46"/>
      <c r="KSO28" s="46"/>
      <c r="KSS28" s="46"/>
      <c r="KSW28" s="46"/>
      <c r="KTA28" s="46"/>
      <c r="KTE28" s="46"/>
      <c r="KTI28" s="46"/>
      <c r="KTM28" s="46"/>
      <c r="KTQ28" s="46"/>
      <c r="KTU28" s="46"/>
      <c r="KTY28" s="46"/>
      <c r="KUC28" s="46"/>
      <c r="KUG28" s="46"/>
      <c r="KUK28" s="46"/>
      <c r="KUO28" s="46"/>
      <c r="KUS28" s="46"/>
      <c r="KUW28" s="46"/>
      <c r="KVA28" s="46"/>
      <c r="KVE28" s="46"/>
      <c r="KVI28" s="46"/>
      <c r="KVM28" s="46"/>
      <c r="KVQ28" s="46"/>
      <c r="KVU28" s="46"/>
      <c r="KVY28" s="46"/>
      <c r="KWC28" s="46"/>
      <c r="KWG28" s="46"/>
      <c r="KWK28" s="46"/>
      <c r="KWO28" s="46"/>
      <c r="KWS28" s="46"/>
      <c r="KWW28" s="46"/>
      <c r="KXA28" s="46"/>
      <c r="KXE28" s="46"/>
      <c r="KXI28" s="46"/>
      <c r="KXM28" s="46"/>
      <c r="KXQ28" s="46"/>
      <c r="KXU28" s="46"/>
      <c r="KXY28" s="46"/>
      <c r="KYC28" s="46"/>
      <c r="KYG28" s="46"/>
      <c r="KYK28" s="46"/>
      <c r="KYO28" s="46"/>
      <c r="KYS28" s="46"/>
      <c r="KYW28" s="46"/>
      <c r="KZA28" s="46"/>
      <c r="KZE28" s="46"/>
      <c r="KZI28" s="46"/>
      <c r="KZM28" s="46"/>
      <c r="KZQ28" s="46"/>
      <c r="KZU28" s="46"/>
      <c r="KZY28" s="46"/>
      <c r="LAC28" s="46"/>
      <c r="LAG28" s="46"/>
      <c r="LAK28" s="46"/>
      <c r="LAO28" s="46"/>
      <c r="LAS28" s="46"/>
      <c r="LAW28" s="46"/>
      <c r="LBA28" s="46"/>
      <c r="LBE28" s="46"/>
      <c r="LBI28" s="46"/>
      <c r="LBM28" s="46"/>
      <c r="LBQ28" s="46"/>
      <c r="LBU28" s="46"/>
      <c r="LBY28" s="46"/>
      <c r="LCC28" s="46"/>
      <c r="LCG28" s="46"/>
      <c r="LCK28" s="46"/>
      <c r="LCO28" s="46"/>
      <c r="LCS28" s="46"/>
      <c r="LCW28" s="46"/>
      <c r="LDA28" s="46"/>
      <c r="LDE28" s="46"/>
      <c r="LDI28" s="46"/>
      <c r="LDM28" s="46"/>
      <c r="LDQ28" s="46"/>
      <c r="LDU28" s="46"/>
      <c r="LDY28" s="46"/>
      <c r="LEC28" s="46"/>
      <c r="LEG28" s="46"/>
      <c r="LEK28" s="46"/>
      <c r="LEO28" s="46"/>
      <c r="LES28" s="46"/>
      <c r="LEW28" s="46"/>
      <c r="LFA28" s="46"/>
      <c r="LFE28" s="46"/>
      <c r="LFI28" s="46"/>
      <c r="LFM28" s="46"/>
      <c r="LFQ28" s="46"/>
      <c r="LFU28" s="46"/>
      <c r="LFY28" s="46"/>
      <c r="LGC28" s="46"/>
      <c r="LGG28" s="46"/>
      <c r="LGK28" s="46"/>
      <c r="LGO28" s="46"/>
      <c r="LGS28" s="46"/>
      <c r="LGW28" s="46"/>
      <c r="LHA28" s="46"/>
      <c r="LHE28" s="46"/>
      <c r="LHI28" s="46"/>
      <c r="LHM28" s="46"/>
      <c r="LHQ28" s="46"/>
      <c r="LHU28" s="46"/>
      <c r="LHY28" s="46"/>
      <c r="LIC28" s="46"/>
      <c r="LIG28" s="46"/>
      <c r="LIK28" s="46"/>
      <c r="LIO28" s="46"/>
      <c r="LIS28" s="46"/>
      <c r="LIW28" s="46"/>
      <c r="LJA28" s="46"/>
      <c r="LJE28" s="46"/>
      <c r="LJI28" s="46"/>
      <c r="LJM28" s="46"/>
      <c r="LJQ28" s="46"/>
      <c r="LJU28" s="46"/>
      <c r="LJY28" s="46"/>
      <c r="LKC28" s="46"/>
      <c r="LKG28" s="46"/>
      <c r="LKK28" s="46"/>
      <c r="LKO28" s="46"/>
      <c r="LKS28" s="46"/>
      <c r="LKW28" s="46"/>
      <c r="LLA28" s="46"/>
      <c r="LLE28" s="46"/>
      <c r="LLI28" s="46"/>
      <c r="LLM28" s="46"/>
      <c r="LLQ28" s="46"/>
      <c r="LLU28" s="46"/>
      <c r="LLY28" s="46"/>
      <c r="LMC28" s="46"/>
      <c r="LMG28" s="46"/>
      <c r="LMK28" s="46"/>
      <c r="LMO28" s="46"/>
      <c r="LMS28" s="46"/>
      <c r="LMW28" s="46"/>
      <c r="LNA28" s="46"/>
      <c r="LNE28" s="46"/>
      <c r="LNI28" s="46"/>
      <c r="LNM28" s="46"/>
      <c r="LNQ28" s="46"/>
      <c r="LNU28" s="46"/>
      <c r="LNY28" s="46"/>
      <c r="LOC28" s="46"/>
      <c r="LOG28" s="46"/>
      <c r="LOK28" s="46"/>
      <c r="LOO28" s="46"/>
      <c r="LOS28" s="46"/>
      <c r="LOW28" s="46"/>
      <c r="LPA28" s="46"/>
      <c r="LPE28" s="46"/>
      <c r="LPI28" s="46"/>
      <c r="LPM28" s="46"/>
      <c r="LPQ28" s="46"/>
      <c r="LPU28" s="46"/>
      <c r="LPY28" s="46"/>
      <c r="LQC28" s="46"/>
      <c r="LQG28" s="46"/>
      <c r="LQK28" s="46"/>
      <c r="LQO28" s="46"/>
      <c r="LQS28" s="46"/>
      <c r="LQW28" s="46"/>
      <c r="LRA28" s="46"/>
      <c r="LRE28" s="46"/>
      <c r="LRI28" s="46"/>
      <c r="LRM28" s="46"/>
      <c r="LRQ28" s="46"/>
      <c r="LRU28" s="46"/>
      <c r="LRY28" s="46"/>
      <c r="LSC28" s="46"/>
      <c r="LSG28" s="46"/>
      <c r="LSK28" s="46"/>
      <c r="LSO28" s="46"/>
      <c r="LSS28" s="46"/>
      <c r="LSW28" s="46"/>
      <c r="LTA28" s="46"/>
      <c r="LTE28" s="46"/>
      <c r="LTI28" s="46"/>
      <c r="LTM28" s="46"/>
      <c r="LTQ28" s="46"/>
      <c r="LTU28" s="46"/>
      <c r="LTY28" s="46"/>
      <c r="LUC28" s="46"/>
      <c r="LUG28" s="46"/>
      <c r="LUK28" s="46"/>
      <c r="LUO28" s="46"/>
      <c r="LUS28" s="46"/>
      <c r="LUW28" s="46"/>
      <c r="LVA28" s="46"/>
      <c r="LVE28" s="46"/>
      <c r="LVI28" s="46"/>
      <c r="LVM28" s="46"/>
      <c r="LVQ28" s="46"/>
      <c r="LVU28" s="46"/>
      <c r="LVY28" s="46"/>
      <c r="LWC28" s="46"/>
      <c r="LWG28" s="46"/>
      <c r="LWK28" s="46"/>
      <c r="LWO28" s="46"/>
      <c r="LWS28" s="46"/>
      <c r="LWW28" s="46"/>
      <c r="LXA28" s="46"/>
      <c r="LXE28" s="46"/>
      <c r="LXI28" s="46"/>
      <c r="LXM28" s="46"/>
      <c r="LXQ28" s="46"/>
      <c r="LXU28" s="46"/>
      <c r="LXY28" s="46"/>
      <c r="LYC28" s="46"/>
      <c r="LYG28" s="46"/>
      <c r="LYK28" s="46"/>
      <c r="LYO28" s="46"/>
      <c r="LYS28" s="46"/>
      <c r="LYW28" s="46"/>
      <c r="LZA28" s="46"/>
      <c r="LZE28" s="46"/>
      <c r="LZI28" s="46"/>
      <c r="LZM28" s="46"/>
      <c r="LZQ28" s="46"/>
      <c r="LZU28" s="46"/>
      <c r="LZY28" s="46"/>
      <c r="MAC28" s="46"/>
      <c r="MAG28" s="46"/>
      <c r="MAK28" s="46"/>
      <c r="MAO28" s="46"/>
      <c r="MAS28" s="46"/>
      <c r="MAW28" s="46"/>
      <c r="MBA28" s="46"/>
      <c r="MBE28" s="46"/>
      <c r="MBI28" s="46"/>
      <c r="MBM28" s="46"/>
      <c r="MBQ28" s="46"/>
      <c r="MBU28" s="46"/>
      <c r="MBY28" s="46"/>
      <c r="MCC28" s="46"/>
      <c r="MCG28" s="46"/>
      <c r="MCK28" s="46"/>
      <c r="MCO28" s="46"/>
      <c r="MCS28" s="46"/>
      <c r="MCW28" s="46"/>
      <c r="MDA28" s="46"/>
      <c r="MDE28" s="46"/>
      <c r="MDI28" s="46"/>
      <c r="MDM28" s="46"/>
      <c r="MDQ28" s="46"/>
      <c r="MDU28" s="46"/>
      <c r="MDY28" s="46"/>
      <c r="MEC28" s="46"/>
      <c r="MEG28" s="46"/>
      <c r="MEK28" s="46"/>
      <c r="MEO28" s="46"/>
      <c r="MES28" s="46"/>
      <c r="MEW28" s="46"/>
      <c r="MFA28" s="46"/>
      <c r="MFE28" s="46"/>
      <c r="MFI28" s="46"/>
      <c r="MFM28" s="46"/>
      <c r="MFQ28" s="46"/>
      <c r="MFU28" s="46"/>
      <c r="MFY28" s="46"/>
      <c r="MGC28" s="46"/>
      <c r="MGG28" s="46"/>
      <c r="MGK28" s="46"/>
      <c r="MGO28" s="46"/>
      <c r="MGS28" s="46"/>
      <c r="MGW28" s="46"/>
      <c r="MHA28" s="46"/>
      <c r="MHE28" s="46"/>
      <c r="MHI28" s="46"/>
      <c r="MHM28" s="46"/>
      <c r="MHQ28" s="46"/>
      <c r="MHU28" s="46"/>
      <c r="MHY28" s="46"/>
      <c r="MIC28" s="46"/>
      <c r="MIG28" s="46"/>
      <c r="MIK28" s="46"/>
      <c r="MIO28" s="46"/>
      <c r="MIS28" s="46"/>
      <c r="MIW28" s="46"/>
      <c r="MJA28" s="46"/>
      <c r="MJE28" s="46"/>
      <c r="MJI28" s="46"/>
      <c r="MJM28" s="46"/>
      <c r="MJQ28" s="46"/>
      <c r="MJU28" s="46"/>
      <c r="MJY28" s="46"/>
      <c r="MKC28" s="46"/>
      <c r="MKG28" s="46"/>
      <c r="MKK28" s="46"/>
      <c r="MKO28" s="46"/>
      <c r="MKS28" s="46"/>
      <c r="MKW28" s="46"/>
      <c r="MLA28" s="46"/>
      <c r="MLE28" s="46"/>
      <c r="MLI28" s="46"/>
      <c r="MLM28" s="46"/>
      <c r="MLQ28" s="46"/>
      <c r="MLU28" s="46"/>
      <c r="MLY28" s="46"/>
      <c r="MMC28" s="46"/>
      <c r="MMG28" s="46"/>
      <c r="MMK28" s="46"/>
      <c r="MMO28" s="46"/>
      <c r="MMS28" s="46"/>
      <c r="MMW28" s="46"/>
      <c r="MNA28" s="46"/>
      <c r="MNE28" s="46"/>
      <c r="MNI28" s="46"/>
      <c r="MNM28" s="46"/>
      <c r="MNQ28" s="46"/>
      <c r="MNU28" s="46"/>
      <c r="MNY28" s="46"/>
      <c r="MOC28" s="46"/>
      <c r="MOG28" s="46"/>
      <c r="MOK28" s="46"/>
      <c r="MOO28" s="46"/>
      <c r="MOS28" s="46"/>
      <c r="MOW28" s="46"/>
      <c r="MPA28" s="46"/>
      <c r="MPE28" s="46"/>
      <c r="MPI28" s="46"/>
      <c r="MPM28" s="46"/>
      <c r="MPQ28" s="46"/>
      <c r="MPU28" s="46"/>
      <c r="MPY28" s="46"/>
      <c r="MQC28" s="46"/>
      <c r="MQG28" s="46"/>
      <c r="MQK28" s="46"/>
      <c r="MQO28" s="46"/>
      <c r="MQS28" s="46"/>
      <c r="MQW28" s="46"/>
      <c r="MRA28" s="46"/>
      <c r="MRE28" s="46"/>
      <c r="MRI28" s="46"/>
      <c r="MRM28" s="46"/>
      <c r="MRQ28" s="46"/>
      <c r="MRU28" s="46"/>
      <c r="MRY28" s="46"/>
      <c r="MSC28" s="46"/>
      <c r="MSG28" s="46"/>
      <c r="MSK28" s="46"/>
      <c r="MSO28" s="46"/>
      <c r="MSS28" s="46"/>
      <c r="MSW28" s="46"/>
      <c r="MTA28" s="46"/>
      <c r="MTE28" s="46"/>
      <c r="MTI28" s="46"/>
      <c r="MTM28" s="46"/>
      <c r="MTQ28" s="46"/>
      <c r="MTU28" s="46"/>
      <c r="MTY28" s="46"/>
      <c r="MUC28" s="46"/>
      <c r="MUG28" s="46"/>
      <c r="MUK28" s="46"/>
      <c r="MUO28" s="46"/>
      <c r="MUS28" s="46"/>
      <c r="MUW28" s="46"/>
      <c r="MVA28" s="46"/>
      <c r="MVE28" s="46"/>
      <c r="MVI28" s="46"/>
      <c r="MVM28" s="46"/>
      <c r="MVQ28" s="46"/>
      <c r="MVU28" s="46"/>
      <c r="MVY28" s="46"/>
      <c r="MWC28" s="46"/>
      <c r="MWG28" s="46"/>
      <c r="MWK28" s="46"/>
      <c r="MWO28" s="46"/>
      <c r="MWS28" s="46"/>
      <c r="MWW28" s="46"/>
      <c r="MXA28" s="46"/>
      <c r="MXE28" s="46"/>
      <c r="MXI28" s="46"/>
      <c r="MXM28" s="46"/>
      <c r="MXQ28" s="46"/>
      <c r="MXU28" s="46"/>
      <c r="MXY28" s="46"/>
      <c r="MYC28" s="46"/>
      <c r="MYG28" s="46"/>
      <c r="MYK28" s="46"/>
      <c r="MYO28" s="46"/>
      <c r="MYS28" s="46"/>
      <c r="MYW28" s="46"/>
      <c r="MZA28" s="46"/>
      <c r="MZE28" s="46"/>
      <c r="MZI28" s="46"/>
      <c r="MZM28" s="46"/>
      <c r="MZQ28" s="46"/>
      <c r="MZU28" s="46"/>
      <c r="MZY28" s="46"/>
      <c r="NAC28" s="46"/>
      <c r="NAG28" s="46"/>
      <c r="NAK28" s="46"/>
      <c r="NAO28" s="46"/>
      <c r="NAS28" s="46"/>
      <c r="NAW28" s="46"/>
      <c r="NBA28" s="46"/>
      <c r="NBE28" s="46"/>
      <c r="NBI28" s="46"/>
      <c r="NBM28" s="46"/>
      <c r="NBQ28" s="46"/>
      <c r="NBU28" s="46"/>
      <c r="NBY28" s="46"/>
      <c r="NCC28" s="46"/>
      <c r="NCG28" s="46"/>
      <c r="NCK28" s="46"/>
      <c r="NCO28" s="46"/>
      <c r="NCS28" s="46"/>
      <c r="NCW28" s="46"/>
      <c r="NDA28" s="46"/>
      <c r="NDE28" s="46"/>
      <c r="NDI28" s="46"/>
      <c r="NDM28" s="46"/>
      <c r="NDQ28" s="46"/>
      <c r="NDU28" s="46"/>
      <c r="NDY28" s="46"/>
      <c r="NEC28" s="46"/>
      <c r="NEG28" s="46"/>
      <c r="NEK28" s="46"/>
      <c r="NEO28" s="46"/>
      <c r="NES28" s="46"/>
      <c r="NEW28" s="46"/>
      <c r="NFA28" s="46"/>
      <c r="NFE28" s="46"/>
      <c r="NFI28" s="46"/>
      <c r="NFM28" s="46"/>
      <c r="NFQ28" s="46"/>
      <c r="NFU28" s="46"/>
      <c r="NFY28" s="46"/>
      <c r="NGC28" s="46"/>
      <c r="NGG28" s="46"/>
      <c r="NGK28" s="46"/>
      <c r="NGO28" s="46"/>
      <c r="NGS28" s="46"/>
      <c r="NGW28" s="46"/>
      <c r="NHA28" s="46"/>
      <c r="NHE28" s="46"/>
      <c r="NHI28" s="46"/>
      <c r="NHM28" s="46"/>
      <c r="NHQ28" s="46"/>
      <c r="NHU28" s="46"/>
      <c r="NHY28" s="46"/>
      <c r="NIC28" s="46"/>
      <c r="NIG28" s="46"/>
      <c r="NIK28" s="46"/>
      <c r="NIO28" s="46"/>
      <c r="NIS28" s="46"/>
      <c r="NIW28" s="46"/>
      <c r="NJA28" s="46"/>
      <c r="NJE28" s="46"/>
      <c r="NJI28" s="46"/>
      <c r="NJM28" s="46"/>
      <c r="NJQ28" s="46"/>
      <c r="NJU28" s="46"/>
      <c r="NJY28" s="46"/>
      <c r="NKC28" s="46"/>
      <c r="NKG28" s="46"/>
      <c r="NKK28" s="46"/>
      <c r="NKO28" s="46"/>
      <c r="NKS28" s="46"/>
      <c r="NKW28" s="46"/>
      <c r="NLA28" s="46"/>
      <c r="NLE28" s="46"/>
      <c r="NLI28" s="46"/>
      <c r="NLM28" s="46"/>
      <c r="NLQ28" s="46"/>
      <c r="NLU28" s="46"/>
      <c r="NLY28" s="46"/>
      <c r="NMC28" s="46"/>
      <c r="NMG28" s="46"/>
      <c r="NMK28" s="46"/>
      <c r="NMO28" s="46"/>
      <c r="NMS28" s="46"/>
      <c r="NMW28" s="46"/>
      <c r="NNA28" s="46"/>
      <c r="NNE28" s="46"/>
      <c r="NNI28" s="46"/>
      <c r="NNM28" s="46"/>
      <c r="NNQ28" s="46"/>
      <c r="NNU28" s="46"/>
      <c r="NNY28" s="46"/>
      <c r="NOC28" s="46"/>
      <c r="NOG28" s="46"/>
      <c r="NOK28" s="46"/>
      <c r="NOO28" s="46"/>
      <c r="NOS28" s="46"/>
      <c r="NOW28" s="46"/>
      <c r="NPA28" s="46"/>
      <c r="NPE28" s="46"/>
      <c r="NPI28" s="46"/>
      <c r="NPM28" s="46"/>
      <c r="NPQ28" s="46"/>
      <c r="NPU28" s="46"/>
      <c r="NPY28" s="46"/>
      <c r="NQC28" s="46"/>
      <c r="NQG28" s="46"/>
      <c r="NQK28" s="46"/>
      <c r="NQO28" s="46"/>
      <c r="NQS28" s="46"/>
      <c r="NQW28" s="46"/>
      <c r="NRA28" s="46"/>
      <c r="NRE28" s="46"/>
      <c r="NRI28" s="46"/>
      <c r="NRM28" s="46"/>
      <c r="NRQ28" s="46"/>
      <c r="NRU28" s="46"/>
      <c r="NRY28" s="46"/>
      <c r="NSC28" s="46"/>
      <c r="NSG28" s="46"/>
      <c r="NSK28" s="46"/>
      <c r="NSO28" s="46"/>
      <c r="NSS28" s="46"/>
      <c r="NSW28" s="46"/>
      <c r="NTA28" s="46"/>
      <c r="NTE28" s="46"/>
      <c r="NTI28" s="46"/>
      <c r="NTM28" s="46"/>
      <c r="NTQ28" s="46"/>
      <c r="NTU28" s="46"/>
      <c r="NTY28" s="46"/>
      <c r="NUC28" s="46"/>
      <c r="NUG28" s="46"/>
      <c r="NUK28" s="46"/>
      <c r="NUO28" s="46"/>
      <c r="NUS28" s="46"/>
      <c r="NUW28" s="46"/>
      <c r="NVA28" s="46"/>
      <c r="NVE28" s="46"/>
      <c r="NVI28" s="46"/>
      <c r="NVM28" s="46"/>
      <c r="NVQ28" s="46"/>
      <c r="NVU28" s="46"/>
      <c r="NVY28" s="46"/>
      <c r="NWC28" s="46"/>
      <c r="NWG28" s="46"/>
      <c r="NWK28" s="46"/>
      <c r="NWO28" s="46"/>
      <c r="NWS28" s="46"/>
      <c r="NWW28" s="46"/>
      <c r="NXA28" s="46"/>
      <c r="NXE28" s="46"/>
      <c r="NXI28" s="46"/>
      <c r="NXM28" s="46"/>
      <c r="NXQ28" s="46"/>
      <c r="NXU28" s="46"/>
      <c r="NXY28" s="46"/>
      <c r="NYC28" s="46"/>
      <c r="NYG28" s="46"/>
      <c r="NYK28" s="46"/>
      <c r="NYO28" s="46"/>
      <c r="NYS28" s="46"/>
      <c r="NYW28" s="46"/>
      <c r="NZA28" s="46"/>
      <c r="NZE28" s="46"/>
      <c r="NZI28" s="46"/>
      <c r="NZM28" s="46"/>
      <c r="NZQ28" s="46"/>
      <c r="NZU28" s="46"/>
      <c r="NZY28" s="46"/>
      <c r="OAC28" s="46"/>
      <c r="OAG28" s="46"/>
      <c r="OAK28" s="46"/>
      <c r="OAO28" s="46"/>
      <c r="OAS28" s="46"/>
      <c r="OAW28" s="46"/>
      <c r="OBA28" s="46"/>
      <c r="OBE28" s="46"/>
      <c r="OBI28" s="46"/>
      <c r="OBM28" s="46"/>
      <c r="OBQ28" s="46"/>
      <c r="OBU28" s="46"/>
      <c r="OBY28" s="46"/>
      <c r="OCC28" s="46"/>
      <c r="OCG28" s="46"/>
      <c r="OCK28" s="46"/>
      <c r="OCO28" s="46"/>
      <c r="OCS28" s="46"/>
      <c r="OCW28" s="46"/>
      <c r="ODA28" s="46"/>
      <c r="ODE28" s="46"/>
      <c r="ODI28" s="46"/>
      <c r="ODM28" s="46"/>
      <c r="ODQ28" s="46"/>
      <c r="ODU28" s="46"/>
      <c r="ODY28" s="46"/>
      <c r="OEC28" s="46"/>
      <c r="OEG28" s="46"/>
      <c r="OEK28" s="46"/>
      <c r="OEO28" s="46"/>
      <c r="OES28" s="46"/>
      <c r="OEW28" s="46"/>
      <c r="OFA28" s="46"/>
      <c r="OFE28" s="46"/>
      <c r="OFI28" s="46"/>
      <c r="OFM28" s="46"/>
      <c r="OFQ28" s="46"/>
      <c r="OFU28" s="46"/>
      <c r="OFY28" s="46"/>
      <c r="OGC28" s="46"/>
      <c r="OGG28" s="46"/>
      <c r="OGK28" s="46"/>
      <c r="OGO28" s="46"/>
      <c r="OGS28" s="46"/>
      <c r="OGW28" s="46"/>
      <c r="OHA28" s="46"/>
      <c r="OHE28" s="46"/>
      <c r="OHI28" s="46"/>
      <c r="OHM28" s="46"/>
      <c r="OHQ28" s="46"/>
      <c r="OHU28" s="46"/>
      <c r="OHY28" s="46"/>
      <c r="OIC28" s="46"/>
      <c r="OIG28" s="46"/>
      <c r="OIK28" s="46"/>
      <c r="OIO28" s="46"/>
      <c r="OIS28" s="46"/>
      <c r="OIW28" s="46"/>
      <c r="OJA28" s="46"/>
      <c r="OJE28" s="46"/>
      <c r="OJI28" s="46"/>
      <c r="OJM28" s="46"/>
      <c r="OJQ28" s="46"/>
      <c r="OJU28" s="46"/>
      <c r="OJY28" s="46"/>
      <c r="OKC28" s="46"/>
      <c r="OKG28" s="46"/>
      <c r="OKK28" s="46"/>
      <c r="OKO28" s="46"/>
      <c r="OKS28" s="46"/>
      <c r="OKW28" s="46"/>
      <c r="OLA28" s="46"/>
      <c r="OLE28" s="46"/>
      <c r="OLI28" s="46"/>
      <c r="OLM28" s="46"/>
      <c r="OLQ28" s="46"/>
      <c r="OLU28" s="46"/>
      <c r="OLY28" s="46"/>
      <c r="OMC28" s="46"/>
      <c r="OMG28" s="46"/>
      <c r="OMK28" s="46"/>
      <c r="OMO28" s="46"/>
      <c r="OMS28" s="46"/>
      <c r="OMW28" s="46"/>
      <c r="ONA28" s="46"/>
      <c r="ONE28" s="46"/>
      <c r="ONI28" s="46"/>
      <c r="ONM28" s="46"/>
      <c r="ONQ28" s="46"/>
      <c r="ONU28" s="46"/>
      <c r="ONY28" s="46"/>
      <c r="OOC28" s="46"/>
      <c r="OOG28" s="46"/>
      <c r="OOK28" s="46"/>
      <c r="OOO28" s="46"/>
      <c r="OOS28" s="46"/>
      <c r="OOW28" s="46"/>
      <c r="OPA28" s="46"/>
      <c r="OPE28" s="46"/>
      <c r="OPI28" s="46"/>
      <c r="OPM28" s="46"/>
      <c r="OPQ28" s="46"/>
      <c r="OPU28" s="46"/>
      <c r="OPY28" s="46"/>
      <c r="OQC28" s="46"/>
      <c r="OQG28" s="46"/>
      <c r="OQK28" s="46"/>
      <c r="OQO28" s="46"/>
      <c r="OQS28" s="46"/>
      <c r="OQW28" s="46"/>
      <c r="ORA28" s="46"/>
      <c r="ORE28" s="46"/>
      <c r="ORI28" s="46"/>
      <c r="ORM28" s="46"/>
      <c r="ORQ28" s="46"/>
      <c r="ORU28" s="46"/>
      <c r="ORY28" s="46"/>
      <c r="OSC28" s="46"/>
      <c r="OSG28" s="46"/>
      <c r="OSK28" s="46"/>
      <c r="OSO28" s="46"/>
      <c r="OSS28" s="46"/>
      <c r="OSW28" s="46"/>
      <c r="OTA28" s="46"/>
      <c r="OTE28" s="46"/>
      <c r="OTI28" s="46"/>
      <c r="OTM28" s="46"/>
      <c r="OTQ28" s="46"/>
      <c r="OTU28" s="46"/>
      <c r="OTY28" s="46"/>
      <c r="OUC28" s="46"/>
      <c r="OUG28" s="46"/>
      <c r="OUK28" s="46"/>
      <c r="OUO28" s="46"/>
      <c r="OUS28" s="46"/>
      <c r="OUW28" s="46"/>
      <c r="OVA28" s="46"/>
      <c r="OVE28" s="46"/>
      <c r="OVI28" s="46"/>
      <c r="OVM28" s="46"/>
      <c r="OVQ28" s="46"/>
      <c r="OVU28" s="46"/>
      <c r="OVY28" s="46"/>
      <c r="OWC28" s="46"/>
      <c r="OWG28" s="46"/>
      <c r="OWK28" s="46"/>
      <c r="OWO28" s="46"/>
      <c r="OWS28" s="46"/>
      <c r="OWW28" s="46"/>
      <c r="OXA28" s="46"/>
      <c r="OXE28" s="46"/>
      <c r="OXI28" s="46"/>
      <c r="OXM28" s="46"/>
      <c r="OXQ28" s="46"/>
      <c r="OXU28" s="46"/>
      <c r="OXY28" s="46"/>
      <c r="OYC28" s="46"/>
      <c r="OYG28" s="46"/>
      <c r="OYK28" s="46"/>
      <c r="OYO28" s="46"/>
      <c r="OYS28" s="46"/>
      <c r="OYW28" s="46"/>
      <c r="OZA28" s="46"/>
      <c r="OZE28" s="46"/>
      <c r="OZI28" s="46"/>
      <c r="OZM28" s="46"/>
      <c r="OZQ28" s="46"/>
      <c r="OZU28" s="46"/>
      <c r="OZY28" s="46"/>
      <c r="PAC28" s="46"/>
      <c r="PAG28" s="46"/>
      <c r="PAK28" s="46"/>
      <c r="PAO28" s="46"/>
      <c r="PAS28" s="46"/>
      <c r="PAW28" s="46"/>
      <c r="PBA28" s="46"/>
      <c r="PBE28" s="46"/>
      <c r="PBI28" s="46"/>
      <c r="PBM28" s="46"/>
      <c r="PBQ28" s="46"/>
      <c r="PBU28" s="46"/>
      <c r="PBY28" s="46"/>
      <c r="PCC28" s="46"/>
      <c r="PCG28" s="46"/>
      <c r="PCK28" s="46"/>
      <c r="PCO28" s="46"/>
      <c r="PCS28" s="46"/>
      <c r="PCW28" s="46"/>
      <c r="PDA28" s="46"/>
      <c r="PDE28" s="46"/>
      <c r="PDI28" s="46"/>
      <c r="PDM28" s="46"/>
      <c r="PDQ28" s="46"/>
      <c r="PDU28" s="46"/>
      <c r="PDY28" s="46"/>
      <c r="PEC28" s="46"/>
      <c r="PEG28" s="46"/>
      <c r="PEK28" s="46"/>
      <c r="PEO28" s="46"/>
      <c r="PES28" s="46"/>
      <c r="PEW28" s="46"/>
      <c r="PFA28" s="46"/>
      <c r="PFE28" s="46"/>
      <c r="PFI28" s="46"/>
      <c r="PFM28" s="46"/>
      <c r="PFQ28" s="46"/>
      <c r="PFU28" s="46"/>
      <c r="PFY28" s="46"/>
      <c r="PGC28" s="46"/>
      <c r="PGG28" s="46"/>
      <c r="PGK28" s="46"/>
      <c r="PGO28" s="46"/>
      <c r="PGS28" s="46"/>
      <c r="PGW28" s="46"/>
      <c r="PHA28" s="46"/>
      <c r="PHE28" s="46"/>
      <c r="PHI28" s="46"/>
      <c r="PHM28" s="46"/>
      <c r="PHQ28" s="46"/>
      <c r="PHU28" s="46"/>
      <c r="PHY28" s="46"/>
      <c r="PIC28" s="46"/>
      <c r="PIG28" s="46"/>
      <c r="PIK28" s="46"/>
      <c r="PIO28" s="46"/>
      <c r="PIS28" s="46"/>
      <c r="PIW28" s="46"/>
      <c r="PJA28" s="46"/>
      <c r="PJE28" s="46"/>
      <c r="PJI28" s="46"/>
      <c r="PJM28" s="46"/>
      <c r="PJQ28" s="46"/>
      <c r="PJU28" s="46"/>
      <c r="PJY28" s="46"/>
      <c r="PKC28" s="46"/>
      <c r="PKG28" s="46"/>
      <c r="PKK28" s="46"/>
      <c r="PKO28" s="46"/>
      <c r="PKS28" s="46"/>
      <c r="PKW28" s="46"/>
      <c r="PLA28" s="46"/>
      <c r="PLE28" s="46"/>
      <c r="PLI28" s="46"/>
      <c r="PLM28" s="46"/>
      <c r="PLQ28" s="46"/>
      <c r="PLU28" s="46"/>
      <c r="PLY28" s="46"/>
      <c r="PMC28" s="46"/>
      <c r="PMG28" s="46"/>
      <c r="PMK28" s="46"/>
      <c r="PMO28" s="46"/>
      <c r="PMS28" s="46"/>
      <c r="PMW28" s="46"/>
      <c r="PNA28" s="46"/>
      <c r="PNE28" s="46"/>
      <c r="PNI28" s="46"/>
      <c r="PNM28" s="46"/>
      <c r="PNQ28" s="46"/>
      <c r="PNU28" s="46"/>
      <c r="PNY28" s="46"/>
      <c r="POC28" s="46"/>
      <c r="POG28" s="46"/>
      <c r="POK28" s="46"/>
      <c r="POO28" s="46"/>
      <c r="POS28" s="46"/>
      <c r="POW28" s="46"/>
      <c r="PPA28" s="46"/>
      <c r="PPE28" s="46"/>
      <c r="PPI28" s="46"/>
      <c r="PPM28" s="46"/>
      <c r="PPQ28" s="46"/>
      <c r="PPU28" s="46"/>
      <c r="PPY28" s="46"/>
      <c r="PQC28" s="46"/>
      <c r="PQG28" s="46"/>
      <c r="PQK28" s="46"/>
      <c r="PQO28" s="46"/>
      <c r="PQS28" s="46"/>
      <c r="PQW28" s="46"/>
      <c r="PRA28" s="46"/>
      <c r="PRE28" s="46"/>
      <c r="PRI28" s="46"/>
      <c r="PRM28" s="46"/>
      <c r="PRQ28" s="46"/>
      <c r="PRU28" s="46"/>
      <c r="PRY28" s="46"/>
      <c r="PSC28" s="46"/>
      <c r="PSG28" s="46"/>
      <c r="PSK28" s="46"/>
      <c r="PSO28" s="46"/>
      <c r="PSS28" s="46"/>
      <c r="PSW28" s="46"/>
      <c r="PTA28" s="46"/>
      <c r="PTE28" s="46"/>
      <c r="PTI28" s="46"/>
      <c r="PTM28" s="46"/>
      <c r="PTQ28" s="46"/>
      <c r="PTU28" s="46"/>
      <c r="PTY28" s="46"/>
      <c r="PUC28" s="46"/>
      <c r="PUG28" s="46"/>
      <c r="PUK28" s="46"/>
      <c r="PUO28" s="46"/>
      <c r="PUS28" s="46"/>
      <c r="PUW28" s="46"/>
      <c r="PVA28" s="46"/>
      <c r="PVE28" s="46"/>
      <c r="PVI28" s="46"/>
      <c r="PVM28" s="46"/>
      <c r="PVQ28" s="46"/>
      <c r="PVU28" s="46"/>
      <c r="PVY28" s="46"/>
      <c r="PWC28" s="46"/>
      <c r="PWG28" s="46"/>
      <c r="PWK28" s="46"/>
      <c r="PWO28" s="46"/>
      <c r="PWS28" s="46"/>
      <c r="PWW28" s="46"/>
      <c r="PXA28" s="46"/>
      <c r="PXE28" s="46"/>
      <c r="PXI28" s="46"/>
      <c r="PXM28" s="46"/>
      <c r="PXQ28" s="46"/>
      <c r="PXU28" s="46"/>
      <c r="PXY28" s="46"/>
      <c r="PYC28" s="46"/>
      <c r="PYG28" s="46"/>
      <c r="PYK28" s="46"/>
      <c r="PYO28" s="46"/>
      <c r="PYS28" s="46"/>
      <c r="PYW28" s="46"/>
      <c r="PZA28" s="46"/>
      <c r="PZE28" s="46"/>
      <c r="PZI28" s="46"/>
      <c r="PZM28" s="46"/>
      <c r="PZQ28" s="46"/>
      <c r="PZU28" s="46"/>
      <c r="PZY28" s="46"/>
      <c r="QAC28" s="46"/>
      <c r="QAG28" s="46"/>
      <c r="QAK28" s="46"/>
      <c r="QAO28" s="46"/>
      <c r="QAS28" s="46"/>
      <c r="QAW28" s="46"/>
      <c r="QBA28" s="46"/>
      <c r="QBE28" s="46"/>
      <c r="QBI28" s="46"/>
      <c r="QBM28" s="46"/>
      <c r="QBQ28" s="46"/>
      <c r="QBU28" s="46"/>
      <c r="QBY28" s="46"/>
      <c r="QCC28" s="46"/>
      <c r="QCG28" s="46"/>
      <c r="QCK28" s="46"/>
      <c r="QCO28" s="46"/>
      <c r="QCS28" s="46"/>
      <c r="QCW28" s="46"/>
      <c r="QDA28" s="46"/>
      <c r="QDE28" s="46"/>
      <c r="QDI28" s="46"/>
      <c r="QDM28" s="46"/>
      <c r="QDQ28" s="46"/>
      <c r="QDU28" s="46"/>
      <c r="QDY28" s="46"/>
      <c r="QEC28" s="46"/>
      <c r="QEG28" s="46"/>
      <c r="QEK28" s="46"/>
      <c r="QEO28" s="46"/>
      <c r="QES28" s="46"/>
      <c r="QEW28" s="46"/>
      <c r="QFA28" s="46"/>
      <c r="QFE28" s="46"/>
      <c r="QFI28" s="46"/>
      <c r="QFM28" s="46"/>
      <c r="QFQ28" s="46"/>
      <c r="QFU28" s="46"/>
      <c r="QFY28" s="46"/>
      <c r="QGC28" s="46"/>
      <c r="QGG28" s="46"/>
      <c r="QGK28" s="46"/>
      <c r="QGO28" s="46"/>
      <c r="QGS28" s="46"/>
      <c r="QGW28" s="46"/>
      <c r="QHA28" s="46"/>
      <c r="QHE28" s="46"/>
      <c r="QHI28" s="46"/>
      <c r="QHM28" s="46"/>
      <c r="QHQ28" s="46"/>
      <c r="QHU28" s="46"/>
      <c r="QHY28" s="46"/>
      <c r="QIC28" s="46"/>
      <c r="QIG28" s="46"/>
      <c r="QIK28" s="46"/>
      <c r="QIO28" s="46"/>
      <c r="QIS28" s="46"/>
      <c r="QIW28" s="46"/>
      <c r="QJA28" s="46"/>
      <c r="QJE28" s="46"/>
      <c r="QJI28" s="46"/>
      <c r="QJM28" s="46"/>
      <c r="QJQ28" s="46"/>
      <c r="QJU28" s="46"/>
      <c r="QJY28" s="46"/>
      <c r="QKC28" s="46"/>
      <c r="QKG28" s="46"/>
      <c r="QKK28" s="46"/>
      <c r="QKO28" s="46"/>
      <c r="QKS28" s="46"/>
      <c r="QKW28" s="46"/>
      <c r="QLA28" s="46"/>
      <c r="QLE28" s="46"/>
      <c r="QLI28" s="46"/>
      <c r="QLM28" s="46"/>
      <c r="QLQ28" s="46"/>
      <c r="QLU28" s="46"/>
      <c r="QLY28" s="46"/>
      <c r="QMC28" s="46"/>
      <c r="QMG28" s="46"/>
      <c r="QMK28" s="46"/>
      <c r="QMO28" s="46"/>
      <c r="QMS28" s="46"/>
      <c r="QMW28" s="46"/>
      <c r="QNA28" s="46"/>
      <c r="QNE28" s="46"/>
      <c r="QNI28" s="46"/>
      <c r="QNM28" s="46"/>
      <c r="QNQ28" s="46"/>
      <c r="QNU28" s="46"/>
      <c r="QNY28" s="46"/>
      <c r="QOC28" s="46"/>
      <c r="QOG28" s="46"/>
      <c r="QOK28" s="46"/>
      <c r="QOO28" s="46"/>
      <c r="QOS28" s="46"/>
      <c r="QOW28" s="46"/>
      <c r="QPA28" s="46"/>
      <c r="QPE28" s="46"/>
      <c r="QPI28" s="46"/>
      <c r="QPM28" s="46"/>
      <c r="QPQ28" s="46"/>
      <c r="QPU28" s="46"/>
      <c r="QPY28" s="46"/>
      <c r="QQC28" s="46"/>
      <c r="QQG28" s="46"/>
      <c r="QQK28" s="46"/>
      <c r="QQO28" s="46"/>
      <c r="QQS28" s="46"/>
      <c r="QQW28" s="46"/>
      <c r="QRA28" s="46"/>
      <c r="QRE28" s="46"/>
      <c r="QRI28" s="46"/>
      <c r="QRM28" s="46"/>
      <c r="QRQ28" s="46"/>
      <c r="QRU28" s="46"/>
      <c r="QRY28" s="46"/>
      <c r="QSC28" s="46"/>
      <c r="QSG28" s="46"/>
      <c r="QSK28" s="46"/>
      <c r="QSO28" s="46"/>
      <c r="QSS28" s="46"/>
      <c r="QSW28" s="46"/>
      <c r="QTA28" s="46"/>
      <c r="QTE28" s="46"/>
      <c r="QTI28" s="46"/>
      <c r="QTM28" s="46"/>
      <c r="QTQ28" s="46"/>
      <c r="QTU28" s="46"/>
      <c r="QTY28" s="46"/>
      <c r="QUC28" s="46"/>
      <c r="QUG28" s="46"/>
      <c r="QUK28" s="46"/>
      <c r="QUO28" s="46"/>
      <c r="QUS28" s="46"/>
      <c r="QUW28" s="46"/>
      <c r="QVA28" s="46"/>
      <c r="QVE28" s="46"/>
      <c r="QVI28" s="46"/>
      <c r="QVM28" s="46"/>
      <c r="QVQ28" s="46"/>
      <c r="QVU28" s="46"/>
      <c r="QVY28" s="46"/>
      <c r="QWC28" s="46"/>
      <c r="QWG28" s="46"/>
      <c r="QWK28" s="46"/>
      <c r="QWO28" s="46"/>
      <c r="QWS28" s="46"/>
      <c r="QWW28" s="46"/>
      <c r="QXA28" s="46"/>
      <c r="QXE28" s="46"/>
      <c r="QXI28" s="46"/>
      <c r="QXM28" s="46"/>
      <c r="QXQ28" s="46"/>
      <c r="QXU28" s="46"/>
      <c r="QXY28" s="46"/>
      <c r="QYC28" s="46"/>
      <c r="QYG28" s="46"/>
      <c r="QYK28" s="46"/>
      <c r="QYO28" s="46"/>
      <c r="QYS28" s="46"/>
      <c r="QYW28" s="46"/>
      <c r="QZA28" s="46"/>
      <c r="QZE28" s="46"/>
      <c r="QZI28" s="46"/>
      <c r="QZM28" s="46"/>
      <c r="QZQ28" s="46"/>
      <c r="QZU28" s="46"/>
      <c r="QZY28" s="46"/>
      <c r="RAC28" s="46"/>
      <c r="RAG28" s="46"/>
      <c r="RAK28" s="46"/>
      <c r="RAO28" s="46"/>
      <c r="RAS28" s="46"/>
      <c r="RAW28" s="46"/>
      <c r="RBA28" s="46"/>
      <c r="RBE28" s="46"/>
      <c r="RBI28" s="46"/>
      <c r="RBM28" s="46"/>
      <c r="RBQ28" s="46"/>
      <c r="RBU28" s="46"/>
      <c r="RBY28" s="46"/>
      <c r="RCC28" s="46"/>
      <c r="RCG28" s="46"/>
      <c r="RCK28" s="46"/>
      <c r="RCO28" s="46"/>
      <c r="RCS28" s="46"/>
      <c r="RCW28" s="46"/>
      <c r="RDA28" s="46"/>
      <c r="RDE28" s="46"/>
      <c r="RDI28" s="46"/>
      <c r="RDM28" s="46"/>
      <c r="RDQ28" s="46"/>
      <c r="RDU28" s="46"/>
      <c r="RDY28" s="46"/>
      <c r="REC28" s="46"/>
      <c r="REG28" s="46"/>
      <c r="REK28" s="46"/>
      <c r="REO28" s="46"/>
      <c r="RES28" s="46"/>
      <c r="REW28" s="46"/>
      <c r="RFA28" s="46"/>
      <c r="RFE28" s="46"/>
      <c r="RFI28" s="46"/>
      <c r="RFM28" s="46"/>
      <c r="RFQ28" s="46"/>
      <c r="RFU28" s="46"/>
      <c r="RFY28" s="46"/>
      <c r="RGC28" s="46"/>
      <c r="RGG28" s="46"/>
      <c r="RGK28" s="46"/>
      <c r="RGO28" s="46"/>
      <c r="RGS28" s="46"/>
      <c r="RGW28" s="46"/>
      <c r="RHA28" s="46"/>
      <c r="RHE28" s="46"/>
      <c r="RHI28" s="46"/>
      <c r="RHM28" s="46"/>
      <c r="RHQ28" s="46"/>
      <c r="RHU28" s="46"/>
      <c r="RHY28" s="46"/>
      <c r="RIC28" s="46"/>
      <c r="RIG28" s="46"/>
      <c r="RIK28" s="46"/>
      <c r="RIO28" s="46"/>
      <c r="RIS28" s="46"/>
      <c r="RIW28" s="46"/>
      <c r="RJA28" s="46"/>
      <c r="RJE28" s="46"/>
      <c r="RJI28" s="46"/>
      <c r="RJM28" s="46"/>
      <c r="RJQ28" s="46"/>
      <c r="RJU28" s="46"/>
      <c r="RJY28" s="46"/>
      <c r="RKC28" s="46"/>
      <c r="RKG28" s="46"/>
      <c r="RKK28" s="46"/>
      <c r="RKO28" s="46"/>
      <c r="RKS28" s="46"/>
      <c r="RKW28" s="46"/>
      <c r="RLA28" s="46"/>
      <c r="RLE28" s="46"/>
      <c r="RLI28" s="46"/>
      <c r="RLM28" s="46"/>
      <c r="RLQ28" s="46"/>
      <c r="RLU28" s="46"/>
      <c r="RLY28" s="46"/>
      <c r="RMC28" s="46"/>
      <c r="RMG28" s="46"/>
      <c r="RMK28" s="46"/>
      <c r="RMO28" s="46"/>
      <c r="RMS28" s="46"/>
      <c r="RMW28" s="46"/>
      <c r="RNA28" s="46"/>
      <c r="RNE28" s="46"/>
      <c r="RNI28" s="46"/>
      <c r="RNM28" s="46"/>
      <c r="RNQ28" s="46"/>
      <c r="RNU28" s="46"/>
      <c r="RNY28" s="46"/>
      <c r="ROC28" s="46"/>
      <c r="ROG28" s="46"/>
      <c r="ROK28" s="46"/>
      <c r="ROO28" s="46"/>
      <c r="ROS28" s="46"/>
      <c r="ROW28" s="46"/>
      <c r="RPA28" s="46"/>
      <c r="RPE28" s="46"/>
      <c r="RPI28" s="46"/>
      <c r="RPM28" s="46"/>
      <c r="RPQ28" s="46"/>
      <c r="RPU28" s="46"/>
      <c r="RPY28" s="46"/>
      <c r="RQC28" s="46"/>
      <c r="RQG28" s="46"/>
      <c r="RQK28" s="46"/>
      <c r="RQO28" s="46"/>
      <c r="RQS28" s="46"/>
      <c r="RQW28" s="46"/>
      <c r="RRA28" s="46"/>
      <c r="RRE28" s="46"/>
      <c r="RRI28" s="46"/>
      <c r="RRM28" s="46"/>
      <c r="RRQ28" s="46"/>
      <c r="RRU28" s="46"/>
      <c r="RRY28" s="46"/>
      <c r="RSC28" s="46"/>
      <c r="RSG28" s="46"/>
      <c r="RSK28" s="46"/>
      <c r="RSO28" s="46"/>
      <c r="RSS28" s="46"/>
      <c r="RSW28" s="46"/>
      <c r="RTA28" s="46"/>
      <c r="RTE28" s="46"/>
      <c r="RTI28" s="46"/>
      <c r="RTM28" s="46"/>
      <c r="RTQ28" s="46"/>
      <c r="RTU28" s="46"/>
      <c r="RTY28" s="46"/>
      <c r="RUC28" s="46"/>
      <c r="RUG28" s="46"/>
      <c r="RUK28" s="46"/>
      <c r="RUO28" s="46"/>
      <c r="RUS28" s="46"/>
      <c r="RUW28" s="46"/>
      <c r="RVA28" s="46"/>
      <c r="RVE28" s="46"/>
      <c r="RVI28" s="46"/>
      <c r="RVM28" s="46"/>
      <c r="RVQ28" s="46"/>
      <c r="RVU28" s="46"/>
      <c r="RVY28" s="46"/>
      <c r="RWC28" s="46"/>
      <c r="RWG28" s="46"/>
      <c r="RWK28" s="46"/>
      <c r="RWO28" s="46"/>
      <c r="RWS28" s="46"/>
      <c r="RWW28" s="46"/>
      <c r="RXA28" s="46"/>
      <c r="RXE28" s="46"/>
      <c r="RXI28" s="46"/>
      <c r="RXM28" s="46"/>
      <c r="RXQ28" s="46"/>
      <c r="RXU28" s="46"/>
      <c r="RXY28" s="46"/>
      <c r="RYC28" s="46"/>
      <c r="RYG28" s="46"/>
      <c r="RYK28" s="46"/>
      <c r="RYO28" s="46"/>
      <c r="RYS28" s="46"/>
      <c r="RYW28" s="46"/>
      <c r="RZA28" s="46"/>
      <c r="RZE28" s="46"/>
      <c r="RZI28" s="46"/>
      <c r="RZM28" s="46"/>
      <c r="RZQ28" s="46"/>
      <c r="RZU28" s="46"/>
      <c r="RZY28" s="46"/>
      <c r="SAC28" s="46"/>
      <c r="SAG28" s="46"/>
      <c r="SAK28" s="46"/>
      <c r="SAO28" s="46"/>
      <c r="SAS28" s="46"/>
      <c r="SAW28" s="46"/>
      <c r="SBA28" s="46"/>
      <c r="SBE28" s="46"/>
      <c r="SBI28" s="46"/>
      <c r="SBM28" s="46"/>
      <c r="SBQ28" s="46"/>
      <c r="SBU28" s="46"/>
      <c r="SBY28" s="46"/>
      <c r="SCC28" s="46"/>
      <c r="SCG28" s="46"/>
      <c r="SCK28" s="46"/>
      <c r="SCO28" s="46"/>
      <c r="SCS28" s="46"/>
      <c r="SCW28" s="46"/>
      <c r="SDA28" s="46"/>
      <c r="SDE28" s="46"/>
      <c r="SDI28" s="46"/>
      <c r="SDM28" s="46"/>
      <c r="SDQ28" s="46"/>
      <c r="SDU28" s="46"/>
      <c r="SDY28" s="46"/>
      <c r="SEC28" s="46"/>
      <c r="SEG28" s="46"/>
      <c r="SEK28" s="46"/>
      <c r="SEO28" s="46"/>
      <c r="SES28" s="46"/>
      <c r="SEW28" s="46"/>
      <c r="SFA28" s="46"/>
      <c r="SFE28" s="46"/>
      <c r="SFI28" s="46"/>
      <c r="SFM28" s="46"/>
      <c r="SFQ28" s="46"/>
      <c r="SFU28" s="46"/>
      <c r="SFY28" s="46"/>
      <c r="SGC28" s="46"/>
      <c r="SGG28" s="46"/>
      <c r="SGK28" s="46"/>
      <c r="SGO28" s="46"/>
      <c r="SGS28" s="46"/>
      <c r="SGW28" s="46"/>
      <c r="SHA28" s="46"/>
      <c r="SHE28" s="46"/>
      <c r="SHI28" s="46"/>
      <c r="SHM28" s="46"/>
      <c r="SHQ28" s="46"/>
      <c r="SHU28" s="46"/>
      <c r="SHY28" s="46"/>
      <c r="SIC28" s="46"/>
      <c r="SIG28" s="46"/>
      <c r="SIK28" s="46"/>
      <c r="SIO28" s="46"/>
      <c r="SIS28" s="46"/>
      <c r="SIW28" s="46"/>
      <c r="SJA28" s="46"/>
      <c r="SJE28" s="46"/>
      <c r="SJI28" s="46"/>
      <c r="SJM28" s="46"/>
      <c r="SJQ28" s="46"/>
      <c r="SJU28" s="46"/>
      <c r="SJY28" s="46"/>
      <c r="SKC28" s="46"/>
      <c r="SKG28" s="46"/>
      <c r="SKK28" s="46"/>
      <c r="SKO28" s="46"/>
      <c r="SKS28" s="46"/>
      <c r="SKW28" s="46"/>
      <c r="SLA28" s="46"/>
      <c r="SLE28" s="46"/>
      <c r="SLI28" s="46"/>
      <c r="SLM28" s="46"/>
      <c r="SLQ28" s="46"/>
      <c r="SLU28" s="46"/>
      <c r="SLY28" s="46"/>
      <c r="SMC28" s="46"/>
      <c r="SMG28" s="46"/>
      <c r="SMK28" s="46"/>
      <c r="SMO28" s="46"/>
      <c r="SMS28" s="46"/>
      <c r="SMW28" s="46"/>
      <c r="SNA28" s="46"/>
      <c r="SNE28" s="46"/>
      <c r="SNI28" s="46"/>
      <c r="SNM28" s="46"/>
      <c r="SNQ28" s="46"/>
      <c r="SNU28" s="46"/>
      <c r="SNY28" s="46"/>
      <c r="SOC28" s="46"/>
      <c r="SOG28" s="46"/>
      <c r="SOK28" s="46"/>
      <c r="SOO28" s="46"/>
      <c r="SOS28" s="46"/>
      <c r="SOW28" s="46"/>
      <c r="SPA28" s="46"/>
      <c r="SPE28" s="46"/>
      <c r="SPI28" s="46"/>
      <c r="SPM28" s="46"/>
      <c r="SPQ28" s="46"/>
      <c r="SPU28" s="46"/>
      <c r="SPY28" s="46"/>
      <c r="SQC28" s="46"/>
      <c r="SQG28" s="46"/>
      <c r="SQK28" s="46"/>
      <c r="SQO28" s="46"/>
      <c r="SQS28" s="46"/>
      <c r="SQW28" s="46"/>
      <c r="SRA28" s="46"/>
      <c r="SRE28" s="46"/>
      <c r="SRI28" s="46"/>
      <c r="SRM28" s="46"/>
      <c r="SRQ28" s="46"/>
      <c r="SRU28" s="46"/>
      <c r="SRY28" s="46"/>
      <c r="SSC28" s="46"/>
      <c r="SSG28" s="46"/>
      <c r="SSK28" s="46"/>
      <c r="SSO28" s="46"/>
      <c r="SSS28" s="46"/>
      <c r="SSW28" s="46"/>
      <c r="STA28" s="46"/>
      <c r="STE28" s="46"/>
      <c r="STI28" s="46"/>
      <c r="STM28" s="46"/>
      <c r="STQ28" s="46"/>
      <c r="STU28" s="46"/>
      <c r="STY28" s="46"/>
      <c r="SUC28" s="46"/>
      <c r="SUG28" s="46"/>
      <c r="SUK28" s="46"/>
      <c r="SUO28" s="46"/>
      <c r="SUS28" s="46"/>
      <c r="SUW28" s="46"/>
      <c r="SVA28" s="46"/>
      <c r="SVE28" s="46"/>
      <c r="SVI28" s="46"/>
      <c r="SVM28" s="46"/>
      <c r="SVQ28" s="46"/>
      <c r="SVU28" s="46"/>
      <c r="SVY28" s="46"/>
      <c r="SWC28" s="46"/>
      <c r="SWG28" s="46"/>
      <c r="SWK28" s="46"/>
      <c r="SWO28" s="46"/>
      <c r="SWS28" s="46"/>
      <c r="SWW28" s="46"/>
      <c r="SXA28" s="46"/>
      <c r="SXE28" s="46"/>
      <c r="SXI28" s="46"/>
      <c r="SXM28" s="46"/>
      <c r="SXQ28" s="46"/>
      <c r="SXU28" s="46"/>
      <c r="SXY28" s="46"/>
      <c r="SYC28" s="46"/>
      <c r="SYG28" s="46"/>
      <c r="SYK28" s="46"/>
      <c r="SYO28" s="46"/>
      <c r="SYS28" s="46"/>
      <c r="SYW28" s="46"/>
      <c r="SZA28" s="46"/>
      <c r="SZE28" s="46"/>
      <c r="SZI28" s="46"/>
      <c r="SZM28" s="46"/>
      <c r="SZQ28" s="46"/>
      <c r="SZU28" s="46"/>
      <c r="SZY28" s="46"/>
      <c r="TAC28" s="46"/>
      <c r="TAG28" s="46"/>
      <c r="TAK28" s="46"/>
      <c r="TAO28" s="46"/>
      <c r="TAS28" s="46"/>
      <c r="TAW28" s="46"/>
      <c r="TBA28" s="46"/>
      <c r="TBE28" s="46"/>
      <c r="TBI28" s="46"/>
      <c r="TBM28" s="46"/>
      <c r="TBQ28" s="46"/>
      <c r="TBU28" s="46"/>
      <c r="TBY28" s="46"/>
      <c r="TCC28" s="46"/>
      <c r="TCG28" s="46"/>
      <c r="TCK28" s="46"/>
      <c r="TCO28" s="46"/>
      <c r="TCS28" s="46"/>
      <c r="TCW28" s="46"/>
      <c r="TDA28" s="46"/>
      <c r="TDE28" s="46"/>
      <c r="TDI28" s="46"/>
      <c r="TDM28" s="46"/>
      <c r="TDQ28" s="46"/>
      <c r="TDU28" s="46"/>
      <c r="TDY28" s="46"/>
      <c r="TEC28" s="46"/>
      <c r="TEG28" s="46"/>
      <c r="TEK28" s="46"/>
      <c r="TEO28" s="46"/>
      <c r="TES28" s="46"/>
      <c r="TEW28" s="46"/>
      <c r="TFA28" s="46"/>
      <c r="TFE28" s="46"/>
      <c r="TFI28" s="46"/>
      <c r="TFM28" s="46"/>
      <c r="TFQ28" s="46"/>
      <c r="TFU28" s="46"/>
      <c r="TFY28" s="46"/>
      <c r="TGC28" s="46"/>
      <c r="TGG28" s="46"/>
      <c r="TGK28" s="46"/>
      <c r="TGO28" s="46"/>
      <c r="TGS28" s="46"/>
      <c r="TGW28" s="46"/>
      <c r="THA28" s="46"/>
      <c r="THE28" s="46"/>
      <c r="THI28" s="46"/>
      <c r="THM28" s="46"/>
      <c r="THQ28" s="46"/>
      <c r="THU28" s="46"/>
      <c r="THY28" s="46"/>
      <c r="TIC28" s="46"/>
      <c r="TIG28" s="46"/>
      <c r="TIK28" s="46"/>
      <c r="TIO28" s="46"/>
      <c r="TIS28" s="46"/>
      <c r="TIW28" s="46"/>
      <c r="TJA28" s="46"/>
      <c r="TJE28" s="46"/>
      <c r="TJI28" s="46"/>
      <c r="TJM28" s="46"/>
      <c r="TJQ28" s="46"/>
      <c r="TJU28" s="46"/>
      <c r="TJY28" s="46"/>
      <c r="TKC28" s="46"/>
      <c r="TKG28" s="46"/>
      <c r="TKK28" s="46"/>
      <c r="TKO28" s="46"/>
      <c r="TKS28" s="46"/>
      <c r="TKW28" s="46"/>
      <c r="TLA28" s="46"/>
      <c r="TLE28" s="46"/>
      <c r="TLI28" s="46"/>
      <c r="TLM28" s="46"/>
      <c r="TLQ28" s="46"/>
      <c r="TLU28" s="46"/>
      <c r="TLY28" s="46"/>
      <c r="TMC28" s="46"/>
      <c r="TMG28" s="46"/>
      <c r="TMK28" s="46"/>
      <c r="TMO28" s="46"/>
      <c r="TMS28" s="46"/>
      <c r="TMW28" s="46"/>
      <c r="TNA28" s="46"/>
      <c r="TNE28" s="46"/>
      <c r="TNI28" s="46"/>
      <c r="TNM28" s="46"/>
      <c r="TNQ28" s="46"/>
      <c r="TNU28" s="46"/>
      <c r="TNY28" s="46"/>
      <c r="TOC28" s="46"/>
      <c r="TOG28" s="46"/>
      <c r="TOK28" s="46"/>
      <c r="TOO28" s="46"/>
      <c r="TOS28" s="46"/>
      <c r="TOW28" s="46"/>
      <c r="TPA28" s="46"/>
      <c r="TPE28" s="46"/>
      <c r="TPI28" s="46"/>
      <c r="TPM28" s="46"/>
      <c r="TPQ28" s="46"/>
      <c r="TPU28" s="46"/>
      <c r="TPY28" s="46"/>
      <c r="TQC28" s="46"/>
      <c r="TQG28" s="46"/>
      <c r="TQK28" s="46"/>
      <c r="TQO28" s="46"/>
      <c r="TQS28" s="46"/>
      <c r="TQW28" s="46"/>
      <c r="TRA28" s="46"/>
      <c r="TRE28" s="46"/>
      <c r="TRI28" s="46"/>
      <c r="TRM28" s="46"/>
      <c r="TRQ28" s="46"/>
      <c r="TRU28" s="46"/>
      <c r="TRY28" s="46"/>
      <c r="TSC28" s="46"/>
      <c r="TSG28" s="46"/>
      <c r="TSK28" s="46"/>
      <c r="TSO28" s="46"/>
      <c r="TSS28" s="46"/>
      <c r="TSW28" s="46"/>
      <c r="TTA28" s="46"/>
      <c r="TTE28" s="46"/>
      <c r="TTI28" s="46"/>
      <c r="TTM28" s="46"/>
      <c r="TTQ28" s="46"/>
      <c r="TTU28" s="46"/>
      <c r="TTY28" s="46"/>
      <c r="TUC28" s="46"/>
      <c r="TUG28" s="46"/>
      <c r="TUK28" s="46"/>
      <c r="TUO28" s="46"/>
      <c r="TUS28" s="46"/>
      <c r="TUW28" s="46"/>
      <c r="TVA28" s="46"/>
      <c r="TVE28" s="46"/>
      <c r="TVI28" s="46"/>
      <c r="TVM28" s="46"/>
      <c r="TVQ28" s="46"/>
      <c r="TVU28" s="46"/>
      <c r="TVY28" s="46"/>
      <c r="TWC28" s="46"/>
      <c r="TWG28" s="46"/>
      <c r="TWK28" s="46"/>
      <c r="TWO28" s="46"/>
      <c r="TWS28" s="46"/>
      <c r="TWW28" s="46"/>
      <c r="TXA28" s="46"/>
      <c r="TXE28" s="46"/>
      <c r="TXI28" s="46"/>
      <c r="TXM28" s="46"/>
      <c r="TXQ28" s="46"/>
      <c r="TXU28" s="46"/>
      <c r="TXY28" s="46"/>
      <c r="TYC28" s="46"/>
      <c r="TYG28" s="46"/>
      <c r="TYK28" s="46"/>
      <c r="TYO28" s="46"/>
      <c r="TYS28" s="46"/>
      <c r="TYW28" s="46"/>
      <c r="TZA28" s="46"/>
      <c r="TZE28" s="46"/>
      <c r="TZI28" s="46"/>
      <c r="TZM28" s="46"/>
      <c r="TZQ28" s="46"/>
      <c r="TZU28" s="46"/>
      <c r="TZY28" s="46"/>
      <c r="UAC28" s="46"/>
      <c r="UAG28" s="46"/>
      <c r="UAK28" s="46"/>
      <c r="UAO28" s="46"/>
      <c r="UAS28" s="46"/>
      <c r="UAW28" s="46"/>
      <c r="UBA28" s="46"/>
      <c r="UBE28" s="46"/>
      <c r="UBI28" s="46"/>
      <c r="UBM28" s="46"/>
      <c r="UBQ28" s="46"/>
      <c r="UBU28" s="46"/>
      <c r="UBY28" s="46"/>
      <c r="UCC28" s="46"/>
      <c r="UCG28" s="46"/>
      <c r="UCK28" s="46"/>
      <c r="UCO28" s="46"/>
      <c r="UCS28" s="46"/>
      <c r="UCW28" s="46"/>
      <c r="UDA28" s="46"/>
      <c r="UDE28" s="46"/>
      <c r="UDI28" s="46"/>
      <c r="UDM28" s="46"/>
      <c r="UDQ28" s="46"/>
      <c r="UDU28" s="46"/>
      <c r="UDY28" s="46"/>
      <c r="UEC28" s="46"/>
      <c r="UEG28" s="46"/>
      <c r="UEK28" s="46"/>
      <c r="UEO28" s="46"/>
      <c r="UES28" s="46"/>
      <c r="UEW28" s="46"/>
      <c r="UFA28" s="46"/>
      <c r="UFE28" s="46"/>
      <c r="UFI28" s="46"/>
      <c r="UFM28" s="46"/>
      <c r="UFQ28" s="46"/>
      <c r="UFU28" s="46"/>
      <c r="UFY28" s="46"/>
      <c r="UGC28" s="46"/>
      <c r="UGG28" s="46"/>
      <c r="UGK28" s="46"/>
      <c r="UGO28" s="46"/>
      <c r="UGS28" s="46"/>
      <c r="UGW28" s="46"/>
      <c r="UHA28" s="46"/>
      <c r="UHE28" s="46"/>
      <c r="UHI28" s="46"/>
      <c r="UHM28" s="46"/>
      <c r="UHQ28" s="46"/>
      <c r="UHU28" s="46"/>
      <c r="UHY28" s="46"/>
      <c r="UIC28" s="46"/>
      <c r="UIG28" s="46"/>
      <c r="UIK28" s="46"/>
      <c r="UIO28" s="46"/>
      <c r="UIS28" s="46"/>
      <c r="UIW28" s="46"/>
      <c r="UJA28" s="46"/>
      <c r="UJE28" s="46"/>
      <c r="UJI28" s="46"/>
      <c r="UJM28" s="46"/>
      <c r="UJQ28" s="46"/>
      <c r="UJU28" s="46"/>
      <c r="UJY28" s="46"/>
      <c r="UKC28" s="46"/>
      <c r="UKG28" s="46"/>
      <c r="UKK28" s="46"/>
      <c r="UKO28" s="46"/>
      <c r="UKS28" s="46"/>
      <c r="UKW28" s="46"/>
      <c r="ULA28" s="46"/>
      <c r="ULE28" s="46"/>
      <c r="ULI28" s="46"/>
      <c r="ULM28" s="46"/>
      <c r="ULQ28" s="46"/>
      <c r="ULU28" s="46"/>
      <c r="ULY28" s="46"/>
      <c r="UMC28" s="46"/>
      <c r="UMG28" s="46"/>
      <c r="UMK28" s="46"/>
      <c r="UMO28" s="46"/>
      <c r="UMS28" s="46"/>
      <c r="UMW28" s="46"/>
      <c r="UNA28" s="46"/>
      <c r="UNE28" s="46"/>
      <c r="UNI28" s="46"/>
      <c r="UNM28" s="46"/>
      <c r="UNQ28" s="46"/>
      <c r="UNU28" s="46"/>
      <c r="UNY28" s="46"/>
      <c r="UOC28" s="46"/>
      <c r="UOG28" s="46"/>
      <c r="UOK28" s="46"/>
      <c r="UOO28" s="46"/>
      <c r="UOS28" s="46"/>
      <c r="UOW28" s="46"/>
      <c r="UPA28" s="46"/>
      <c r="UPE28" s="46"/>
      <c r="UPI28" s="46"/>
      <c r="UPM28" s="46"/>
      <c r="UPQ28" s="46"/>
      <c r="UPU28" s="46"/>
      <c r="UPY28" s="46"/>
      <c r="UQC28" s="46"/>
      <c r="UQG28" s="46"/>
      <c r="UQK28" s="46"/>
      <c r="UQO28" s="46"/>
      <c r="UQS28" s="46"/>
      <c r="UQW28" s="46"/>
      <c r="URA28" s="46"/>
      <c r="URE28" s="46"/>
      <c r="URI28" s="46"/>
      <c r="URM28" s="46"/>
      <c r="URQ28" s="46"/>
      <c r="URU28" s="46"/>
      <c r="URY28" s="46"/>
      <c r="USC28" s="46"/>
      <c r="USG28" s="46"/>
      <c r="USK28" s="46"/>
      <c r="USO28" s="46"/>
      <c r="USS28" s="46"/>
      <c r="USW28" s="46"/>
      <c r="UTA28" s="46"/>
      <c r="UTE28" s="46"/>
      <c r="UTI28" s="46"/>
      <c r="UTM28" s="46"/>
      <c r="UTQ28" s="46"/>
      <c r="UTU28" s="46"/>
      <c r="UTY28" s="46"/>
      <c r="UUC28" s="46"/>
      <c r="UUG28" s="46"/>
      <c r="UUK28" s="46"/>
      <c r="UUO28" s="46"/>
      <c r="UUS28" s="46"/>
      <c r="UUW28" s="46"/>
      <c r="UVA28" s="46"/>
      <c r="UVE28" s="46"/>
      <c r="UVI28" s="46"/>
      <c r="UVM28" s="46"/>
      <c r="UVQ28" s="46"/>
      <c r="UVU28" s="46"/>
      <c r="UVY28" s="46"/>
      <c r="UWC28" s="46"/>
      <c r="UWG28" s="46"/>
      <c r="UWK28" s="46"/>
      <c r="UWO28" s="46"/>
      <c r="UWS28" s="46"/>
      <c r="UWW28" s="46"/>
      <c r="UXA28" s="46"/>
      <c r="UXE28" s="46"/>
      <c r="UXI28" s="46"/>
      <c r="UXM28" s="46"/>
      <c r="UXQ28" s="46"/>
      <c r="UXU28" s="46"/>
      <c r="UXY28" s="46"/>
      <c r="UYC28" s="46"/>
      <c r="UYG28" s="46"/>
      <c r="UYK28" s="46"/>
      <c r="UYO28" s="46"/>
      <c r="UYS28" s="46"/>
      <c r="UYW28" s="46"/>
      <c r="UZA28" s="46"/>
      <c r="UZE28" s="46"/>
      <c r="UZI28" s="46"/>
      <c r="UZM28" s="46"/>
      <c r="UZQ28" s="46"/>
      <c r="UZU28" s="46"/>
      <c r="UZY28" s="46"/>
      <c r="VAC28" s="46"/>
      <c r="VAG28" s="46"/>
      <c r="VAK28" s="46"/>
      <c r="VAO28" s="46"/>
      <c r="VAS28" s="46"/>
      <c r="VAW28" s="46"/>
      <c r="VBA28" s="46"/>
      <c r="VBE28" s="46"/>
      <c r="VBI28" s="46"/>
      <c r="VBM28" s="46"/>
      <c r="VBQ28" s="46"/>
      <c r="VBU28" s="46"/>
      <c r="VBY28" s="46"/>
      <c r="VCC28" s="46"/>
      <c r="VCG28" s="46"/>
      <c r="VCK28" s="46"/>
      <c r="VCO28" s="46"/>
      <c r="VCS28" s="46"/>
      <c r="VCW28" s="46"/>
      <c r="VDA28" s="46"/>
      <c r="VDE28" s="46"/>
      <c r="VDI28" s="46"/>
      <c r="VDM28" s="46"/>
      <c r="VDQ28" s="46"/>
      <c r="VDU28" s="46"/>
      <c r="VDY28" s="46"/>
      <c r="VEC28" s="46"/>
      <c r="VEG28" s="46"/>
      <c r="VEK28" s="46"/>
      <c r="VEO28" s="46"/>
      <c r="VES28" s="46"/>
      <c r="VEW28" s="46"/>
      <c r="VFA28" s="46"/>
      <c r="VFE28" s="46"/>
      <c r="VFI28" s="46"/>
      <c r="VFM28" s="46"/>
      <c r="VFQ28" s="46"/>
      <c r="VFU28" s="46"/>
      <c r="VFY28" s="46"/>
      <c r="VGC28" s="46"/>
      <c r="VGG28" s="46"/>
      <c r="VGK28" s="46"/>
      <c r="VGO28" s="46"/>
      <c r="VGS28" s="46"/>
      <c r="VGW28" s="46"/>
      <c r="VHA28" s="46"/>
      <c r="VHE28" s="46"/>
      <c r="VHI28" s="46"/>
      <c r="VHM28" s="46"/>
      <c r="VHQ28" s="46"/>
      <c r="VHU28" s="46"/>
      <c r="VHY28" s="46"/>
      <c r="VIC28" s="46"/>
      <c r="VIG28" s="46"/>
      <c r="VIK28" s="46"/>
      <c r="VIO28" s="46"/>
      <c r="VIS28" s="46"/>
      <c r="VIW28" s="46"/>
      <c r="VJA28" s="46"/>
      <c r="VJE28" s="46"/>
      <c r="VJI28" s="46"/>
      <c r="VJM28" s="46"/>
      <c r="VJQ28" s="46"/>
      <c r="VJU28" s="46"/>
      <c r="VJY28" s="46"/>
      <c r="VKC28" s="46"/>
      <c r="VKG28" s="46"/>
      <c r="VKK28" s="46"/>
      <c r="VKO28" s="46"/>
      <c r="VKS28" s="46"/>
      <c r="VKW28" s="46"/>
      <c r="VLA28" s="46"/>
      <c r="VLE28" s="46"/>
      <c r="VLI28" s="46"/>
      <c r="VLM28" s="46"/>
      <c r="VLQ28" s="46"/>
      <c r="VLU28" s="46"/>
      <c r="VLY28" s="46"/>
      <c r="VMC28" s="46"/>
      <c r="VMG28" s="46"/>
      <c r="VMK28" s="46"/>
      <c r="VMO28" s="46"/>
      <c r="VMS28" s="46"/>
      <c r="VMW28" s="46"/>
      <c r="VNA28" s="46"/>
      <c r="VNE28" s="46"/>
      <c r="VNI28" s="46"/>
      <c r="VNM28" s="46"/>
      <c r="VNQ28" s="46"/>
      <c r="VNU28" s="46"/>
      <c r="VNY28" s="46"/>
      <c r="VOC28" s="46"/>
      <c r="VOG28" s="46"/>
      <c r="VOK28" s="46"/>
      <c r="VOO28" s="46"/>
      <c r="VOS28" s="46"/>
      <c r="VOW28" s="46"/>
      <c r="VPA28" s="46"/>
      <c r="VPE28" s="46"/>
      <c r="VPI28" s="46"/>
      <c r="VPM28" s="46"/>
      <c r="VPQ28" s="46"/>
      <c r="VPU28" s="46"/>
      <c r="VPY28" s="46"/>
      <c r="VQC28" s="46"/>
      <c r="VQG28" s="46"/>
      <c r="VQK28" s="46"/>
      <c r="VQO28" s="46"/>
      <c r="VQS28" s="46"/>
      <c r="VQW28" s="46"/>
      <c r="VRA28" s="46"/>
      <c r="VRE28" s="46"/>
      <c r="VRI28" s="46"/>
      <c r="VRM28" s="46"/>
      <c r="VRQ28" s="46"/>
      <c r="VRU28" s="46"/>
      <c r="VRY28" s="46"/>
      <c r="VSC28" s="46"/>
      <c r="VSG28" s="46"/>
      <c r="VSK28" s="46"/>
      <c r="VSO28" s="46"/>
      <c r="VSS28" s="46"/>
      <c r="VSW28" s="46"/>
      <c r="VTA28" s="46"/>
      <c r="VTE28" s="46"/>
      <c r="VTI28" s="46"/>
      <c r="VTM28" s="46"/>
      <c r="VTQ28" s="46"/>
      <c r="VTU28" s="46"/>
      <c r="VTY28" s="46"/>
      <c r="VUC28" s="46"/>
      <c r="VUG28" s="46"/>
      <c r="VUK28" s="46"/>
      <c r="VUO28" s="46"/>
      <c r="VUS28" s="46"/>
      <c r="VUW28" s="46"/>
      <c r="VVA28" s="46"/>
      <c r="VVE28" s="46"/>
      <c r="VVI28" s="46"/>
      <c r="VVM28" s="46"/>
      <c r="VVQ28" s="46"/>
      <c r="VVU28" s="46"/>
      <c r="VVY28" s="46"/>
      <c r="VWC28" s="46"/>
      <c r="VWG28" s="46"/>
      <c r="VWK28" s="46"/>
      <c r="VWO28" s="46"/>
      <c r="VWS28" s="46"/>
      <c r="VWW28" s="46"/>
      <c r="VXA28" s="46"/>
      <c r="VXE28" s="46"/>
      <c r="VXI28" s="46"/>
      <c r="VXM28" s="46"/>
      <c r="VXQ28" s="46"/>
      <c r="VXU28" s="46"/>
      <c r="VXY28" s="46"/>
      <c r="VYC28" s="46"/>
      <c r="VYG28" s="46"/>
      <c r="VYK28" s="46"/>
      <c r="VYO28" s="46"/>
      <c r="VYS28" s="46"/>
      <c r="VYW28" s="46"/>
      <c r="VZA28" s="46"/>
      <c r="VZE28" s="46"/>
      <c r="VZI28" s="46"/>
      <c r="VZM28" s="46"/>
      <c r="VZQ28" s="46"/>
      <c r="VZU28" s="46"/>
      <c r="VZY28" s="46"/>
      <c r="WAC28" s="46"/>
      <c r="WAG28" s="46"/>
      <c r="WAK28" s="46"/>
      <c r="WAO28" s="46"/>
      <c r="WAS28" s="46"/>
      <c r="WAW28" s="46"/>
      <c r="WBA28" s="46"/>
      <c r="WBE28" s="46"/>
      <c r="WBI28" s="46"/>
      <c r="WBM28" s="46"/>
      <c r="WBQ28" s="46"/>
      <c r="WBU28" s="46"/>
      <c r="WBY28" s="46"/>
      <c r="WCC28" s="46"/>
      <c r="WCG28" s="46"/>
      <c r="WCK28" s="46"/>
      <c r="WCO28" s="46"/>
      <c r="WCS28" s="46"/>
      <c r="WCW28" s="46"/>
      <c r="WDA28" s="46"/>
      <c r="WDE28" s="46"/>
      <c r="WDI28" s="46"/>
      <c r="WDM28" s="46"/>
      <c r="WDQ28" s="46"/>
      <c r="WDU28" s="46"/>
      <c r="WDY28" s="46"/>
      <c r="WEC28" s="46"/>
      <c r="WEG28" s="46"/>
      <c r="WEK28" s="46"/>
      <c r="WEO28" s="46"/>
      <c r="WES28" s="46"/>
      <c r="WEW28" s="46"/>
      <c r="WFA28" s="46"/>
      <c r="WFE28" s="46"/>
      <c r="WFI28" s="46"/>
      <c r="WFM28" s="46"/>
      <c r="WFQ28" s="46"/>
      <c r="WFU28" s="46"/>
      <c r="WFY28" s="46"/>
      <c r="WGC28" s="46"/>
      <c r="WGG28" s="46"/>
      <c r="WGK28" s="46"/>
      <c r="WGO28" s="46"/>
      <c r="WGS28" s="46"/>
      <c r="WGW28" s="46"/>
      <c r="WHA28" s="46"/>
      <c r="WHE28" s="46"/>
      <c r="WHI28" s="46"/>
      <c r="WHM28" s="46"/>
      <c r="WHQ28" s="46"/>
      <c r="WHU28" s="46"/>
      <c r="WHY28" s="46"/>
      <c r="WIC28" s="46"/>
      <c r="WIG28" s="46"/>
      <c r="WIK28" s="46"/>
      <c r="WIO28" s="46"/>
      <c r="WIS28" s="46"/>
      <c r="WIW28" s="46"/>
      <c r="WJA28" s="46"/>
      <c r="WJE28" s="46"/>
      <c r="WJI28" s="46"/>
      <c r="WJM28" s="46"/>
      <c r="WJQ28" s="46"/>
      <c r="WJU28" s="46"/>
      <c r="WJY28" s="46"/>
      <c r="WKC28" s="46"/>
      <c r="WKG28" s="46"/>
      <c r="WKK28" s="46"/>
      <c r="WKO28" s="46"/>
      <c r="WKS28" s="46"/>
      <c r="WKW28" s="46"/>
      <c r="WLA28" s="46"/>
      <c r="WLE28" s="46"/>
      <c r="WLI28" s="46"/>
      <c r="WLM28" s="46"/>
      <c r="WLQ28" s="46"/>
      <c r="WLU28" s="46"/>
      <c r="WLY28" s="46"/>
      <c r="WMC28" s="46"/>
      <c r="WMG28" s="46"/>
      <c r="WMK28" s="46"/>
      <c r="WMO28" s="46"/>
      <c r="WMS28" s="46"/>
      <c r="WMW28" s="46"/>
      <c r="WNA28" s="46"/>
      <c r="WNE28" s="46"/>
      <c r="WNI28" s="46"/>
      <c r="WNM28" s="46"/>
      <c r="WNQ28" s="46"/>
      <c r="WNU28" s="46"/>
      <c r="WNY28" s="46"/>
      <c r="WOC28" s="46"/>
      <c r="WOG28" s="46"/>
      <c r="WOK28" s="46"/>
      <c r="WOO28" s="46"/>
      <c r="WOS28" s="46"/>
      <c r="WOW28" s="46"/>
      <c r="WPA28" s="46"/>
      <c r="WPE28" s="46"/>
      <c r="WPI28" s="46"/>
      <c r="WPM28" s="46"/>
      <c r="WPQ28" s="46"/>
      <c r="WPU28" s="46"/>
      <c r="WPY28" s="46"/>
      <c r="WQC28" s="46"/>
      <c r="WQG28" s="46"/>
      <c r="WQK28" s="46"/>
      <c r="WQO28" s="46"/>
      <c r="WQS28" s="46"/>
      <c r="WQW28" s="46"/>
      <c r="WRA28" s="46"/>
      <c r="WRE28" s="46"/>
      <c r="WRI28" s="46"/>
      <c r="WRM28" s="46"/>
      <c r="WRQ28" s="46"/>
      <c r="WRU28" s="46"/>
      <c r="WRY28" s="46"/>
      <c r="WSC28" s="46"/>
      <c r="WSG28" s="46"/>
      <c r="WSK28" s="46"/>
      <c r="WSO28" s="46"/>
      <c r="WSS28" s="46"/>
      <c r="WSW28" s="46"/>
      <c r="WTA28" s="46"/>
      <c r="WTE28" s="46"/>
      <c r="WTI28" s="46"/>
      <c r="WTM28" s="46"/>
      <c r="WTQ28" s="46"/>
      <c r="WTU28" s="46"/>
      <c r="WTY28" s="46"/>
      <c r="WUC28" s="46"/>
      <c r="WUG28" s="46"/>
      <c r="WUK28" s="46"/>
      <c r="WUO28" s="46"/>
      <c r="WUS28" s="46"/>
      <c r="WUW28" s="46"/>
      <c r="WVA28" s="46"/>
      <c r="WVE28" s="46"/>
      <c r="WVI28" s="46"/>
      <c r="WVM28" s="46"/>
      <c r="WVQ28" s="46"/>
      <c r="WVU28" s="46"/>
      <c r="WVY28" s="46"/>
      <c r="WWC28" s="46"/>
      <c r="WWG28" s="46"/>
      <c r="WWK28" s="46"/>
      <c r="WWO28" s="46"/>
      <c r="WWS28" s="46"/>
      <c r="WWW28" s="46"/>
      <c r="WXA28" s="46"/>
      <c r="WXE28" s="46"/>
      <c r="WXI28" s="46"/>
      <c r="WXM28" s="46"/>
      <c r="WXQ28" s="46"/>
      <c r="WXU28" s="46"/>
      <c r="WXY28" s="46"/>
      <c r="WYC28" s="46"/>
      <c r="WYG28" s="46"/>
      <c r="WYK28" s="46"/>
      <c r="WYO28" s="46"/>
      <c r="WYS28" s="46"/>
      <c r="WYW28" s="46"/>
      <c r="WZA28" s="46"/>
      <c r="WZE28" s="46"/>
      <c r="WZI28" s="46"/>
      <c r="WZM28" s="46"/>
      <c r="WZQ28" s="46"/>
      <c r="WZU28" s="46"/>
      <c r="WZY28" s="46"/>
      <c r="XAC28" s="46"/>
      <c r="XAG28" s="46"/>
      <c r="XAK28" s="46"/>
      <c r="XAO28" s="46"/>
      <c r="XAS28" s="46"/>
      <c r="XAW28" s="46"/>
      <c r="XBA28" s="46"/>
      <c r="XBE28" s="46"/>
      <c r="XBI28" s="46"/>
      <c r="XBM28" s="46"/>
      <c r="XBQ28" s="46"/>
      <c r="XBU28" s="46"/>
      <c r="XBY28" s="46"/>
      <c r="XCC28" s="46"/>
      <c r="XCG28" s="46"/>
      <c r="XCK28" s="46"/>
      <c r="XCO28" s="46"/>
      <c r="XCS28" s="46"/>
      <c r="XCW28" s="46"/>
      <c r="XDA28" s="46"/>
      <c r="XDE28" s="46"/>
      <c r="XDI28" s="46"/>
      <c r="XDM28" s="46"/>
      <c r="XDQ28" s="46"/>
      <c r="XDU28" s="46"/>
      <c r="XDY28" s="46"/>
      <c r="XEC28" s="46"/>
      <c r="XEG28" s="46"/>
      <c r="XEK28" s="46"/>
      <c r="XEO28" s="46"/>
      <c r="XES28" s="46"/>
      <c r="XEW28" s="46"/>
      <c r="XFA28" s="46"/>
    </row>
    <row r="29" spans="1:1021 1025:2045 2049:3069 3073:4093 4097:5117 5121:6141 6145:7165 7169:8189 8193:9213 9217:10237 10241:11261 11265:12285 12289:13309 13313:14333 14337:15357 15361:16381" s="48" customFormat="1" x14ac:dyDescent="0.3">
      <c r="A29" s="46"/>
      <c r="C29" s="84" t="s">
        <v>121</v>
      </c>
      <c r="E29" s="83">
        <f>E28/E$20</f>
        <v>0.64664133862925099</v>
      </c>
      <c r="F29" s="83">
        <f t="shared" ref="F29:I29" si="8">F28/F$20</f>
        <v>0.62851996936141463</v>
      </c>
      <c r="G29" s="83">
        <f t="shared" si="8"/>
        <v>0.37684066281694706</v>
      </c>
      <c r="H29" s="83">
        <f t="shared" si="8"/>
        <v>0.45096207742938393</v>
      </c>
      <c r="I29" s="83">
        <f t="shared" si="8"/>
        <v>0.44980197319086151</v>
      </c>
      <c r="J29" s="83">
        <f t="shared" ref="J29:S29" si="9">Company_Store_per_Total_Sale</f>
        <v>0.45038202531012272</v>
      </c>
      <c r="K29" s="83">
        <f t="shared" si="9"/>
        <v>0.45038202531012272</v>
      </c>
      <c r="L29" s="83">
        <f t="shared" si="9"/>
        <v>0.45038202531012272</v>
      </c>
      <c r="M29" s="83">
        <f t="shared" si="9"/>
        <v>0.45038202531012272</v>
      </c>
      <c r="N29" s="83">
        <f t="shared" si="9"/>
        <v>0.45038202531012272</v>
      </c>
      <c r="O29" s="83">
        <f t="shared" si="9"/>
        <v>0.45038202531012272</v>
      </c>
      <c r="P29" s="83">
        <f t="shared" si="9"/>
        <v>0.45038202531012272</v>
      </c>
      <c r="Q29" s="83">
        <f t="shared" si="9"/>
        <v>0.45038202531012272</v>
      </c>
      <c r="R29" s="83">
        <f t="shared" si="9"/>
        <v>0.45038202531012272</v>
      </c>
      <c r="S29" s="83">
        <f t="shared" si="9"/>
        <v>0.45038202531012272</v>
      </c>
      <c r="U29" s="46"/>
      <c r="Y29" s="46"/>
      <c r="AC29" s="46"/>
      <c r="AG29" s="46"/>
      <c r="AK29" s="46"/>
      <c r="AO29" s="46"/>
      <c r="AS29" s="46"/>
      <c r="AW29" s="46"/>
      <c r="BA29" s="46"/>
      <c r="BE29" s="46"/>
      <c r="BI29" s="46"/>
      <c r="BM29" s="46"/>
      <c r="BQ29" s="46"/>
      <c r="BU29" s="46"/>
      <c r="BY29" s="46"/>
      <c r="CC29" s="46"/>
      <c r="CG29" s="46"/>
      <c r="CK29" s="46"/>
      <c r="CO29" s="46"/>
      <c r="CS29" s="46"/>
      <c r="CW29" s="46"/>
      <c r="DA29" s="46"/>
      <c r="DE29" s="46"/>
      <c r="DI29" s="46"/>
      <c r="DM29" s="46"/>
      <c r="DQ29" s="46"/>
      <c r="DU29" s="46"/>
      <c r="DY29" s="46"/>
      <c r="EC29" s="46"/>
      <c r="EG29" s="46"/>
      <c r="EK29" s="46"/>
      <c r="EO29" s="46"/>
      <c r="ES29" s="46"/>
      <c r="EW29" s="46"/>
      <c r="FA29" s="46"/>
      <c r="FE29" s="46"/>
      <c r="FI29" s="46"/>
      <c r="FM29" s="46"/>
      <c r="FQ29" s="46"/>
      <c r="FU29" s="46"/>
      <c r="FY29" s="46"/>
      <c r="GC29" s="46"/>
      <c r="GG29" s="46"/>
      <c r="GK29" s="46"/>
      <c r="GO29" s="46"/>
      <c r="GS29" s="46"/>
      <c r="GW29" s="46"/>
      <c r="HA29" s="46"/>
      <c r="HE29" s="46"/>
      <c r="HI29" s="46"/>
      <c r="HM29" s="46"/>
      <c r="HQ29" s="46"/>
      <c r="HU29" s="46"/>
      <c r="HY29" s="46"/>
      <c r="IC29" s="46"/>
      <c r="IG29" s="46"/>
      <c r="IK29" s="46"/>
      <c r="IO29" s="46"/>
      <c r="IS29" s="46"/>
      <c r="IW29" s="46"/>
      <c r="JA29" s="46"/>
      <c r="JE29" s="46"/>
      <c r="JI29" s="46"/>
      <c r="JM29" s="46"/>
      <c r="JQ29" s="46"/>
      <c r="JU29" s="46"/>
      <c r="JY29" s="46"/>
      <c r="KC29" s="46"/>
      <c r="KG29" s="46"/>
      <c r="KK29" s="46"/>
      <c r="KO29" s="46"/>
      <c r="KS29" s="46"/>
      <c r="KW29" s="46"/>
      <c r="LA29" s="46"/>
      <c r="LE29" s="46"/>
      <c r="LI29" s="46"/>
      <c r="LM29" s="46"/>
      <c r="LQ29" s="46"/>
      <c r="LU29" s="46"/>
      <c r="LY29" s="46"/>
      <c r="MC29" s="46"/>
      <c r="MG29" s="46"/>
      <c r="MK29" s="46"/>
      <c r="MO29" s="46"/>
      <c r="MS29" s="46"/>
      <c r="MW29" s="46"/>
      <c r="NA29" s="46"/>
      <c r="NE29" s="46"/>
      <c r="NI29" s="46"/>
      <c r="NM29" s="46"/>
      <c r="NQ29" s="46"/>
      <c r="NU29" s="46"/>
      <c r="NY29" s="46"/>
      <c r="OC29" s="46"/>
      <c r="OG29" s="46"/>
      <c r="OK29" s="46"/>
      <c r="OO29" s="46"/>
      <c r="OS29" s="46"/>
      <c r="OW29" s="46"/>
      <c r="PA29" s="46"/>
      <c r="PE29" s="46"/>
      <c r="PI29" s="46"/>
      <c r="PM29" s="46"/>
      <c r="PQ29" s="46"/>
      <c r="PU29" s="46"/>
      <c r="PY29" s="46"/>
      <c r="QC29" s="46"/>
      <c r="QG29" s="46"/>
      <c r="QK29" s="46"/>
      <c r="QO29" s="46"/>
      <c r="QS29" s="46"/>
      <c r="QW29" s="46"/>
      <c r="RA29" s="46"/>
      <c r="RE29" s="46"/>
      <c r="RI29" s="46"/>
      <c r="RM29" s="46"/>
      <c r="RQ29" s="46"/>
      <c r="RU29" s="46"/>
      <c r="RY29" s="46"/>
      <c r="SC29" s="46"/>
      <c r="SG29" s="46"/>
      <c r="SK29" s="46"/>
      <c r="SO29" s="46"/>
      <c r="SS29" s="46"/>
      <c r="SW29" s="46"/>
      <c r="TA29" s="46"/>
      <c r="TE29" s="46"/>
      <c r="TI29" s="46"/>
      <c r="TM29" s="46"/>
      <c r="TQ29" s="46"/>
      <c r="TU29" s="46"/>
      <c r="TY29" s="46"/>
      <c r="UC29" s="46"/>
      <c r="UG29" s="46"/>
      <c r="UK29" s="46"/>
      <c r="UO29" s="46"/>
      <c r="US29" s="46"/>
      <c r="UW29" s="46"/>
      <c r="VA29" s="46"/>
      <c r="VE29" s="46"/>
      <c r="VI29" s="46"/>
      <c r="VM29" s="46"/>
      <c r="VQ29" s="46"/>
      <c r="VU29" s="46"/>
      <c r="VY29" s="46"/>
      <c r="WC29" s="46"/>
      <c r="WG29" s="46"/>
      <c r="WK29" s="46"/>
      <c r="WO29" s="46"/>
      <c r="WS29" s="46"/>
      <c r="WW29" s="46"/>
      <c r="XA29" s="46"/>
      <c r="XE29" s="46"/>
      <c r="XI29" s="46"/>
      <c r="XM29" s="46"/>
      <c r="XQ29" s="46"/>
      <c r="XU29" s="46"/>
      <c r="XY29" s="46"/>
      <c r="YC29" s="46"/>
      <c r="YG29" s="46"/>
      <c r="YK29" s="46"/>
      <c r="YO29" s="46"/>
      <c r="YS29" s="46"/>
      <c r="YW29" s="46"/>
      <c r="ZA29" s="46"/>
      <c r="ZE29" s="46"/>
      <c r="ZI29" s="46"/>
      <c r="ZM29" s="46"/>
      <c r="ZQ29" s="46"/>
      <c r="ZU29" s="46"/>
      <c r="ZY29" s="46"/>
      <c r="AAC29" s="46"/>
      <c r="AAG29" s="46"/>
      <c r="AAK29" s="46"/>
      <c r="AAO29" s="46"/>
      <c r="AAS29" s="46"/>
      <c r="AAW29" s="46"/>
      <c r="ABA29" s="46"/>
      <c r="ABE29" s="46"/>
      <c r="ABI29" s="46"/>
      <c r="ABM29" s="46"/>
      <c r="ABQ29" s="46"/>
      <c r="ABU29" s="46"/>
      <c r="ABY29" s="46"/>
      <c r="ACC29" s="46"/>
      <c r="ACG29" s="46"/>
      <c r="ACK29" s="46"/>
      <c r="ACO29" s="46"/>
      <c r="ACS29" s="46"/>
      <c r="ACW29" s="46"/>
      <c r="ADA29" s="46"/>
      <c r="ADE29" s="46"/>
      <c r="ADI29" s="46"/>
      <c r="ADM29" s="46"/>
      <c r="ADQ29" s="46"/>
      <c r="ADU29" s="46"/>
      <c r="ADY29" s="46"/>
      <c r="AEC29" s="46"/>
      <c r="AEG29" s="46"/>
      <c r="AEK29" s="46"/>
      <c r="AEO29" s="46"/>
      <c r="AES29" s="46"/>
      <c r="AEW29" s="46"/>
      <c r="AFA29" s="46"/>
      <c r="AFE29" s="46"/>
      <c r="AFI29" s="46"/>
      <c r="AFM29" s="46"/>
      <c r="AFQ29" s="46"/>
      <c r="AFU29" s="46"/>
      <c r="AFY29" s="46"/>
      <c r="AGC29" s="46"/>
      <c r="AGG29" s="46"/>
      <c r="AGK29" s="46"/>
      <c r="AGO29" s="46"/>
      <c r="AGS29" s="46"/>
      <c r="AGW29" s="46"/>
      <c r="AHA29" s="46"/>
      <c r="AHE29" s="46"/>
      <c r="AHI29" s="46"/>
      <c r="AHM29" s="46"/>
      <c r="AHQ29" s="46"/>
      <c r="AHU29" s="46"/>
      <c r="AHY29" s="46"/>
      <c r="AIC29" s="46"/>
      <c r="AIG29" s="46"/>
      <c r="AIK29" s="46"/>
      <c r="AIO29" s="46"/>
      <c r="AIS29" s="46"/>
      <c r="AIW29" s="46"/>
      <c r="AJA29" s="46"/>
      <c r="AJE29" s="46"/>
      <c r="AJI29" s="46"/>
      <c r="AJM29" s="46"/>
      <c r="AJQ29" s="46"/>
      <c r="AJU29" s="46"/>
      <c r="AJY29" s="46"/>
      <c r="AKC29" s="46"/>
      <c r="AKG29" s="46"/>
      <c r="AKK29" s="46"/>
      <c r="AKO29" s="46"/>
      <c r="AKS29" s="46"/>
      <c r="AKW29" s="46"/>
      <c r="ALA29" s="46"/>
      <c r="ALE29" s="46"/>
      <c r="ALI29" s="46"/>
      <c r="ALM29" s="46"/>
      <c r="ALQ29" s="46"/>
      <c r="ALU29" s="46"/>
      <c r="ALY29" s="46"/>
      <c r="AMC29" s="46"/>
      <c r="AMG29" s="46"/>
      <c r="AMK29" s="46"/>
      <c r="AMO29" s="46"/>
      <c r="AMS29" s="46"/>
      <c r="AMW29" s="46"/>
      <c r="ANA29" s="46"/>
      <c r="ANE29" s="46"/>
      <c r="ANI29" s="46"/>
      <c r="ANM29" s="46"/>
      <c r="ANQ29" s="46"/>
      <c r="ANU29" s="46"/>
      <c r="ANY29" s="46"/>
      <c r="AOC29" s="46"/>
      <c r="AOG29" s="46"/>
      <c r="AOK29" s="46"/>
      <c r="AOO29" s="46"/>
      <c r="AOS29" s="46"/>
      <c r="AOW29" s="46"/>
      <c r="APA29" s="46"/>
      <c r="APE29" s="46"/>
      <c r="API29" s="46"/>
      <c r="APM29" s="46"/>
      <c r="APQ29" s="46"/>
      <c r="APU29" s="46"/>
      <c r="APY29" s="46"/>
      <c r="AQC29" s="46"/>
      <c r="AQG29" s="46"/>
      <c r="AQK29" s="46"/>
      <c r="AQO29" s="46"/>
      <c r="AQS29" s="46"/>
      <c r="AQW29" s="46"/>
      <c r="ARA29" s="46"/>
      <c r="ARE29" s="46"/>
      <c r="ARI29" s="46"/>
      <c r="ARM29" s="46"/>
      <c r="ARQ29" s="46"/>
      <c r="ARU29" s="46"/>
      <c r="ARY29" s="46"/>
      <c r="ASC29" s="46"/>
      <c r="ASG29" s="46"/>
      <c r="ASK29" s="46"/>
      <c r="ASO29" s="46"/>
      <c r="ASS29" s="46"/>
      <c r="ASW29" s="46"/>
      <c r="ATA29" s="46"/>
      <c r="ATE29" s="46"/>
      <c r="ATI29" s="46"/>
      <c r="ATM29" s="46"/>
      <c r="ATQ29" s="46"/>
      <c r="ATU29" s="46"/>
      <c r="ATY29" s="46"/>
      <c r="AUC29" s="46"/>
      <c r="AUG29" s="46"/>
      <c r="AUK29" s="46"/>
      <c r="AUO29" s="46"/>
      <c r="AUS29" s="46"/>
      <c r="AUW29" s="46"/>
      <c r="AVA29" s="46"/>
      <c r="AVE29" s="46"/>
      <c r="AVI29" s="46"/>
      <c r="AVM29" s="46"/>
      <c r="AVQ29" s="46"/>
      <c r="AVU29" s="46"/>
      <c r="AVY29" s="46"/>
      <c r="AWC29" s="46"/>
      <c r="AWG29" s="46"/>
      <c r="AWK29" s="46"/>
      <c r="AWO29" s="46"/>
      <c r="AWS29" s="46"/>
      <c r="AWW29" s="46"/>
      <c r="AXA29" s="46"/>
      <c r="AXE29" s="46"/>
      <c r="AXI29" s="46"/>
      <c r="AXM29" s="46"/>
      <c r="AXQ29" s="46"/>
      <c r="AXU29" s="46"/>
      <c r="AXY29" s="46"/>
      <c r="AYC29" s="46"/>
      <c r="AYG29" s="46"/>
      <c r="AYK29" s="46"/>
      <c r="AYO29" s="46"/>
      <c r="AYS29" s="46"/>
      <c r="AYW29" s="46"/>
      <c r="AZA29" s="46"/>
      <c r="AZE29" s="46"/>
      <c r="AZI29" s="46"/>
      <c r="AZM29" s="46"/>
      <c r="AZQ29" s="46"/>
      <c r="AZU29" s="46"/>
      <c r="AZY29" s="46"/>
      <c r="BAC29" s="46"/>
      <c r="BAG29" s="46"/>
      <c r="BAK29" s="46"/>
      <c r="BAO29" s="46"/>
      <c r="BAS29" s="46"/>
      <c r="BAW29" s="46"/>
      <c r="BBA29" s="46"/>
      <c r="BBE29" s="46"/>
      <c r="BBI29" s="46"/>
      <c r="BBM29" s="46"/>
      <c r="BBQ29" s="46"/>
      <c r="BBU29" s="46"/>
      <c r="BBY29" s="46"/>
      <c r="BCC29" s="46"/>
      <c r="BCG29" s="46"/>
      <c r="BCK29" s="46"/>
      <c r="BCO29" s="46"/>
      <c r="BCS29" s="46"/>
      <c r="BCW29" s="46"/>
      <c r="BDA29" s="46"/>
      <c r="BDE29" s="46"/>
      <c r="BDI29" s="46"/>
      <c r="BDM29" s="46"/>
      <c r="BDQ29" s="46"/>
      <c r="BDU29" s="46"/>
      <c r="BDY29" s="46"/>
      <c r="BEC29" s="46"/>
      <c r="BEG29" s="46"/>
      <c r="BEK29" s="46"/>
      <c r="BEO29" s="46"/>
      <c r="BES29" s="46"/>
      <c r="BEW29" s="46"/>
      <c r="BFA29" s="46"/>
      <c r="BFE29" s="46"/>
      <c r="BFI29" s="46"/>
      <c r="BFM29" s="46"/>
      <c r="BFQ29" s="46"/>
      <c r="BFU29" s="46"/>
      <c r="BFY29" s="46"/>
      <c r="BGC29" s="46"/>
      <c r="BGG29" s="46"/>
      <c r="BGK29" s="46"/>
      <c r="BGO29" s="46"/>
      <c r="BGS29" s="46"/>
      <c r="BGW29" s="46"/>
      <c r="BHA29" s="46"/>
      <c r="BHE29" s="46"/>
      <c r="BHI29" s="46"/>
      <c r="BHM29" s="46"/>
      <c r="BHQ29" s="46"/>
      <c r="BHU29" s="46"/>
      <c r="BHY29" s="46"/>
      <c r="BIC29" s="46"/>
      <c r="BIG29" s="46"/>
      <c r="BIK29" s="46"/>
      <c r="BIO29" s="46"/>
      <c r="BIS29" s="46"/>
      <c r="BIW29" s="46"/>
      <c r="BJA29" s="46"/>
      <c r="BJE29" s="46"/>
      <c r="BJI29" s="46"/>
      <c r="BJM29" s="46"/>
      <c r="BJQ29" s="46"/>
      <c r="BJU29" s="46"/>
      <c r="BJY29" s="46"/>
      <c r="BKC29" s="46"/>
      <c r="BKG29" s="46"/>
      <c r="BKK29" s="46"/>
      <c r="BKO29" s="46"/>
      <c r="BKS29" s="46"/>
      <c r="BKW29" s="46"/>
      <c r="BLA29" s="46"/>
      <c r="BLE29" s="46"/>
      <c r="BLI29" s="46"/>
      <c r="BLM29" s="46"/>
      <c r="BLQ29" s="46"/>
      <c r="BLU29" s="46"/>
      <c r="BLY29" s="46"/>
      <c r="BMC29" s="46"/>
      <c r="BMG29" s="46"/>
      <c r="BMK29" s="46"/>
      <c r="BMO29" s="46"/>
      <c r="BMS29" s="46"/>
      <c r="BMW29" s="46"/>
      <c r="BNA29" s="46"/>
      <c r="BNE29" s="46"/>
      <c r="BNI29" s="46"/>
      <c r="BNM29" s="46"/>
      <c r="BNQ29" s="46"/>
      <c r="BNU29" s="46"/>
      <c r="BNY29" s="46"/>
      <c r="BOC29" s="46"/>
      <c r="BOG29" s="46"/>
      <c r="BOK29" s="46"/>
      <c r="BOO29" s="46"/>
      <c r="BOS29" s="46"/>
      <c r="BOW29" s="46"/>
      <c r="BPA29" s="46"/>
      <c r="BPE29" s="46"/>
      <c r="BPI29" s="46"/>
      <c r="BPM29" s="46"/>
      <c r="BPQ29" s="46"/>
      <c r="BPU29" s="46"/>
      <c r="BPY29" s="46"/>
      <c r="BQC29" s="46"/>
      <c r="BQG29" s="46"/>
      <c r="BQK29" s="46"/>
      <c r="BQO29" s="46"/>
      <c r="BQS29" s="46"/>
      <c r="BQW29" s="46"/>
      <c r="BRA29" s="46"/>
      <c r="BRE29" s="46"/>
      <c r="BRI29" s="46"/>
      <c r="BRM29" s="46"/>
      <c r="BRQ29" s="46"/>
      <c r="BRU29" s="46"/>
      <c r="BRY29" s="46"/>
      <c r="BSC29" s="46"/>
      <c r="BSG29" s="46"/>
      <c r="BSK29" s="46"/>
      <c r="BSO29" s="46"/>
      <c r="BSS29" s="46"/>
      <c r="BSW29" s="46"/>
      <c r="BTA29" s="46"/>
      <c r="BTE29" s="46"/>
      <c r="BTI29" s="46"/>
      <c r="BTM29" s="46"/>
      <c r="BTQ29" s="46"/>
      <c r="BTU29" s="46"/>
      <c r="BTY29" s="46"/>
      <c r="BUC29" s="46"/>
      <c r="BUG29" s="46"/>
      <c r="BUK29" s="46"/>
      <c r="BUO29" s="46"/>
      <c r="BUS29" s="46"/>
      <c r="BUW29" s="46"/>
      <c r="BVA29" s="46"/>
      <c r="BVE29" s="46"/>
      <c r="BVI29" s="46"/>
      <c r="BVM29" s="46"/>
      <c r="BVQ29" s="46"/>
      <c r="BVU29" s="46"/>
      <c r="BVY29" s="46"/>
      <c r="BWC29" s="46"/>
      <c r="BWG29" s="46"/>
      <c r="BWK29" s="46"/>
      <c r="BWO29" s="46"/>
      <c r="BWS29" s="46"/>
      <c r="BWW29" s="46"/>
      <c r="BXA29" s="46"/>
      <c r="BXE29" s="46"/>
      <c r="BXI29" s="46"/>
      <c r="BXM29" s="46"/>
      <c r="BXQ29" s="46"/>
      <c r="BXU29" s="46"/>
      <c r="BXY29" s="46"/>
      <c r="BYC29" s="46"/>
      <c r="BYG29" s="46"/>
      <c r="BYK29" s="46"/>
      <c r="BYO29" s="46"/>
      <c r="BYS29" s="46"/>
      <c r="BYW29" s="46"/>
      <c r="BZA29" s="46"/>
      <c r="BZE29" s="46"/>
      <c r="BZI29" s="46"/>
      <c r="BZM29" s="46"/>
      <c r="BZQ29" s="46"/>
      <c r="BZU29" s="46"/>
      <c r="BZY29" s="46"/>
      <c r="CAC29" s="46"/>
      <c r="CAG29" s="46"/>
      <c r="CAK29" s="46"/>
      <c r="CAO29" s="46"/>
      <c r="CAS29" s="46"/>
      <c r="CAW29" s="46"/>
      <c r="CBA29" s="46"/>
      <c r="CBE29" s="46"/>
      <c r="CBI29" s="46"/>
      <c r="CBM29" s="46"/>
      <c r="CBQ29" s="46"/>
      <c r="CBU29" s="46"/>
      <c r="CBY29" s="46"/>
      <c r="CCC29" s="46"/>
      <c r="CCG29" s="46"/>
      <c r="CCK29" s="46"/>
      <c r="CCO29" s="46"/>
      <c r="CCS29" s="46"/>
      <c r="CCW29" s="46"/>
      <c r="CDA29" s="46"/>
      <c r="CDE29" s="46"/>
      <c r="CDI29" s="46"/>
      <c r="CDM29" s="46"/>
      <c r="CDQ29" s="46"/>
      <c r="CDU29" s="46"/>
      <c r="CDY29" s="46"/>
      <c r="CEC29" s="46"/>
      <c r="CEG29" s="46"/>
      <c r="CEK29" s="46"/>
      <c r="CEO29" s="46"/>
      <c r="CES29" s="46"/>
      <c r="CEW29" s="46"/>
      <c r="CFA29" s="46"/>
      <c r="CFE29" s="46"/>
      <c r="CFI29" s="46"/>
      <c r="CFM29" s="46"/>
      <c r="CFQ29" s="46"/>
      <c r="CFU29" s="46"/>
      <c r="CFY29" s="46"/>
      <c r="CGC29" s="46"/>
      <c r="CGG29" s="46"/>
      <c r="CGK29" s="46"/>
      <c r="CGO29" s="46"/>
      <c r="CGS29" s="46"/>
      <c r="CGW29" s="46"/>
      <c r="CHA29" s="46"/>
      <c r="CHE29" s="46"/>
      <c r="CHI29" s="46"/>
      <c r="CHM29" s="46"/>
      <c r="CHQ29" s="46"/>
      <c r="CHU29" s="46"/>
      <c r="CHY29" s="46"/>
      <c r="CIC29" s="46"/>
      <c r="CIG29" s="46"/>
      <c r="CIK29" s="46"/>
      <c r="CIO29" s="46"/>
      <c r="CIS29" s="46"/>
      <c r="CIW29" s="46"/>
      <c r="CJA29" s="46"/>
      <c r="CJE29" s="46"/>
      <c r="CJI29" s="46"/>
      <c r="CJM29" s="46"/>
      <c r="CJQ29" s="46"/>
      <c r="CJU29" s="46"/>
      <c r="CJY29" s="46"/>
      <c r="CKC29" s="46"/>
      <c r="CKG29" s="46"/>
      <c r="CKK29" s="46"/>
      <c r="CKO29" s="46"/>
      <c r="CKS29" s="46"/>
      <c r="CKW29" s="46"/>
      <c r="CLA29" s="46"/>
      <c r="CLE29" s="46"/>
      <c r="CLI29" s="46"/>
      <c r="CLM29" s="46"/>
      <c r="CLQ29" s="46"/>
      <c r="CLU29" s="46"/>
      <c r="CLY29" s="46"/>
      <c r="CMC29" s="46"/>
      <c r="CMG29" s="46"/>
      <c r="CMK29" s="46"/>
      <c r="CMO29" s="46"/>
      <c r="CMS29" s="46"/>
      <c r="CMW29" s="46"/>
      <c r="CNA29" s="46"/>
      <c r="CNE29" s="46"/>
      <c r="CNI29" s="46"/>
      <c r="CNM29" s="46"/>
      <c r="CNQ29" s="46"/>
      <c r="CNU29" s="46"/>
      <c r="CNY29" s="46"/>
      <c r="COC29" s="46"/>
      <c r="COG29" s="46"/>
      <c r="COK29" s="46"/>
      <c r="COO29" s="46"/>
      <c r="COS29" s="46"/>
      <c r="COW29" s="46"/>
      <c r="CPA29" s="46"/>
      <c r="CPE29" s="46"/>
      <c r="CPI29" s="46"/>
      <c r="CPM29" s="46"/>
      <c r="CPQ29" s="46"/>
      <c r="CPU29" s="46"/>
      <c r="CPY29" s="46"/>
      <c r="CQC29" s="46"/>
      <c r="CQG29" s="46"/>
      <c r="CQK29" s="46"/>
      <c r="CQO29" s="46"/>
      <c r="CQS29" s="46"/>
      <c r="CQW29" s="46"/>
      <c r="CRA29" s="46"/>
      <c r="CRE29" s="46"/>
      <c r="CRI29" s="46"/>
      <c r="CRM29" s="46"/>
      <c r="CRQ29" s="46"/>
      <c r="CRU29" s="46"/>
      <c r="CRY29" s="46"/>
      <c r="CSC29" s="46"/>
      <c r="CSG29" s="46"/>
      <c r="CSK29" s="46"/>
      <c r="CSO29" s="46"/>
      <c r="CSS29" s="46"/>
      <c r="CSW29" s="46"/>
      <c r="CTA29" s="46"/>
      <c r="CTE29" s="46"/>
      <c r="CTI29" s="46"/>
      <c r="CTM29" s="46"/>
      <c r="CTQ29" s="46"/>
      <c r="CTU29" s="46"/>
      <c r="CTY29" s="46"/>
      <c r="CUC29" s="46"/>
      <c r="CUG29" s="46"/>
      <c r="CUK29" s="46"/>
      <c r="CUO29" s="46"/>
      <c r="CUS29" s="46"/>
      <c r="CUW29" s="46"/>
      <c r="CVA29" s="46"/>
      <c r="CVE29" s="46"/>
      <c r="CVI29" s="46"/>
      <c r="CVM29" s="46"/>
      <c r="CVQ29" s="46"/>
      <c r="CVU29" s="46"/>
      <c r="CVY29" s="46"/>
      <c r="CWC29" s="46"/>
      <c r="CWG29" s="46"/>
      <c r="CWK29" s="46"/>
      <c r="CWO29" s="46"/>
      <c r="CWS29" s="46"/>
      <c r="CWW29" s="46"/>
      <c r="CXA29" s="46"/>
      <c r="CXE29" s="46"/>
      <c r="CXI29" s="46"/>
      <c r="CXM29" s="46"/>
      <c r="CXQ29" s="46"/>
      <c r="CXU29" s="46"/>
      <c r="CXY29" s="46"/>
      <c r="CYC29" s="46"/>
      <c r="CYG29" s="46"/>
      <c r="CYK29" s="46"/>
      <c r="CYO29" s="46"/>
      <c r="CYS29" s="46"/>
      <c r="CYW29" s="46"/>
      <c r="CZA29" s="46"/>
      <c r="CZE29" s="46"/>
      <c r="CZI29" s="46"/>
      <c r="CZM29" s="46"/>
      <c r="CZQ29" s="46"/>
      <c r="CZU29" s="46"/>
      <c r="CZY29" s="46"/>
      <c r="DAC29" s="46"/>
      <c r="DAG29" s="46"/>
      <c r="DAK29" s="46"/>
      <c r="DAO29" s="46"/>
      <c r="DAS29" s="46"/>
      <c r="DAW29" s="46"/>
      <c r="DBA29" s="46"/>
      <c r="DBE29" s="46"/>
      <c r="DBI29" s="46"/>
      <c r="DBM29" s="46"/>
      <c r="DBQ29" s="46"/>
      <c r="DBU29" s="46"/>
      <c r="DBY29" s="46"/>
      <c r="DCC29" s="46"/>
      <c r="DCG29" s="46"/>
      <c r="DCK29" s="46"/>
      <c r="DCO29" s="46"/>
      <c r="DCS29" s="46"/>
      <c r="DCW29" s="46"/>
      <c r="DDA29" s="46"/>
      <c r="DDE29" s="46"/>
      <c r="DDI29" s="46"/>
      <c r="DDM29" s="46"/>
      <c r="DDQ29" s="46"/>
      <c r="DDU29" s="46"/>
      <c r="DDY29" s="46"/>
      <c r="DEC29" s="46"/>
      <c r="DEG29" s="46"/>
      <c r="DEK29" s="46"/>
      <c r="DEO29" s="46"/>
      <c r="DES29" s="46"/>
      <c r="DEW29" s="46"/>
      <c r="DFA29" s="46"/>
      <c r="DFE29" s="46"/>
      <c r="DFI29" s="46"/>
      <c r="DFM29" s="46"/>
      <c r="DFQ29" s="46"/>
      <c r="DFU29" s="46"/>
      <c r="DFY29" s="46"/>
      <c r="DGC29" s="46"/>
      <c r="DGG29" s="46"/>
      <c r="DGK29" s="46"/>
      <c r="DGO29" s="46"/>
      <c r="DGS29" s="46"/>
      <c r="DGW29" s="46"/>
      <c r="DHA29" s="46"/>
      <c r="DHE29" s="46"/>
      <c r="DHI29" s="46"/>
      <c r="DHM29" s="46"/>
      <c r="DHQ29" s="46"/>
      <c r="DHU29" s="46"/>
      <c r="DHY29" s="46"/>
      <c r="DIC29" s="46"/>
      <c r="DIG29" s="46"/>
      <c r="DIK29" s="46"/>
      <c r="DIO29" s="46"/>
      <c r="DIS29" s="46"/>
      <c r="DIW29" s="46"/>
      <c r="DJA29" s="46"/>
      <c r="DJE29" s="46"/>
      <c r="DJI29" s="46"/>
      <c r="DJM29" s="46"/>
      <c r="DJQ29" s="46"/>
      <c r="DJU29" s="46"/>
      <c r="DJY29" s="46"/>
      <c r="DKC29" s="46"/>
      <c r="DKG29" s="46"/>
      <c r="DKK29" s="46"/>
      <c r="DKO29" s="46"/>
      <c r="DKS29" s="46"/>
      <c r="DKW29" s="46"/>
      <c r="DLA29" s="46"/>
      <c r="DLE29" s="46"/>
      <c r="DLI29" s="46"/>
      <c r="DLM29" s="46"/>
      <c r="DLQ29" s="46"/>
      <c r="DLU29" s="46"/>
      <c r="DLY29" s="46"/>
      <c r="DMC29" s="46"/>
      <c r="DMG29" s="46"/>
      <c r="DMK29" s="46"/>
      <c r="DMO29" s="46"/>
      <c r="DMS29" s="46"/>
      <c r="DMW29" s="46"/>
      <c r="DNA29" s="46"/>
      <c r="DNE29" s="46"/>
      <c r="DNI29" s="46"/>
      <c r="DNM29" s="46"/>
      <c r="DNQ29" s="46"/>
      <c r="DNU29" s="46"/>
      <c r="DNY29" s="46"/>
      <c r="DOC29" s="46"/>
      <c r="DOG29" s="46"/>
      <c r="DOK29" s="46"/>
      <c r="DOO29" s="46"/>
      <c r="DOS29" s="46"/>
      <c r="DOW29" s="46"/>
      <c r="DPA29" s="46"/>
      <c r="DPE29" s="46"/>
      <c r="DPI29" s="46"/>
      <c r="DPM29" s="46"/>
      <c r="DPQ29" s="46"/>
      <c r="DPU29" s="46"/>
      <c r="DPY29" s="46"/>
      <c r="DQC29" s="46"/>
      <c r="DQG29" s="46"/>
      <c r="DQK29" s="46"/>
      <c r="DQO29" s="46"/>
      <c r="DQS29" s="46"/>
      <c r="DQW29" s="46"/>
      <c r="DRA29" s="46"/>
      <c r="DRE29" s="46"/>
      <c r="DRI29" s="46"/>
      <c r="DRM29" s="46"/>
      <c r="DRQ29" s="46"/>
      <c r="DRU29" s="46"/>
      <c r="DRY29" s="46"/>
      <c r="DSC29" s="46"/>
      <c r="DSG29" s="46"/>
      <c r="DSK29" s="46"/>
      <c r="DSO29" s="46"/>
      <c r="DSS29" s="46"/>
      <c r="DSW29" s="46"/>
      <c r="DTA29" s="46"/>
      <c r="DTE29" s="46"/>
      <c r="DTI29" s="46"/>
      <c r="DTM29" s="46"/>
      <c r="DTQ29" s="46"/>
      <c r="DTU29" s="46"/>
      <c r="DTY29" s="46"/>
      <c r="DUC29" s="46"/>
      <c r="DUG29" s="46"/>
      <c r="DUK29" s="46"/>
      <c r="DUO29" s="46"/>
      <c r="DUS29" s="46"/>
      <c r="DUW29" s="46"/>
      <c r="DVA29" s="46"/>
      <c r="DVE29" s="46"/>
      <c r="DVI29" s="46"/>
      <c r="DVM29" s="46"/>
      <c r="DVQ29" s="46"/>
      <c r="DVU29" s="46"/>
      <c r="DVY29" s="46"/>
      <c r="DWC29" s="46"/>
      <c r="DWG29" s="46"/>
      <c r="DWK29" s="46"/>
      <c r="DWO29" s="46"/>
      <c r="DWS29" s="46"/>
      <c r="DWW29" s="46"/>
      <c r="DXA29" s="46"/>
      <c r="DXE29" s="46"/>
      <c r="DXI29" s="46"/>
      <c r="DXM29" s="46"/>
      <c r="DXQ29" s="46"/>
      <c r="DXU29" s="46"/>
      <c r="DXY29" s="46"/>
      <c r="DYC29" s="46"/>
      <c r="DYG29" s="46"/>
      <c r="DYK29" s="46"/>
      <c r="DYO29" s="46"/>
      <c r="DYS29" s="46"/>
      <c r="DYW29" s="46"/>
      <c r="DZA29" s="46"/>
      <c r="DZE29" s="46"/>
      <c r="DZI29" s="46"/>
      <c r="DZM29" s="46"/>
      <c r="DZQ29" s="46"/>
      <c r="DZU29" s="46"/>
      <c r="DZY29" s="46"/>
      <c r="EAC29" s="46"/>
      <c r="EAG29" s="46"/>
      <c r="EAK29" s="46"/>
      <c r="EAO29" s="46"/>
      <c r="EAS29" s="46"/>
      <c r="EAW29" s="46"/>
      <c r="EBA29" s="46"/>
      <c r="EBE29" s="46"/>
      <c r="EBI29" s="46"/>
      <c r="EBM29" s="46"/>
      <c r="EBQ29" s="46"/>
      <c r="EBU29" s="46"/>
      <c r="EBY29" s="46"/>
      <c r="ECC29" s="46"/>
      <c r="ECG29" s="46"/>
      <c r="ECK29" s="46"/>
      <c r="ECO29" s="46"/>
      <c r="ECS29" s="46"/>
      <c r="ECW29" s="46"/>
      <c r="EDA29" s="46"/>
      <c r="EDE29" s="46"/>
      <c r="EDI29" s="46"/>
      <c r="EDM29" s="46"/>
      <c r="EDQ29" s="46"/>
      <c r="EDU29" s="46"/>
      <c r="EDY29" s="46"/>
      <c r="EEC29" s="46"/>
      <c r="EEG29" s="46"/>
      <c r="EEK29" s="46"/>
      <c r="EEO29" s="46"/>
      <c r="EES29" s="46"/>
      <c r="EEW29" s="46"/>
      <c r="EFA29" s="46"/>
      <c r="EFE29" s="46"/>
      <c r="EFI29" s="46"/>
      <c r="EFM29" s="46"/>
      <c r="EFQ29" s="46"/>
      <c r="EFU29" s="46"/>
      <c r="EFY29" s="46"/>
      <c r="EGC29" s="46"/>
      <c r="EGG29" s="46"/>
      <c r="EGK29" s="46"/>
      <c r="EGO29" s="46"/>
      <c r="EGS29" s="46"/>
      <c r="EGW29" s="46"/>
      <c r="EHA29" s="46"/>
      <c r="EHE29" s="46"/>
      <c r="EHI29" s="46"/>
      <c r="EHM29" s="46"/>
      <c r="EHQ29" s="46"/>
      <c r="EHU29" s="46"/>
      <c r="EHY29" s="46"/>
      <c r="EIC29" s="46"/>
      <c r="EIG29" s="46"/>
      <c r="EIK29" s="46"/>
      <c r="EIO29" s="46"/>
      <c r="EIS29" s="46"/>
      <c r="EIW29" s="46"/>
      <c r="EJA29" s="46"/>
      <c r="EJE29" s="46"/>
      <c r="EJI29" s="46"/>
      <c r="EJM29" s="46"/>
      <c r="EJQ29" s="46"/>
      <c r="EJU29" s="46"/>
      <c r="EJY29" s="46"/>
      <c r="EKC29" s="46"/>
      <c r="EKG29" s="46"/>
      <c r="EKK29" s="46"/>
      <c r="EKO29" s="46"/>
      <c r="EKS29" s="46"/>
      <c r="EKW29" s="46"/>
      <c r="ELA29" s="46"/>
      <c r="ELE29" s="46"/>
      <c r="ELI29" s="46"/>
      <c r="ELM29" s="46"/>
      <c r="ELQ29" s="46"/>
      <c r="ELU29" s="46"/>
      <c r="ELY29" s="46"/>
      <c r="EMC29" s="46"/>
      <c r="EMG29" s="46"/>
      <c r="EMK29" s="46"/>
      <c r="EMO29" s="46"/>
      <c r="EMS29" s="46"/>
      <c r="EMW29" s="46"/>
      <c r="ENA29" s="46"/>
      <c r="ENE29" s="46"/>
      <c r="ENI29" s="46"/>
      <c r="ENM29" s="46"/>
      <c r="ENQ29" s="46"/>
      <c r="ENU29" s="46"/>
      <c r="ENY29" s="46"/>
      <c r="EOC29" s="46"/>
      <c r="EOG29" s="46"/>
      <c r="EOK29" s="46"/>
      <c r="EOO29" s="46"/>
      <c r="EOS29" s="46"/>
      <c r="EOW29" s="46"/>
      <c r="EPA29" s="46"/>
      <c r="EPE29" s="46"/>
      <c r="EPI29" s="46"/>
      <c r="EPM29" s="46"/>
      <c r="EPQ29" s="46"/>
      <c r="EPU29" s="46"/>
      <c r="EPY29" s="46"/>
      <c r="EQC29" s="46"/>
      <c r="EQG29" s="46"/>
      <c r="EQK29" s="46"/>
      <c r="EQO29" s="46"/>
      <c r="EQS29" s="46"/>
      <c r="EQW29" s="46"/>
      <c r="ERA29" s="46"/>
      <c r="ERE29" s="46"/>
      <c r="ERI29" s="46"/>
      <c r="ERM29" s="46"/>
      <c r="ERQ29" s="46"/>
      <c r="ERU29" s="46"/>
      <c r="ERY29" s="46"/>
      <c r="ESC29" s="46"/>
      <c r="ESG29" s="46"/>
      <c r="ESK29" s="46"/>
      <c r="ESO29" s="46"/>
      <c r="ESS29" s="46"/>
      <c r="ESW29" s="46"/>
      <c r="ETA29" s="46"/>
      <c r="ETE29" s="46"/>
      <c r="ETI29" s="46"/>
      <c r="ETM29" s="46"/>
      <c r="ETQ29" s="46"/>
      <c r="ETU29" s="46"/>
      <c r="ETY29" s="46"/>
      <c r="EUC29" s="46"/>
      <c r="EUG29" s="46"/>
      <c r="EUK29" s="46"/>
      <c r="EUO29" s="46"/>
      <c r="EUS29" s="46"/>
      <c r="EUW29" s="46"/>
      <c r="EVA29" s="46"/>
      <c r="EVE29" s="46"/>
      <c r="EVI29" s="46"/>
      <c r="EVM29" s="46"/>
      <c r="EVQ29" s="46"/>
      <c r="EVU29" s="46"/>
      <c r="EVY29" s="46"/>
      <c r="EWC29" s="46"/>
      <c r="EWG29" s="46"/>
      <c r="EWK29" s="46"/>
      <c r="EWO29" s="46"/>
      <c r="EWS29" s="46"/>
      <c r="EWW29" s="46"/>
      <c r="EXA29" s="46"/>
      <c r="EXE29" s="46"/>
      <c r="EXI29" s="46"/>
      <c r="EXM29" s="46"/>
      <c r="EXQ29" s="46"/>
      <c r="EXU29" s="46"/>
      <c r="EXY29" s="46"/>
      <c r="EYC29" s="46"/>
      <c r="EYG29" s="46"/>
      <c r="EYK29" s="46"/>
      <c r="EYO29" s="46"/>
      <c r="EYS29" s="46"/>
      <c r="EYW29" s="46"/>
      <c r="EZA29" s="46"/>
      <c r="EZE29" s="46"/>
      <c r="EZI29" s="46"/>
      <c r="EZM29" s="46"/>
      <c r="EZQ29" s="46"/>
      <c r="EZU29" s="46"/>
      <c r="EZY29" s="46"/>
      <c r="FAC29" s="46"/>
      <c r="FAG29" s="46"/>
      <c r="FAK29" s="46"/>
      <c r="FAO29" s="46"/>
      <c r="FAS29" s="46"/>
      <c r="FAW29" s="46"/>
      <c r="FBA29" s="46"/>
      <c r="FBE29" s="46"/>
      <c r="FBI29" s="46"/>
      <c r="FBM29" s="46"/>
      <c r="FBQ29" s="46"/>
      <c r="FBU29" s="46"/>
      <c r="FBY29" s="46"/>
      <c r="FCC29" s="46"/>
      <c r="FCG29" s="46"/>
      <c r="FCK29" s="46"/>
      <c r="FCO29" s="46"/>
      <c r="FCS29" s="46"/>
      <c r="FCW29" s="46"/>
      <c r="FDA29" s="46"/>
      <c r="FDE29" s="46"/>
      <c r="FDI29" s="46"/>
      <c r="FDM29" s="46"/>
      <c r="FDQ29" s="46"/>
      <c r="FDU29" s="46"/>
      <c r="FDY29" s="46"/>
      <c r="FEC29" s="46"/>
      <c r="FEG29" s="46"/>
      <c r="FEK29" s="46"/>
      <c r="FEO29" s="46"/>
      <c r="FES29" s="46"/>
      <c r="FEW29" s="46"/>
      <c r="FFA29" s="46"/>
      <c r="FFE29" s="46"/>
      <c r="FFI29" s="46"/>
      <c r="FFM29" s="46"/>
      <c r="FFQ29" s="46"/>
      <c r="FFU29" s="46"/>
      <c r="FFY29" s="46"/>
      <c r="FGC29" s="46"/>
      <c r="FGG29" s="46"/>
      <c r="FGK29" s="46"/>
      <c r="FGO29" s="46"/>
      <c r="FGS29" s="46"/>
      <c r="FGW29" s="46"/>
      <c r="FHA29" s="46"/>
      <c r="FHE29" s="46"/>
      <c r="FHI29" s="46"/>
      <c r="FHM29" s="46"/>
      <c r="FHQ29" s="46"/>
      <c r="FHU29" s="46"/>
      <c r="FHY29" s="46"/>
      <c r="FIC29" s="46"/>
      <c r="FIG29" s="46"/>
      <c r="FIK29" s="46"/>
      <c r="FIO29" s="46"/>
      <c r="FIS29" s="46"/>
      <c r="FIW29" s="46"/>
      <c r="FJA29" s="46"/>
      <c r="FJE29" s="46"/>
      <c r="FJI29" s="46"/>
      <c r="FJM29" s="46"/>
      <c r="FJQ29" s="46"/>
      <c r="FJU29" s="46"/>
      <c r="FJY29" s="46"/>
      <c r="FKC29" s="46"/>
      <c r="FKG29" s="46"/>
      <c r="FKK29" s="46"/>
      <c r="FKO29" s="46"/>
      <c r="FKS29" s="46"/>
      <c r="FKW29" s="46"/>
      <c r="FLA29" s="46"/>
      <c r="FLE29" s="46"/>
      <c r="FLI29" s="46"/>
      <c r="FLM29" s="46"/>
      <c r="FLQ29" s="46"/>
      <c r="FLU29" s="46"/>
      <c r="FLY29" s="46"/>
      <c r="FMC29" s="46"/>
      <c r="FMG29" s="46"/>
      <c r="FMK29" s="46"/>
      <c r="FMO29" s="46"/>
      <c r="FMS29" s="46"/>
      <c r="FMW29" s="46"/>
      <c r="FNA29" s="46"/>
      <c r="FNE29" s="46"/>
      <c r="FNI29" s="46"/>
      <c r="FNM29" s="46"/>
      <c r="FNQ29" s="46"/>
      <c r="FNU29" s="46"/>
      <c r="FNY29" s="46"/>
      <c r="FOC29" s="46"/>
      <c r="FOG29" s="46"/>
      <c r="FOK29" s="46"/>
      <c r="FOO29" s="46"/>
      <c r="FOS29" s="46"/>
      <c r="FOW29" s="46"/>
      <c r="FPA29" s="46"/>
      <c r="FPE29" s="46"/>
      <c r="FPI29" s="46"/>
      <c r="FPM29" s="46"/>
      <c r="FPQ29" s="46"/>
      <c r="FPU29" s="46"/>
      <c r="FPY29" s="46"/>
      <c r="FQC29" s="46"/>
      <c r="FQG29" s="46"/>
      <c r="FQK29" s="46"/>
      <c r="FQO29" s="46"/>
      <c r="FQS29" s="46"/>
      <c r="FQW29" s="46"/>
      <c r="FRA29" s="46"/>
      <c r="FRE29" s="46"/>
      <c r="FRI29" s="46"/>
      <c r="FRM29" s="46"/>
      <c r="FRQ29" s="46"/>
      <c r="FRU29" s="46"/>
      <c r="FRY29" s="46"/>
      <c r="FSC29" s="46"/>
      <c r="FSG29" s="46"/>
      <c r="FSK29" s="46"/>
      <c r="FSO29" s="46"/>
      <c r="FSS29" s="46"/>
      <c r="FSW29" s="46"/>
      <c r="FTA29" s="46"/>
      <c r="FTE29" s="46"/>
      <c r="FTI29" s="46"/>
      <c r="FTM29" s="46"/>
      <c r="FTQ29" s="46"/>
      <c r="FTU29" s="46"/>
      <c r="FTY29" s="46"/>
      <c r="FUC29" s="46"/>
      <c r="FUG29" s="46"/>
      <c r="FUK29" s="46"/>
      <c r="FUO29" s="46"/>
      <c r="FUS29" s="46"/>
      <c r="FUW29" s="46"/>
      <c r="FVA29" s="46"/>
      <c r="FVE29" s="46"/>
      <c r="FVI29" s="46"/>
      <c r="FVM29" s="46"/>
      <c r="FVQ29" s="46"/>
      <c r="FVU29" s="46"/>
      <c r="FVY29" s="46"/>
      <c r="FWC29" s="46"/>
      <c r="FWG29" s="46"/>
      <c r="FWK29" s="46"/>
      <c r="FWO29" s="46"/>
      <c r="FWS29" s="46"/>
      <c r="FWW29" s="46"/>
      <c r="FXA29" s="46"/>
      <c r="FXE29" s="46"/>
      <c r="FXI29" s="46"/>
      <c r="FXM29" s="46"/>
      <c r="FXQ29" s="46"/>
      <c r="FXU29" s="46"/>
      <c r="FXY29" s="46"/>
      <c r="FYC29" s="46"/>
      <c r="FYG29" s="46"/>
      <c r="FYK29" s="46"/>
      <c r="FYO29" s="46"/>
      <c r="FYS29" s="46"/>
      <c r="FYW29" s="46"/>
      <c r="FZA29" s="46"/>
      <c r="FZE29" s="46"/>
      <c r="FZI29" s="46"/>
      <c r="FZM29" s="46"/>
      <c r="FZQ29" s="46"/>
      <c r="FZU29" s="46"/>
      <c r="FZY29" s="46"/>
      <c r="GAC29" s="46"/>
      <c r="GAG29" s="46"/>
      <c r="GAK29" s="46"/>
      <c r="GAO29" s="46"/>
      <c r="GAS29" s="46"/>
      <c r="GAW29" s="46"/>
      <c r="GBA29" s="46"/>
      <c r="GBE29" s="46"/>
      <c r="GBI29" s="46"/>
      <c r="GBM29" s="46"/>
      <c r="GBQ29" s="46"/>
      <c r="GBU29" s="46"/>
      <c r="GBY29" s="46"/>
      <c r="GCC29" s="46"/>
      <c r="GCG29" s="46"/>
      <c r="GCK29" s="46"/>
      <c r="GCO29" s="46"/>
      <c r="GCS29" s="46"/>
      <c r="GCW29" s="46"/>
      <c r="GDA29" s="46"/>
      <c r="GDE29" s="46"/>
      <c r="GDI29" s="46"/>
      <c r="GDM29" s="46"/>
      <c r="GDQ29" s="46"/>
      <c r="GDU29" s="46"/>
      <c r="GDY29" s="46"/>
      <c r="GEC29" s="46"/>
      <c r="GEG29" s="46"/>
      <c r="GEK29" s="46"/>
      <c r="GEO29" s="46"/>
      <c r="GES29" s="46"/>
      <c r="GEW29" s="46"/>
      <c r="GFA29" s="46"/>
      <c r="GFE29" s="46"/>
      <c r="GFI29" s="46"/>
      <c r="GFM29" s="46"/>
      <c r="GFQ29" s="46"/>
      <c r="GFU29" s="46"/>
      <c r="GFY29" s="46"/>
      <c r="GGC29" s="46"/>
      <c r="GGG29" s="46"/>
      <c r="GGK29" s="46"/>
      <c r="GGO29" s="46"/>
      <c r="GGS29" s="46"/>
      <c r="GGW29" s="46"/>
      <c r="GHA29" s="46"/>
      <c r="GHE29" s="46"/>
      <c r="GHI29" s="46"/>
      <c r="GHM29" s="46"/>
      <c r="GHQ29" s="46"/>
      <c r="GHU29" s="46"/>
      <c r="GHY29" s="46"/>
      <c r="GIC29" s="46"/>
      <c r="GIG29" s="46"/>
      <c r="GIK29" s="46"/>
      <c r="GIO29" s="46"/>
      <c r="GIS29" s="46"/>
      <c r="GIW29" s="46"/>
      <c r="GJA29" s="46"/>
      <c r="GJE29" s="46"/>
      <c r="GJI29" s="46"/>
      <c r="GJM29" s="46"/>
      <c r="GJQ29" s="46"/>
      <c r="GJU29" s="46"/>
      <c r="GJY29" s="46"/>
      <c r="GKC29" s="46"/>
      <c r="GKG29" s="46"/>
      <c r="GKK29" s="46"/>
      <c r="GKO29" s="46"/>
      <c r="GKS29" s="46"/>
      <c r="GKW29" s="46"/>
      <c r="GLA29" s="46"/>
      <c r="GLE29" s="46"/>
      <c r="GLI29" s="46"/>
      <c r="GLM29" s="46"/>
      <c r="GLQ29" s="46"/>
      <c r="GLU29" s="46"/>
      <c r="GLY29" s="46"/>
      <c r="GMC29" s="46"/>
      <c r="GMG29" s="46"/>
      <c r="GMK29" s="46"/>
      <c r="GMO29" s="46"/>
      <c r="GMS29" s="46"/>
      <c r="GMW29" s="46"/>
      <c r="GNA29" s="46"/>
      <c r="GNE29" s="46"/>
      <c r="GNI29" s="46"/>
      <c r="GNM29" s="46"/>
      <c r="GNQ29" s="46"/>
      <c r="GNU29" s="46"/>
      <c r="GNY29" s="46"/>
      <c r="GOC29" s="46"/>
      <c r="GOG29" s="46"/>
      <c r="GOK29" s="46"/>
      <c r="GOO29" s="46"/>
      <c r="GOS29" s="46"/>
      <c r="GOW29" s="46"/>
      <c r="GPA29" s="46"/>
      <c r="GPE29" s="46"/>
      <c r="GPI29" s="46"/>
      <c r="GPM29" s="46"/>
      <c r="GPQ29" s="46"/>
      <c r="GPU29" s="46"/>
      <c r="GPY29" s="46"/>
      <c r="GQC29" s="46"/>
      <c r="GQG29" s="46"/>
      <c r="GQK29" s="46"/>
      <c r="GQO29" s="46"/>
      <c r="GQS29" s="46"/>
      <c r="GQW29" s="46"/>
      <c r="GRA29" s="46"/>
      <c r="GRE29" s="46"/>
      <c r="GRI29" s="46"/>
      <c r="GRM29" s="46"/>
      <c r="GRQ29" s="46"/>
      <c r="GRU29" s="46"/>
      <c r="GRY29" s="46"/>
      <c r="GSC29" s="46"/>
      <c r="GSG29" s="46"/>
      <c r="GSK29" s="46"/>
      <c r="GSO29" s="46"/>
      <c r="GSS29" s="46"/>
      <c r="GSW29" s="46"/>
      <c r="GTA29" s="46"/>
      <c r="GTE29" s="46"/>
      <c r="GTI29" s="46"/>
      <c r="GTM29" s="46"/>
      <c r="GTQ29" s="46"/>
      <c r="GTU29" s="46"/>
      <c r="GTY29" s="46"/>
      <c r="GUC29" s="46"/>
      <c r="GUG29" s="46"/>
      <c r="GUK29" s="46"/>
      <c r="GUO29" s="46"/>
      <c r="GUS29" s="46"/>
      <c r="GUW29" s="46"/>
      <c r="GVA29" s="46"/>
      <c r="GVE29" s="46"/>
      <c r="GVI29" s="46"/>
      <c r="GVM29" s="46"/>
      <c r="GVQ29" s="46"/>
      <c r="GVU29" s="46"/>
      <c r="GVY29" s="46"/>
      <c r="GWC29" s="46"/>
      <c r="GWG29" s="46"/>
      <c r="GWK29" s="46"/>
      <c r="GWO29" s="46"/>
      <c r="GWS29" s="46"/>
      <c r="GWW29" s="46"/>
      <c r="GXA29" s="46"/>
      <c r="GXE29" s="46"/>
      <c r="GXI29" s="46"/>
      <c r="GXM29" s="46"/>
      <c r="GXQ29" s="46"/>
      <c r="GXU29" s="46"/>
      <c r="GXY29" s="46"/>
      <c r="GYC29" s="46"/>
      <c r="GYG29" s="46"/>
      <c r="GYK29" s="46"/>
      <c r="GYO29" s="46"/>
      <c r="GYS29" s="46"/>
      <c r="GYW29" s="46"/>
      <c r="GZA29" s="46"/>
      <c r="GZE29" s="46"/>
      <c r="GZI29" s="46"/>
      <c r="GZM29" s="46"/>
      <c r="GZQ29" s="46"/>
      <c r="GZU29" s="46"/>
      <c r="GZY29" s="46"/>
      <c r="HAC29" s="46"/>
      <c r="HAG29" s="46"/>
      <c r="HAK29" s="46"/>
      <c r="HAO29" s="46"/>
      <c r="HAS29" s="46"/>
      <c r="HAW29" s="46"/>
      <c r="HBA29" s="46"/>
      <c r="HBE29" s="46"/>
      <c r="HBI29" s="46"/>
      <c r="HBM29" s="46"/>
      <c r="HBQ29" s="46"/>
      <c r="HBU29" s="46"/>
      <c r="HBY29" s="46"/>
      <c r="HCC29" s="46"/>
      <c r="HCG29" s="46"/>
      <c r="HCK29" s="46"/>
      <c r="HCO29" s="46"/>
      <c r="HCS29" s="46"/>
      <c r="HCW29" s="46"/>
      <c r="HDA29" s="46"/>
      <c r="HDE29" s="46"/>
      <c r="HDI29" s="46"/>
      <c r="HDM29" s="46"/>
      <c r="HDQ29" s="46"/>
      <c r="HDU29" s="46"/>
      <c r="HDY29" s="46"/>
      <c r="HEC29" s="46"/>
      <c r="HEG29" s="46"/>
      <c r="HEK29" s="46"/>
      <c r="HEO29" s="46"/>
      <c r="HES29" s="46"/>
      <c r="HEW29" s="46"/>
      <c r="HFA29" s="46"/>
      <c r="HFE29" s="46"/>
      <c r="HFI29" s="46"/>
      <c r="HFM29" s="46"/>
      <c r="HFQ29" s="46"/>
      <c r="HFU29" s="46"/>
      <c r="HFY29" s="46"/>
      <c r="HGC29" s="46"/>
      <c r="HGG29" s="46"/>
      <c r="HGK29" s="46"/>
      <c r="HGO29" s="46"/>
      <c r="HGS29" s="46"/>
      <c r="HGW29" s="46"/>
      <c r="HHA29" s="46"/>
      <c r="HHE29" s="46"/>
      <c r="HHI29" s="46"/>
      <c r="HHM29" s="46"/>
      <c r="HHQ29" s="46"/>
      <c r="HHU29" s="46"/>
      <c r="HHY29" s="46"/>
      <c r="HIC29" s="46"/>
      <c r="HIG29" s="46"/>
      <c r="HIK29" s="46"/>
      <c r="HIO29" s="46"/>
      <c r="HIS29" s="46"/>
      <c r="HIW29" s="46"/>
      <c r="HJA29" s="46"/>
      <c r="HJE29" s="46"/>
      <c r="HJI29" s="46"/>
      <c r="HJM29" s="46"/>
      <c r="HJQ29" s="46"/>
      <c r="HJU29" s="46"/>
      <c r="HJY29" s="46"/>
      <c r="HKC29" s="46"/>
      <c r="HKG29" s="46"/>
      <c r="HKK29" s="46"/>
      <c r="HKO29" s="46"/>
      <c r="HKS29" s="46"/>
      <c r="HKW29" s="46"/>
      <c r="HLA29" s="46"/>
      <c r="HLE29" s="46"/>
      <c r="HLI29" s="46"/>
      <c r="HLM29" s="46"/>
      <c r="HLQ29" s="46"/>
      <c r="HLU29" s="46"/>
      <c r="HLY29" s="46"/>
      <c r="HMC29" s="46"/>
      <c r="HMG29" s="46"/>
      <c r="HMK29" s="46"/>
      <c r="HMO29" s="46"/>
      <c r="HMS29" s="46"/>
      <c r="HMW29" s="46"/>
      <c r="HNA29" s="46"/>
      <c r="HNE29" s="46"/>
      <c r="HNI29" s="46"/>
      <c r="HNM29" s="46"/>
      <c r="HNQ29" s="46"/>
      <c r="HNU29" s="46"/>
      <c r="HNY29" s="46"/>
      <c r="HOC29" s="46"/>
      <c r="HOG29" s="46"/>
      <c r="HOK29" s="46"/>
      <c r="HOO29" s="46"/>
      <c r="HOS29" s="46"/>
      <c r="HOW29" s="46"/>
      <c r="HPA29" s="46"/>
      <c r="HPE29" s="46"/>
      <c r="HPI29" s="46"/>
      <c r="HPM29" s="46"/>
      <c r="HPQ29" s="46"/>
      <c r="HPU29" s="46"/>
      <c r="HPY29" s="46"/>
      <c r="HQC29" s="46"/>
      <c r="HQG29" s="46"/>
      <c r="HQK29" s="46"/>
      <c r="HQO29" s="46"/>
      <c r="HQS29" s="46"/>
      <c r="HQW29" s="46"/>
      <c r="HRA29" s="46"/>
      <c r="HRE29" s="46"/>
      <c r="HRI29" s="46"/>
      <c r="HRM29" s="46"/>
      <c r="HRQ29" s="46"/>
      <c r="HRU29" s="46"/>
      <c r="HRY29" s="46"/>
      <c r="HSC29" s="46"/>
      <c r="HSG29" s="46"/>
      <c r="HSK29" s="46"/>
      <c r="HSO29" s="46"/>
      <c r="HSS29" s="46"/>
      <c r="HSW29" s="46"/>
      <c r="HTA29" s="46"/>
      <c r="HTE29" s="46"/>
      <c r="HTI29" s="46"/>
      <c r="HTM29" s="46"/>
      <c r="HTQ29" s="46"/>
      <c r="HTU29" s="46"/>
      <c r="HTY29" s="46"/>
      <c r="HUC29" s="46"/>
      <c r="HUG29" s="46"/>
      <c r="HUK29" s="46"/>
      <c r="HUO29" s="46"/>
      <c r="HUS29" s="46"/>
      <c r="HUW29" s="46"/>
      <c r="HVA29" s="46"/>
      <c r="HVE29" s="46"/>
      <c r="HVI29" s="46"/>
      <c r="HVM29" s="46"/>
      <c r="HVQ29" s="46"/>
      <c r="HVU29" s="46"/>
      <c r="HVY29" s="46"/>
      <c r="HWC29" s="46"/>
      <c r="HWG29" s="46"/>
      <c r="HWK29" s="46"/>
      <c r="HWO29" s="46"/>
      <c r="HWS29" s="46"/>
      <c r="HWW29" s="46"/>
      <c r="HXA29" s="46"/>
      <c r="HXE29" s="46"/>
      <c r="HXI29" s="46"/>
      <c r="HXM29" s="46"/>
      <c r="HXQ29" s="46"/>
      <c r="HXU29" s="46"/>
      <c r="HXY29" s="46"/>
      <c r="HYC29" s="46"/>
      <c r="HYG29" s="46"/>
      <c r="HYK29" s="46"/>
      <c r="HYO29" s="46"/>
      <c r="HYS29" s="46"/>
      <c r="HYW29" s="46"/>
      <c r="HZA29" s="46"/>
      <c r="HZE29" s="46"/>
      <c r="HZI29" s="46"/>
      <c r="HZM29" s="46"/>
      <c r="HZQ29" s="46"/>
      <c r="HZU29" s="46"/>
      <c r="HZY29" s="46"/>
      <c r="IAC29" s="46"/>
      <c r="IAG29" s="46"/>
      <c r="IAK29" s="46"/>
      <c r="IAO29" s="46"/>
      <c r="IAS29" s="46"/>
      <c r="IAW29" s="46"/>
      <c r="IBA29" s="46"/>
      <c r="IBE29" s="46"/>
      <c r="IBI29" s="46"/>
      <c r="IBM29" s="46"/>
      <c r="IBQ29" s="46"/>
      <c r="IBU29" s="46"/>
      <c r="IBY29" s="46"/>
      <c r="ICC29" s="46"/>
      <c r="ICG29" s="46"/>
      <c r="ICK29" s="46"/>
      <c r="ICO29" s="46"/>
      <c r="ICS29" s="46"/>
      <c r="ICW29" s="46"/>
      <c r="IDA29" s="46"/>
      <c r="IDE29" s="46"/>
      <c r="IDI29" s="46"/>
      <c r="IDM29" s="46"/>
      <c r="IDQ29" s="46"/>
      <c r="IDU29" s="46"/>
      <c r="IDY29" s="46"/>
      <c r="IEC29" s="46"/>
      <c r="IEG29" s="46"/>
      <c r="IEK29" s="46"/>
      <c r="IEO29" s="46"/>
      <c r="IES29" s="46"/>
      <c r="IEW29" s="46"/>
      <c r="IFA29" s="46"/>
      <c r="IFE29" s="46"/>
      <c r="IFI29" s="46"/>
      <c r="IFM29" s="46"/>
      <c r="IFQ29" s="46"/>
      <c r="IFU29" s="46"/>
      <c r="IFY29" s="46"/>
      <c r="IGC29" s="46"/>
      <c r="IGG29" s="46"/>
      <c r="IGK29" s="46"/>
      <c r="IGO29" s="46"/>
      <c r="IGS29" s="46"/>
      <c r="IGW29" s="46"/>
      <c r="IHA29" s="46"/>
      <c r="IHE29" s="46"/>
      <c r="IHI29" s="46"/>
      <c r="IHM29" s="46"/>
      <c r="IHQ29" s="46"/>
      <c r="IHU29" s="46"/>
      <c r="IHY29" s="46"/>
      <c r="IIC29" s="46"/>
      <c r="IIG29" s="46"/>
      <c r="IIK29" s="46"/>
      <c r="IIO29" s="46"/>
      <c r="IIS29" s="46"/>
      <c r="IIW29" s="46"/>
      <c r="IJA29" s="46"/>
      <c r="IJE29" s="46"/>
      <c r="IJI29" s="46"/>
      <c r="IJM29" s="46"/>
      <c r="IJQ29" s="46"/>
      <c r="IJU29" s="46"/>
      <c r="IJY29" s="46"/>
      <c r="IKC29" s="46"/>
      <c r="IKG29" s="46"/>
      <c r="IKK29" s="46"/>
      <c r="IKO29" s="46"/>
      <c r="IKS29" s="46"/>
      <c r="IKW29" s="46"/>
      <c r="ILA29" s="46"/>
      <c r="ILE29" s="46"/>
      <c r="ILI29" s="46"/>
      <c r="ILM29" s="46"/>
      <c r="ILQ29" s="46"/>
      <c r="ILU29" s="46"/>
      <c r="ILY29" s="46"/>
      <c r="IMC29" s="46"/>
      <c r="IMG29" s="46"/>
      <c r="IMK29" s="46"/>
      <c r="IMO29" s="46"/>
      <c r="IMS29" s="46"/>
      <c r="IMW29" s="46"/>
      <c r="INA29" s="46"/>
      <c r="INE29" s="46"/>
      <c r="INI29" s="46"/>
      <c r="INM29" s="46"/>
      <c r="INQ29" s="46"/>
      <c r="INU29" s="46"/>
      <c r="INY29" s="46"/>
      <c r="IOC29" s="46"/>
      <c r="IOG29" s="46"/>
      <c r="IOK29" s="46"/>
      <c r="IOO29" s="46"/>
      <c r="IOS29" s="46"/>
      <c r="IOW29" s="46"/>
      <c r="IPA29" s="46"/>
      <c r="IPE29" s="46"/>
      <c r="IPI29" s="46"/>
      <c r="IPM29" s="46"/>
      <c r="IPQ29" s="46"/>
      <c r="IPU29" s="46"/>
      <c r="IPY29" s="46"/>
      <c r="IQC29" s="46"/>
      <c r="IQG29" s="46"/>
      <c r="IQK29" s="46"/>
      <c r="IQO29" s="46"/>
      <c r="IQS29" s="46"/>
      <c r="IQW29" s="46"/>
      <c r="IRA29" s="46"/>
      <c r="IRE29" s="46"/>
      <c r="IRI29" s="46"/>
      <c r="IRM29" s="46"/>
      <c r="IRQ29" s="46"/>
      <c r="IRU29" s="46"/>
      <c r="IRY29" s="46"/>
      <c r="ISC29" s="46"/>
      <c r="ISG29" s="46"/>
      <c r="ISK29" s="46"/>
      <c r="ISO29" s="46"/>
      <c r="ISS29" s="46"/>
      <c r="ISW29" s="46"/>
      <c r="ITA29" s="46"/>
      <c r="ITE29" s="46"/>
      <c r="ITI29" s="46"/>
      <c r="ITM29" s="46"/>
      <c r="ITQ29" s="46"/>
      <c r="ITU29" s="46"/>
      <c r="ITY29" s="46"/>
      <c r="IUC29" s="46"/>
      <c r="IUG29" s="46"/>
      <c r="IUK29" s="46"/>
      <c r="IUO29" s="46"/>
      <c r="IUS29" s="46"/>
      <c r="IUW29" s="46"/>
      <c r="IVA29" s="46"/>
      <c r="IVE29" s="46"/>
      <c r="IVI29" s="46"/>
      <c r="IVM29" s="46"/>
      <c r="IVQ29" s="46"/>
      <c r="IVU29" s="46"/>
      <c r="IVY29" s="46"/>
      <c r="IWC29" s="46"/>
      <c r="IWG29" s="46"/>
      <c r="IWK29" s="46"/>
      <c r="IWO29" s="46"/>
      <c r="IWS29" s="46"/>
      <c r="IWW29" s="46"/>
      <c r="IXA29" s="46"/>
      <c r="IXE29" s="46"/>
      <c r="IXI29" s="46"/>
      <c r="IXM29" s="46"/>
      <c r="IXQ29" s="46"/>
      <c r="IXU29" s="46"/>
      <c r="IXY29" s="46"/>
      <c r="IYC29" s="46"/>
      <c r="IYG29" s="46"/>
      <c r="IYK29" s="46"/>
      <c r="IYO29" s="46"/>
      <c r="IYS29" s="46"/>
      <c r="IYW29" s="46"/>
      <c r="IZA29" s="46"/>
      <c r="IZE29" s="46"/>
      <c r="IZI29" s="46"/>
      <c r="IZM29" s="46"/>
      <c r="IZQ29" s="46"/>
      <c r="IZU29" s="46"/>
      <c r="IZY29" s="46"/>
      <c r="JAC29" s="46"/>
      <c r="JAG29" s="46"/>
      <c r="JAK29" s="46"/>
      <c r="JAO29" s="46"/>
      <c r="JAS29" s="46"/>
      <c r="JAW29" s="46"/>
      <c r="JBA29" s="46"/>
      <c r="JBE29" s="46"/>
      <c r="JBI29" s="46"/>
      <c r="JBM29" s="46"/>
      <c r="JBQ29" s="46"/>
      <c r="JBU29" s="46"/>
      <c r="JBY29" s="46"/>
      <c r="JCC29" s="46"/>
      <c r="JCG29" s="46"/>
      <c r="JCK29" s="46"/>
      <c r="JCO29" s="46"/>
      <c r="JCS29" s="46"/>
      <c r="JCW29" s="46"/>
      <c r="JDA29" s="46"/>
      <c r="JDE29" s="46"/>
      <c r="JDI29" s="46"/>
      <c r="JDM29" s="46"/>
      <c r="JDQ29" s="46"/>
      <c r="JDU29" s="46"/>
      <c r="JDY29" s="46"/>
      <c r="JEC29" s="46"/>
      <c r="JEG29" s="46"/>
      <c r="JEK29" s="46"/>
      <c r="JEO29" s="46"/>
      <c r="JES29" s="46"/>
      <c r="JEW29" s="46"/>
      <c r="JFA29" s="46"/>
      <c r="JFE29" s="46"/>
      <c r="JFI29" s="46"/>
      <c r="JFM29" s="46"/>
      <c r="JFQ29" s="46"/>
      <c r="JFU29" s="46"/>
      <c r="JFY29" s="46"/>
      <c r="JGC29" s="46"/>
      <c r="JGG29" s="46"/>
      <c r="JGK29" s="46"/>
      <c r="JGO29" s="46"/>
      <c r="JGS29" s="46"/>
      <c r="JGW29" s="46"/>
      <c r="JHA29" s="46"/>
      <c r="JHE29" s="46"/>
      <c r="JHI29" s="46"/>
      <c r="JHM29" s="46"/>
      <c r="JHQ29" s="46"/>
      <c r="JHU29" s="46"/>
      <c r="JHY29" s="46"/>
      <c r="JIC29" s="46"/>
      <c r="JIG29" s="46"/>
      <c r="JIK29" s="46"/>
      <c r="JIO29" s="46"/>
      <c r="JIS29" s="46"/>
      <c r="JIW29" s="46"/>
      <c r="JJA29" s="46"/>
      <c r="JJE29" s="46"/>
      <c r="JJI29" s="46"/>
      <c r="JJM29" s="46"/>
      <c r="JJQ29" s="46"/>
      <c r="JJU29" s="46"/>
      <c r="JJY29" s="46"/>
      <c r="JKC29" s="46"/>
      <c r="JKG29" s="46"/>
      <c r="JKK29" s="46"/>
      <c r="JKO29" s="46"/>
      <c r="JKS29" s="46"/>
      <c r="JKW29" s="46"/>
      <c r="JLA29" s="46"/>
      <c r="JLE29" s="46"/>
      <c r="JLI29" s="46"/>
      <c r="JLM29" s="46"/>
      <c r="JLQ29" s="46"/>
      <c r="JLU29" s="46"/>
      <c r="JLY29" s="46"/>
      <c r="JMC29" s="46"/>
      <c r="JMG29" s="46"/>
      <c r="JMK29" s="46"/>
      <c r="JMO29" s="46"/>
      <c r="JMS29" s="46"/>
      <c r="JMW29" s="46"/>
      <c r="JNA29" s="46"/>
      <c r="JNE29" s="46"/>
      <c r="JNI29" s="46"/>
      <c r="JNM29" s="46"/>
      <c r="JNQ29" s="46"/>
      <c r="JNU29" s="46"/>
      <c r="JNY29" s="46"/>
      <c r="JOC29" s="46"/>
      <c r="JOG29" s="46"/>
      <c r="JOK29" s="46"/>
      <c r="JOO29" s="46"/>
      <c r="JOS29" s="46"/>
      <c r="JOW29" s="46"/>
      <c r="JPA29" s="46"/>
      <c r="JPE29" s="46"/>
      <c r="JPI29" s="46"/>
      <c r="JPM29" s="46"/>
      <c r="JPQ29" s="46"/>
      <c r="JPU29" s="46"/>
      <c r="JPY29" s="46"/>
      <c r="JQC29" s="46"/>
      <c r="JQG29" s="46"/>
      <c r="JQK29" s="46"/>
      <c r="JQO29" s="46"/>
      <c r="JQS29" s="46"/>
      <c r="JQW29" s="46"/>
      <c r="JRA29" s="46"/>
      <c r="JRE29" s="46"/>
      <c r="JRI29" s="46"/>
      <c r="JRM29" s="46"/>
      <c r="JRQ29" s="46"/>
      <c r="JRU29" s="46"/>
      <c r="JRY29" s="46"/>
      <c r="JSC29" s="46"/>
      <c r="JSG29" s="46"/>
      <c r="JSK29" s="46"/>
      <c r="JSO29" s="46"/>
      <c r="JSS29" s="46"/>
      <c r="JSW29" s="46"/>
      <c r="JTA29" s="46"/>
      <c r="JTE29" s="46"/>
      <c r="JTI29" s="46"/>
      <c r="JTM29" s="46"/>
      <c r="JTQ29" s="46"/>
      <c r="JTU29" s="46"/>
      <c r="JTY29" s="46"/>
      <c r="JUC29" s="46"/>
      <c r="JUG29" s="46"/>
      <c r="JUK29" s="46"/>
      <c r="JUO29" s="46"/>
      <c r="JUS29" s="46"/>
      <c r="JUW29" s="46"/>
      <c r="JVA29" s="46"/>
      <c r="JVE29" s="46"/>
      <c r="JVI29" s="46"/>
      <c r="JVM29" s="46"/>
      <c r="JVQ29" s="46"/>
      <c r="JVU29" s="46"/>
      <c r="JVY29" s="46"/>
      <c r="JWC29" s="46"/>
      <c r="JWG29" s="46"/>
      <c r="JWK29" s="46"/>
      <c r="JWO29" s="46"/>
      <c r="JWS29" s="46"/>
      <c r="JWW29" s="46"/>
      <c r="JXA29" s="46"/>
      <c r="JXE29" s="46"/>
      <c r="JXI29" s="46"/>
      <c r="JXM29" s="46"/>
      <c r="JXQ29" s="46"/>
      <c r="JXU29" s="46"/>
      <c r="JXY29" s="46"/>
      <c r="JYC29" s="46"/>
      <c r="JYG29" s="46"/>
      <c r="JYK29" s="46"/>
      <c r="JYO29" s="46"/>
      <c r="JYS29" s="46"/>
      <c r="JYW29" s="46"/>
      <c r="JZA29" s="46"/>
      <c r="JZE29" s="46"/>
      <c r="JZI29" s="46"/>
      <c r="JZM29" s="46"/>
      <c r="JZQ29" s="46"/>
      <c r="JZU29" s="46"/>
      <c r="JZY29" s="46"/>
      <c r="KAC29" s="46"/>
      <c r="KAG29" s="46"/>
      <c r="KAK29" s="46"/>
      <c r="KAO29" s="46"/>
      <c r="KAS29" s="46"/>
      <c r="KAW29" s="46"/>
      <c r="KBA29" s="46"/>
      <c r="KBE29" s="46"/>
      <c r="KBI29" s="46"/>
      <c r="KBM29" s="46"/>
      <c r="KBQ29" s="46"/>
      <c r="KBU29" s="46"/>
      <c r="KBY29" s="46"/>
      <c r="KCC29" s="46"/>
      <c r="KCG29" s="46"/>
      <c r="KCK29" s="46"/>
      <c r="KCO29" s="46"/>
      <c r="KCS29" s="46"/>
      <c r="KCW29" s="46"/>
      <c r="KDA29" s="46"/>
      <c r="KDE29" s="46"/>
      <c r="KDI29" s="46"/>
      <c r="KDM29" s="46"/>
      <c r="KDQ29" s="46"/>
      <c r="KDU29" s="46"/>
      <c r="KDY29" s="46"/>
      <c r="KEC29" s="46"/>
      <c r="KEG29" s="46"/>
      <c r="KEK29" s="46"/>
      <c r="KEO29" s="46"/>
      <c r="KES29" s="46"/>
      <c r="KEW29" s="46"/>
      <c r="KFA29" s="46"/>
      <c r="KFE29" s="46"/>
      <c r="KFI29" s="46"/>
      <c r="KFM29" s="46"/>
      <c r="KFQ29" s="46"/>
      <c r="KFU29" s="46"/>
      <c r="KFY29" s="46"/>
      <c r="KGC29" s="46"/>
      <c r="KGG29" s="46"/>
      <c r="KGK29" s="46"/>
      <c r="KGO29" s="46"/>
      <c r="KGS29" s="46"/>
      <c r="KGW29" s="46"/>
      <c r="KHA29" s="46"/>
      <c r="KHE29" s="46"/>
      <c r="KHI29" s="46"/>
      <c r="KHM29" s="46"/>
      <c r="KHQ29" s="46"/>
      <c r="KHU29" s="46"/>
      <c r="KHY29" s="46"/>
      <c r="KIC29" s="46"/>
      <c r="KIG29" s="46"/>
      <c r="KIK29" s="46"/>
      <c r="KIO29" s="46"/>
      <c r="KIS29" s="46"/>
      <c r="KIW29" s="46"/>
      <c r="KJA29" s="46"/>
      <c r="KJE29" s="46"/>
      <c r="KJI29" s="46"/>
      <c r="KJM29" s="46"/>
      <c r="KJQ29" s="46"/>
      <c r="KJU29" s="46"/>
      <c r="KJY29" s="46"/>
      <c r="KKC29" s="46"/>
      <c r="KKG29" s="46"/>
      <c r="KKK29" s="46"/>
      <c r="KKO29" s="46"/>
      <c r="KKS29" s="46"/>
      <c r="KKW29" s="46"/>
      <c r="KLA29" s="46"/>
      <c r="KLE29" s="46"/>
      <c r="KLI29" s="46"/>
      <c r="KLM29" s="46"/>
      <c r="KLQ29" s="46"/>
      <c r="KLU29" s="46"/>
      <c r="KLY29" s="46"/>
      <c r="KMC29" s="46"/>
      <c r="KMG29" s="46"/>
      <c r="KMK29" s="46"/>
      <c r="KMO29" s="46"/>
      <c r="KMS29" s="46"/>
      <c r="KMW29" s="46"/>
      <c r="KNA29" s="46"/>
      <c r="KNE29" s="46"/>
      <c r="KNI29" s="46"/>
      <c r="KNM29" s="46"/>
      <c r="KNQ29" s="46"/>
      <c r="KNU29" s="46"/>
      <c r="KNY29" s="46"/>
      <c r="KOC29" s="46"/>
      <c r="KOG29" s="46"/>
      <c r="KOK29" s="46"/>
      <c r="KOO29" s="46"/>
      <c r="KOS29" s="46"/>
      <c r="KOW29" s="46"/>
      <c r="KPA29" s="46"/>
      <c r="KPE29" s="46"/>
      <c r="KPI29" s="46"/>
      <c r="KPM29" s="46"/>
      <c r="KPQ29" s="46"/>
      <c r="KPU29" s="46"/>
      <c r="KPY29" s="46"/>
      <c r="KQC29" s="46"/>
      <c r="KQG29" s="46"/>
      <c r="KQK29" s="46"/>
      <c r="KQO29" s="46"/>
      <c r="KQS29" s="46"/>
      <c r="KQW29" s="46"/>
      <c r="KRA29" s="46"/>
      <c r="KRE29" s="46"/>
      <c r="KRI29" s="46"/>
      <c r="KRM29" s="46"/>
      <c r="KRQ29" s="46"/>
      <c r="KRU29" s="46"/>
      <c r="KRY29" s="46"/>
      <c r="KSC29" s="46"/>
      <c r="KSG29" s="46"/>
      <c r="KSK29" s="46"/>
      <c r="KSO29" s="46"/>
      <c r="KSS29" s="46"/>
      <c r="KSW29" s="46"/>
      <c r="KTA29" s="46"/>
      <c r="KTE29" s="46"/>
      <c r="KTI29" s="46"/>
      <c r="KTM29" s="46"/>
      <c r="KTQ29" s="46"/>
      <c r="KTU29" s="46"/>
      <c r="KTY29" s="46"/>
      <c r="KUC29" s="46"/>
      <c r="KUG29" s="46"/>
      <c r="KUK29" s="46"/>
      <c r="KUO29" s="46"/>
      <c r="KUS29" s="46"/>
      <c r="KUW29" s="46"/>
      <c r="KVA29" s="46"/>
      <c r="KVE29" s="46"/>
      <c r="KVI29" s="46"/>
      <c r="KVM29" s="46"/>
      <c r="KVQ29" s="46"/>
      <c r="KVU29" s="46"/>
      <c r="KVY29" s="46"/>
      <c r="KWC29" s="46"/>
      <c r="KWG29" s="46"/>
      <c r="KWK29" s="46"/>
      <c r="KWO29" s="46"/>
      <c r="KWS29" s="46"/>
      <c r="KWW29" s="46"/>
      <c r="KXA29" s="46"/>
      <c r="KXE29" s="46"/>
      <c r="KXI29" s="46"/>
      <c r="KXM29" s="46"/>
      <c r="KXQ29" s="46"/>
      <c r="KXU29" s="46"/>
      <c r="KXY29" s="46"/>
      <c r="KYC29" s="46"/>
      <c r="KYG29" s="46"/>
      <c r="KYK29" s="46"/>
      <c r="KYO29" s="46"/>
      <c r="KYS29" s="46"/>
      <c r="KYW29" s="46"/>
      <c r="KZA29" s="46"/>
      <c r="KZE29" s="46"/>
      <c r="KZI29" s="46"/>
      <c r="KZM29" s="46"/>
      <c r="KZQ29" s="46"/>
      <c r="KZU29" s="46"/>
      <c r="KZY29" s="46"/>
      <c r="LAC29" s="46"/>
      <c r="LAG29" s="46"/>
      <c r="LAK29" s="46"/>
      <c r="LAO29" s="46"/>
      <c r="LAS29" s="46"/>
      <c r="LAW29" s="46"/>
      <c r="LBA29" s="46"/>
      <c r="LBE29" s="46"/>
      <c r="LBI29" s="46"/>
      <c r="LBM29" s="46"/>
      <c r="LBQ29" s="46"/>
      <c r="LBU29" s="46"/>
      <c r="LBY29" s="46"/>
      <c r="LCC29" s="46"/>
      <c r="LCG29" s="46"/>
      <c r="LCK29" s="46"/>
      <c r="LCO29" s="46"/>
      <c r="LCS29" s="46"/>
      <c r="LCW29" s="46"/>
      <c r="LDA29" s="46"/>
      <c r="LDE29" s="46"/>
      <c r="LDI29" s="46"/>
      <c r="LDM29" s="46"/>
      <c r="LDQ29" s="46"/>
      <c r="LDU29" s="46"/>
      <c r="LDY29" s="46"/>
      <c r="LEC29" s="46"/>
      <c r="LEG29" s="46"/>
      <c r="LEK29" s="46"/>
      <c r="LEO29" s="46"/>
      <c r="LES29" s="46"/>
      <c r="LEW29" s="46"/>
      <c r="LFA29" s="46"/>
      <c r="LFE29" s="46"/>
      <c r="LFI29" s="46"/>
      <c r="LFM29" s="46"/>
      <c r="LFQ29" s="46"/>
      <c r="LFU29" s="46"/>
      <c r="LFY29" s="46"/>
      <c r="LGC29" s="46"/>
      <c r="LGG29" s="46"/>
      <c r="LGK29" s="46"/>
      <c r="LGO29" s="46"/>
      <c r="LGS29" s="46"/>
      <c r="LGW29" s="46"/>
      <c r="LHA29" s="46"/>
      <c r="LHE29" s="46"/>
      <c r="LHI29" s="46"/>
      <c r="LHM29" s="46"/>
      <c r="LHQ29" s="46"/>
      <c r="LHU29" s="46"/>
      <c r="LHY29" s="46"/>
      <c r="LIC29" s="46"/>
      <c r="LIG29" s="46"/>
      <c r="LIK29" s="46"/>
      <c r="LIO29" s="46"/>
      <c r="LIS29" s="46"/>
      <c r="LIW29" s="46"/>
      <c r="LJA29" s="46"/>
      <c r="LJE29" s="46"/>
      <c r="LJI29" s="46"/>
      <c r="LJM29" s="46"/>
      <c r="LJQ29" s="46"/>
      <c r="LJU29" s="46"/>
      <c r="LJY29" s="46"/>
      <c r="LKC29" s="46"/>
      <c r="LKG29" s="46"/>
      <c r="LKK29" s="46"/>
      <c r="LKO29" s="46"/>
      <c r="LKS29" s="46"/>
      <c r="LKW29" s="46"/>
      <c r="LLA29" s="46"/>
      <c r="LLE29" s="46"/>
      <c r="LLI29" s="46"/>
      <c r="LLM29" s="46"/>
      <c r="LLQ29" s="46"/>
      <c r="LLU29" s="46"/>
      <c r="LLY29" s="46"/>
      <c r="LMC29" s="46"/>
      <c r="LMG29" s="46"/>
      <c r="LMK29" s="46"/>
      <c r="LMO29" s="46"/>
      <c r="LMS29" s="46"/>
      <c r="LMW29" s="46"/>
      <c r="LNA29" s="46"/>
      <c r="LNE29" s="46"/>
      <c r="LNI29" s="46"/>
      <c r="LNM29" s="46"/>
      <c r="LNQ29" s="46"/>
      <c r="LNU29" s="46"/>
      <c r="LNY29" s="46"/>
      <c r="LOC29" s="46"/>
      <c r="LOG29" s="46"/>
      <c r="LOK29" s="46"/>
      <c r="LOO29" s="46"/>
      <c r="LOS29" s="46"/>
      <c r="LOW29" s="46"/>
      <c r="LPA29" s="46"/>
      <c r="LPE29" s="46"/>
      <c r="LPI29" s="46"/>
      <c r="LPM29" s="46"/>
      <c r="LPQ29" s="46"/>
      <c r="LPU29" s="46"/>
      <c r="LPY29" s="46"/>
      <c r="LQC29" s="46"/>
      <c r="LQG29" s="46"/>
      <c r="LQK29" s="46"/>
      <c r="LQO29" s="46"/>
      <c r="LQS29" s="46"/>
      <c r="LQW29" s="46"/>
      <c r="LRA29" s="46"/>
      <c r="LRE29" s="46"/>
      <c r="LRI29" s="46"/>
      <c r="LRM29" s="46"/>
      <c r="LRQ29" s="46"/>
      <c r="LRU29" s="46"/>
      <c r="LRY29" s="46"/>
      <c r="LSC29" s="46"/>
      <c r="LSG29" s="46"/>
      <c r="LSK29" s="46"/>
      <c r="LSO29" s="46"/>
      <c r="LSS29" s="46"/>
      <c r="LSW29" s="46"/>
      <c r="LTA29" s="46"/>
      <c r="LTE29" s="46"/>
      <c r="LTI29" s="46"/>
      <c r="LTM29" s="46"/>
      <c r="LTQ29" s="46"/>
      <c r="LTU29" s="46"/>
      <c r="LTY29" s="46"/>
      <c r="LUC29" s="46"/>
      <c r="LUG29" s="46"/>
      <c r="LUK29" s="46"/>
      <c r="LUO29" s="46"/>
      <c r="LUS29" s="46"/>
      <c r="LUW29" s="46"/>
      <c r="LVA29" s="46"/>
      <c r="LVE29" s="46"/>
      <c r="LVI29" s="46"/>
      <c r="LVM29" s="46"/>
      <c r="LVQ29" s="46"/>
      <c r="LVU29" s="46"/>
      <c r="LVY29" s="46"/>
      <c r="LWC29" s="46"/>
      <c r="LWG29" s="46"/>
      <c r="LWK29" s="46"/>
      <c r="LWO29" s="46"/>
      <c r="LWS29" s="46"/>
      <c r="LWW29" s="46"/>
      <c r="LXA29" s="46"/>
      <c r="LXE29" s="46"/>
      <c r="LXI29" s="46"/>
      <c r="LXM29" s="46"/>
      <c r="LXQ29" s="46"/>
      <c r="LXU29" s="46"/>
      <c r="LXY29" s="46"/>
      <c r="LYC29" s="46"/>
      <c r="LYG29" s="46"/>
      <c r="LYK29" s="46"/>
      <c r="LYO29" s="46"/>
      <c r="LYS29" s="46"/>
      <c r="LYW29" s="46"/>
      <c r="LZA29" s="46"/>
      <c r="LZE29" s="46"/>
      <c r="LZI29" s="46"/>
      <c r="LZM29" s="46"/>
      <c r="LZQ29" s="46"/>
      <c r="LZU29" s="46"/>
      <c r="LZY29" s="46"/>
      <c r="MAC29" s="46"/>
      <c r="MAG29" s="46"/>
      <c r="MAK29" s="46"/>
      <c r="MAO29" s="46"/>
      <c r="MAS29" s="46"/>
      <c r="MAW29" s="46"/>
      <c r="MBA29" s="46"/>
      <c r="MBE29" s="46"/>
      <c r="MBI29" s="46"/>
      <c r="MBM29" s="46"/>
      <c r="MBQ29" s="46"/>
      <c r="MBU29" s="46"/>
      <c r="MBY29" s="46"/>
      <c r="MCC29" s="46"/>
      <c r="MCG29" s="46"/>
      <c r="MCK29" s="46"/>
      <c r="MCO29" s="46"/>
      <c r="MCS29" s="46"/>
      <c r="MCW29" s="46"/>
      <c r="MDA29" s="46"/>
      <c r="MDE29" s="46"/>
      <c r="MDI29" s="46"/>
      <c r="MDM29" s="46"/>
      <c r="MDQ29" s="46"/>
      <c r="MDU29" s="46"/>
      <c r="MDY29" s="46"/>
      <c r="MEC29" s="46"/>
      <c r="MEG29" s="46"/>
      <c r="MEK29" s="46"/>
      <c r="MEO29" s="46"/>
      <c r="MES29" s="46"/>
      <c r="MEW29" s="46"/>
      <c r="MFA29" s="46"/>
      <c r="MFE29" s="46"/>
      <c r="MFI29" s="46"/>
      <c r="MFM29" s="46"/>
      <c r="MFQ29" s="46"/>
      <c r="MFU29" s="46"/>
      <c r="MFY29" s="46"/>
      <c r="MGC29" s="46"/>
      <c r="MGG29" s="46"/>
      <c r="MGK29" s="46"/>
      <c r="MGO29" s="46"/>
      <c r="MGS29" s="46"/>
      <c r="MGW29" s="46"/>
      <c r="MHA29" s="46"/>
      <c r="MHE29" s="46"/>
      <c r="MHI29" s="46"/>
      <c r="MHM29" s="46"/>
      <c r="MHQ29" s="46"/>
      <c r="MHU29" s="46"/>
      <c r="MHY29" s="46"/>
      <c r="MIC29" s="46"/>
      <c r="MIG29" s="46"/>
      <c r="MIK29" s="46"/>
      <c r="MIO29" s="46"/>
      <c r="MIS29" s="46"/>
      <c r="MIW29" s="46"/>
      <c r="MJA29" s="46"/>
      <c r="MJE29" s="46"/>
      <c r="MJI29" s="46"/>
      <c r="MJM29" s="46"/>
      <c r="MJQ29" s="46"/>
      <c r="MJU29" s="46"/>
      <c r="MJY29" s="46"/>
      <c r="MKC29" s="46"/>
      <c r="MKG29" s="46"/>
      <c r="MKK29" s="46"/>
      <c r="MKO29" s="46"/>
      <c r="MKS29" s="46"/>
      <c r="MKW29" s="46"/>
      <c r="MLA29" s="46"/>
      <c r="MLE29" s="46"/>
      <c r="MLI29" s="46"/>
      <c r="MLM29" s="46"/>
      <c r="MLQ29" s="46"/>
      <c r="MLU29" s="46"/>
      <c r="MLY29" s="46"/>
      <c r="MMC29" s="46"/>
      <c r="MMG29" s="46"/>
      <c r="MMK29" s="46"/>
      <c r="MMO29" s="46"/>
      <c r="MMS29" s="46"/>
      <c r="MMW29" s="46"/>
      <c r="MNA29" s="46"/>
      <c r="MNE29" s="46"/>
      <c r="MNI29" s="46"/>
      <c r="MNM29" s="46"/>
      <c r="MNQ29" s="46"/>
      <c r="MNU29" s="46"/>
      <c r="MNY29" s="46"/>
      <c r="MOC29" s="46"/>
      <c r="MOG29" s="46"/>
      <c r="MOK29" s="46"/>
      <c r="MOO29" s="46"/>
      <c r="MOS29" s="46"/>
      <c r="MOW29" s="46"/>
      <c r="MPA29" s="46"/>
      <c r="MPE29" s="46"/>
      <c r="MPI29" s="46"/>
      <c r="MPM29" s="46"/>
      <c r="MPQ29" s="46"/>
      <c r="MPU29" s="46"/>
      <c r="MPY29" s="46"/>
      <c r="MQC29" s="46"/>
      <c r="MQG29" s="46"/>
      <c r="MQK29" s="46"/>
      <c r="MQO29" s="46"/>
      <c r="MQS29" s="46"/>
      <c r="MQW29" s="46"/>
      <c r="MRA29" s="46"/>
      <c r="MRE29" s="46"/>
      <c r="MRI29" s="46"/>
      <c r="MRM29" s="46"/>
      <c r="MRQ29" s="46"/>
      <c r="MRU29" s="46"/>
      <c r="MRY29" s="46"/>
      <c r="MSC29" s="46"/>
      <c r="MSG29" s="46"/>
      <c r="MSK29" s="46"/>
      <c r="MSO29" s="46"/>
      <c r="MSS29" s="46"/>
      <c r="MSW29" s="46"/>
      <c r="MTA29" s="46"/>
      <c r="MTE29" s="46"/>
      <c r="MTI29" s="46"/>
      <c r="MTM29" s="46"/>
      <c r="MTQ29" s="46"/>
      <c r="MTU29" s="46"/>
      <c r="MTY29" s="46"/>
      <c r="MUC29" s="46"/>
      <c r="MUG29" s="46"/>
      <c r="MUK29" s="46"/>
      <c r="MUO29" s="46"/>
      <c r="MUS29" s="46"/>
      <c r="MUW29" s="46"/>
      <c r="MVA29" s="46"/>
      <c r="MVE29" s="46"/>
      <c r="MVI29" s="46"/>
      <c r="MVM29" s="46"/>
      <c r="MVQ29" s="46"/>
      <c r="MVU29" s="46"/>
      <c r="MVY29" s="46"/>
      <c r="MWC29" s="46"/>
      <c r="MWG29" s="46"/>
      <c r="MWK29" s="46"/>
      <c r="MWO29" s="46"/>
      <c r="MWS29" s="46"/>
      <c r="MWW29" s="46"/>
      <c r="MXA29" s="46"/>
      <c r="MXE29" s="46"/>
      <c r="MXI29" s="46"/>
      <c r="MXM29" s="46"/>
      <c r="MXQ29" s="46"/>
      <c r="MXU29" s="46"/>
      <c r="MXY29" s="46"/>
      <c r="MYC29" s="46"/>
      <c r="MYG29" s="46"/>
      <c r="MYK29" s="46"/>
      <c r="MYO29" s="46"/>
      <c r="MYS29" s="46"/>
      <c r="MYW29" s="46"/>
      <c r="MZA29" s="46"/>
      <c r="MZE29" s="46"/>
      <c r="MZI29" s="46"/>
      <c r="MZM29" s="46"/>
      <c r="MZQ29" s="46"/>
      <c r="MZU29" s="46"/>
      <c r="MZY29" s="46"/>
      <c r="NAC29" s="46"/>
      <c r="NAG29" s="46"/>
      <c r="NAK29" s="46"/>
      <c r="NAO29" s="46"/>
      <c r="NAS29" s="46"/>
      <c r="NAW29" s="46"/>
      <c r="NBA29" s="46"/>
      <c r="NBE29" s="46"/>
      <c r="NBI29" s="46"/>
      <c r="NBM29" s="46"/>
      <c r="NBQ29" s="46"/>
      <c r="NBU29" s="46"/>
      <c r="NBY29" s="46"/>
      <c r="NCC29" s="46"/>
      <c r="NCG29" s="46"/>
      <c r="NCK29" s="46"/>
      <c r="NCO29" s="46"/>
      <c r="NCS29" s="46"/>
      <c r="NCW29" s="46"/>
      <c r="NDA29" s="46"/>
      <c r="NDE29" s="46"/>
      <c r="NDI29" s="46"/>
      <c r="NDM29" s="46"/>
      <c r="NDQ29" s="46"/>
      <c r="NDU29" s="46"/>
      <c r="NDY29" s="46"/>
      <c r="NEC29" s="46"/>
      <c r="NEG29" s="46"/>
      <c r="NEK29" s="46"/>
      <c r="NEO29" s="46"/>
      <c r="NES29" s="46"/>
      <c r="NEW29" s="46"/>
      <c r="NFA29" s="46"/>
      <c r="NFE29" s="46"/>
      <c r="NFI29" s="46"/>
      <c r="NFM29" s="46"/>
      <c r="NFQ29" s="46"/>
      <c r="NFU29" s="46"/>
      <c r="NFY29" s="46"/>
      <c r="NGC29" s="46"/>
      <c r="NGG29" s="46"/>
      <c r="NGK29" s="46"/>
      <c r="NGO29" s="46"/>
      <c r="NGS29" s="46"/>
      <c r="NGW29" s="46"/>
      <c r="NHA29" s="46"/>
      <c r="NHE29" s="46"/>
      <c r="NHI29" s="46"/>
      <c r="NHM29" s="46"/>
      <c r="NHQ29" s="46"/>
      <c r="NHU29" s="46"/>
      <c r="NHY29" s="46"/>
      <c r="NIC29" s="46"/>
      <c r="NIG29" s="46"/>
      <c r="NIK29" s="46"/>
      <c r="NIO29" s="46"/>
      <c r="NIS29" s="46"/>
      <c r="NIW29" s="46"/>
      <c r="NJA29" s="46"/>
      <c r="NJE29" s="46"/>
      <c r="NJI29" s="46"/>
      <c r="NJM29" s="46"/>
      <c r="NJQ29" s="46"/>
      <c r="NJU29" s="46"/>
      <c r="NJY29" s="46"/>
      <c r="NKC29" s="46"/>
      <c r="NKG29" s="46"/>
      <c r="NKK29" s="46"/>
      <c r="NKO29" s="46"/>
      <c r="NKS29" s="46"/>
      <c r="NKW29" s="46"/>
      <c r="NLA29" s="46"/>
      <c r="NLE29" s="46"/>
      <c r="NLI29" s="46"/>
      <c r="NLM29" s="46"/>
      <c r="NLQ29" s="46"/>
      <c r="NLU29" s="46"/>
      <c r="NLY29" s="46"/>
      <c r="NMC29" s="46"/>
      <c r="NMG29" s="46"/>
      <c r="NMK29" s="46"/>
      <c r="NMO29" s="46"/>
      <c r="NMS29" s="46"/>
      <c r="NMW29" s="46"/>
      <c r="NNA29" s="46"/>
      <c r="NNE29" s="46"/>
      <c r="NNI29" s="46"/>
      <c r="NNM29" s="46"/>
      <c r="NNQ29" s="46"/>
      <c r="NNU29" s="46"/>
      <c r="NNY29" s="46"/>
      <c r="NOC29" s="46"/>
      <c r="NOG29" s="46"/>
      <c r="NOK29" s="46"/>
      <c r="NOO29" s="46"/>
      <c r="NOS29" s="46"/>
      <c r="NOW29" s="46"/>
      <c r="NPA29" s="46"/>
      <c r="NPE29" s="46"/>
      <c r="NPI29" s="46"/>
      <c r="NPM29" s="46"/>
      <c r="NPQ29" s="46"/>
      <c r="NPU29" s="46"/>
      <c r="NPY29" s="46"/>
      <c r="NQC29" s="46"/>
      <c r="NQG29" s="46"/>
      <c r="NQK29" s="46"/>
      <c r="NQO29" s="46"/>
      <c r="NQS29" s="46"/>
      <c r="NQW29" s="46"/>
      <c r="NRA29" s="46"/>
      <c r="NRE29" s="46"/>
      <c r="NRI29" s="46"/>
      <c r="NRM29" s="46"/>
      <c r="NRQ29" s="46"/>
      <c r="NRU29" s="46"/>
      <c r="NRY29" s="46"/>
      <c r="NSC29" s="46"/>
      <c r="NSG29" s="46"/>
      <c r="NSK29" s="46"/>
      <c r="NSO29" s="46"/>
      <c r="NSS29" s="46"/>
      <c r="NSW29" s="46"/>
      <c r="NTA29" s="46"/>
      <c r="NTE29" s="46"/>
      <c r="NTI29" s="46"/>
      <c r="NTM29" s="46"/>
      <c r="NTQ29" s="46"/>
      <c r="NTU29" s="46"/>
      <c r="NTY29" s="46"/>
      <c r="NUC29" s="46"/>
      <c r="NUG29" s="46"/>
      <c r="NUK29" s="46"/>
      <c r="NUO29" s="46"/>
      <c r="NUS29" s="46"/>
      <c r="NUW29" s="46"/>
      <c r="NVA29" s="46"/>
      <c r="NVE29" s="46"/>
      <c r="NVI29" s="46"/>
      <c r="NVM29" s="46"/>
      <c r="NVQ29" s="46"/>
      <c r="NVU29" s="46"/>
      <c r="NVY29" s="46"/>
      <c r="NWC29" s="46"/>
      <c r="NWG29" s="46"/>
      <c r="NWK29" s="46"/>
      <c r="NWO29" s="46"/>
      <c r="NWS29" s="46"/>
      <c r="NWW29" s="46"/>
      <c r="NXA29" s="46"/>
      <c r="NXE29" s="46"/>
      <c r="NXI29" s="46"/>
      <c r="NXM29" s="46"/>
      <c r="NXQ29" s="46"/>
      <c r="NXU29" s="46"/>
      <c r="NXY29" s="46"/>
      <c r="NYC29" s="46"/>
      <c r="NYG29" s="46"/>
      <c r="NYK29" s="46"/>
      <c r="NYO29" s="46"/>
      <c r="NYS29" s="46"/>
      <c r="NYW29" s="46"/>
      <c r="NZA29" s="46"/>
      <c r="NZE29" s="46"/>
      <c r="NZI29" s="46"/>
      <c r="NZM29" s="46"/>
      <c r="NZQ29" s="46"/>
      <c r="NZU29" s="46"/>
      <c r="NZY29" s="46"/>
      <c r="OAC29" s="46"/>
      <c r="OAG29" s="46"/>
      <c r="OAK29" s="46"/>
      <c r="OAO29" s="46"/>
      <c r="OAS29" s="46"/>
      <c r="OAW29" s="46"/>
      <c r="OBA29" s="46"/>
      <c r="OBE29" s="46"/>
      <c r="OBI29" s="46"/>
      <c r="OBM29" s="46"/>
      <c r="OBQ29" s="46"/>
      <c r="OBU29" s="46"/>
      <c r="OBY29" s="46"/>
      <c r="OCC29" s="46"/>
      <c r="OCG29" s="46"/>
      <c r="OCK29" s="46"/>
      <c r="OCO29" s="46"/>
      <c r="OCS29" s="46"/>
      <c r="OCW29" s="46"/>
      <c r="ODA29" s="46"/>
      <c r="ODE29" s="46"/>
      <c r="ODI29" s="46"/>
      <c r="ODM29" s="46"/>
      <c r="ODQ29" s="46"/>
      <c r="ODU29" s="46"/>
      <c r="ODY29" s="46"/>
      <c r="OEC29" s="46"/>
      <c r="OEG29" s="46"/>
      <c r="OEK29" s="46"/>
      <c r="OEO29" s="46"/>
      <c r="OES29" s="46"/>
      <c r="OEW29" s="46"/>
      <c r="OFA29" s="46"/>
      <c r="OFE29" s="46"/>
      <c r="OFI29" s="46"/>
      <c r="OFM29" s="46"/>
      <c r="OFQ29" s="46"/>
      <c r="OFU29" s="46"/>
      <c r="OFY29" s="46"/>
      <c r="OGC29" s="46"/>
      <c r="OGG29" s="46"/>
      <c r="OGK29" s="46"/>
      <c r="OGO29" s="46"/>
      <c r="OGS29" s="46"/>
      <c r="OGW29" s="46"/>
      <c r="OHA29" s="46"/>
      <c r="OHE29" s="46"/>
      <c r="OHI29" s="46"/>
      <c r="OHM29" s="46"/>
      <c r="OHQ29" s="46"/>
      <c r="OHU29" s="46"/>
      <c r="OHY29" s="46"/>
      <c r="OIC29" s="46"/>
      <c r="OIG29" s="46"/>
      <c r="OIK29" s="46"/>
      <c r="OIO29" s="46"/>
      <c r="OIS29" s="46"/>
      <c r="OIW29" s="46"/>
      <c r="OJA29" s="46"/>
      <c r="OJE29" s="46"/>
      <c r="OJI29" s="46"/>
      <c r="OJM29" s="46"/>
      <c r="OJQ29" s="46"/>
      <c r="OJU29" s="46"/>
      <c r="OJY29" s="46"/>
      <c r="OKC29" s="46"/>
      <c r="OKG29" s="46"/>
      <c r="OKK29" s="46"/>
      <c r="OKO29" s="46"/>
      <c r="OKS29" s="46"/>
      <c r="OKW29" s="46"/>
      <c r="OLA29" s="46"/>
      <c r="OLE29" s="46"/>
      <c r="OLI29" s="46"/>
      <c r="OLM29" s="46"/>
      <c r="OLQ29" s="46"/>
      <c r="OLU29" s="46"/>
      <c r="OLY29" s="46"/>
      <c r="OMC29" s="46"/>
      <c r="OMG29" s="46"/>
      <c r="OMK29" s="46"/>
      <c r="OMO29" s="46"/>
      <c r="OMS29" s="46"/>
      <c r="OMW29" s="46"/>
      <c r="ONA29" s="46"/>
      <c r="ONE29" s="46"/>
      <c r="ONI29" s="46"/>
      <c r="ONM29" s="46"/>
      <c r="ONQ29" s="46"/>
      <c r="ONU29" s="46"/>
      <c r="ONY29" s="46"/>
      <c r="OOC29" s="46"/>
      <c r="OOG29" s="46"/>
      <c r="OOK29" s="46"/>
      <c r="OOO29" s="46"/>
      <c r="OOS29" s="46"/>
      <c r="OOW29" s="46"/>
      <c r="OPA29" s="46"/>
      <c r="OPE29" s="46"/>
      <c r="OPI29" s="46"/>
      <c r="OPM29" s="46"/>
      <c r="OPQ29" s="46"/>
      <c r="OPU29" s="46"/>
      <c r="OPY29" s="46"/>
      <c r="OQC29" s="46"/>
      <c r="OQG29" s="46"/>
      <c r="OQK29" s="46"/>
      <c r="OQO29" s="46"/>
      <c r="OQS29" s="46"/>
      <c r="OQW29" s="46"/>
      <c r="ORA29" s="46"/>
      <c r="ORE29" s="46"/>
      <c r="ORI29" s="46"/>
      <c r="ORM29" s="46"/>
      <c r="ORQ29" s="46"/>
      <c r="ORU29" s="46"/>
      <c r="ORY29" s="46"/>
      <c r="OSC29" s="46"/>
      <c r="OSG29" s="46"/>
      <c r="OSK29" s="46"/>
      <c r="OSO29" s="46"/>
      <c r="OSS29" s="46"/>
      <c r="OSW29" s="46"/>
      <c r="OTA29" s="46"/>
      <c r="OTE29" s="46"/>
      <c r="OTI29" s="46"/>
      <c r="OTM29" s="46"/>
      <c r="OTQ29" s="46"/>
      <c r="OTU29" s="46"/>
      <c r="OTY29" s="46"/>
      <c r="OUC29" s="46"/>
      <c r="OUG29" s="46"/>
      <c r="OUK29" s="46"/>
      <c r="OUO29" s="46"/>
      <c r="OUS29" s="46"/>
      <c r="OUW29" s="46"/>
      <c r="OVA29" s="46"/>
      <c r="OVE29" s="46"/>
      <c r="OVI29" s="46"/>
      <c r="OVM29" s="46"/>
      <c r="OVQ29" s="46"/>
      <c r="OVU29" s="46"/>
      <c r="OVY29" s="46"/>
      <c r="OWC29" s="46"/>
      <c r="OWG29" s="46"/>
      <c r="OWK29" s="46"/>
      <c r="OWO29" s="46"/>
      <c r="OWS29" s="46"/>
      <c r="OWW29" s="46"/>
      <c r="OXA29" s="46"/>
      <c r="OXE29" s="46"/>
      <c r="OXI29" s="46"/>
      <c r="OXM29" s="46"/>
      <c r="OXQ29" s="46"/>
      <c r="OXU29" s="46"/>
      <c r="OXY29" s="46"/>
      <c r="OYC29" s="46"/>
      <c r="OYG29" s="46"/>
      <c r="OYK29" s="46"/>
      <c r="OYO29" s="46"/>
      <c r="OYS29" s="46"/>
      <c r="OYW29" s="46"/>
      <c r="OZA29" s="46"/>
      <c r="OZE29" s="46"/>
      <c r="OZI29" s="46"/>
      <c r="OZM29" s="46"/>
      <c r="OZQ29" s="46"/>
      <c r="OZU29" s="46"/>
      <c r="OZY29" s="46"/>
      <c r="PAC29" s="46"/>
      <c r="PAG29" s="46"/>
      <c r="PAK29" s="46"/>
      <c r="PAO29" s="46"/>
      <c r="PAS29" s="46"/>
      <c r="PAW29" s="46"/>
      <c r="PBA29" s="46"/>
      <c r="PBE29" s="46"/>
      <c r="PBI29" s="46"/>
      <c r="PBM29" s="46"/>
      <c r="PBQ29" s="46"/>
      <c r="PBU29" s="46"/>
      <c r="PBY29" s="46"/>
      <c r="PCC29" s="46"/>
      <c r="PCG29" s="46"/>
      <c r="PCK29" s="46"/>
      <c r="PCO29" s="46"/>
      <c r="PCS29" s="46"/>
      <c r="PCW29" s="46"/>
      <c r="PDA29" s="46"/>
      <c r="PDE29" s="46"/>
      <c r="PDI29" s="46"/>
      <c r="PDM29" s="46"/>
      <c r="PDQ29" s="46"/>
      <c r="PDU29" s="46"/>
      <c r="PDY29" s="46"/>
      <c r="PEC29" s="46"/>
      <c r="PEG29" s="46"/>
      <c r="PEK29" s="46"/>
      <c r="PEO29" s="46"/>
      <c r="PES29" s="46"/>
      <c r="PEW29" s="46"/>
      <c r="PFA29" s="46"/>
      <c r="PFE29" s="46"/>
      <c r="PFI29" s="46"/>
      <c r="PFM29" s="46"/>
      <c r="PFQ29" s="46"/>
      <c r="PFU29" s="46"/>
      <c r="PFY29" s="46"/>
      <c r="PGC29" s="46"/>
      <c r="PGG29" s="46"/>
      <c r="PGK29" s="46"/>
      <c r="PGO29" s="46"/>
      <c r="PGS29" s="46"/>
      <c r="PGW29" s="46"/>
      <c r="PHA29" s="46"/>
      <c r="PHE29" s="46"/>
      <c r="PHI29" s="46"/>
      <c r="PHM29" s="46"/>
      <c r="PHQ29" s="46"/>
      <c r="PHU29" s="46"/>
      <c r="PHY29" s="46"/>
      <c r="PIC29" s="46"/>
      <c r="PIG29" s="46"/>
      <c r="PIK29" s="46"/>
      <c r="PIO29" s="46"/>
      <c r="PIS29" s="46"/>
      <c r="PIW29" s="46"/>
      <c r="PJA29" s="46"/>
      <c r="PJE29" s="46"/>
      <c r="PJI29" s="46"/>
      <c r="PJM29" s="46"/>
      <c r="PJQ29" s="46"/>
      <c r="PJU29" s="46"/>
      <c r="PJY29" s="46"/>
      <c r="PKC29" s="46"/>
      <c r="PKG29" s="46"/>
      <c r="PKK29" s="46"/>
      <c r="PKO29" s="46"/>
      <c r="PKS29" s="46"/>
      <c r="PKW29" s="46"/>
      <c r="PLA29" s="46"/>
      <c r="PLE29" s="46"/>
      <c r="PLI29" s="46"/>
      <c r="PLM29" s="46"/>
      <c r="PLQ29" s="46"/>
      <c r="PLU29" s="46"/>
      <c r="PLY29" s="46"/>
      <c r="PMC29" s="46"/>
      <c r="PMG29" s="46"/>
      <c r="PMK29" s="46"/>
      <c r="PMO29" s="46"/>
      <c r="PMS29" s="46"/>
      <c r="PMW29" s="46"/>
      <c r="PNA29" s="46"/>
      <c r="PNE29" s="46"/>
      <c r="PNI29" s="46"/>
      <c r="PNM29" s="46"/>
      <c r="PNQ29" s="46"/>
      <c r="PNU29" s="46"/>
      <c r="PNY29" s="46"/>
      <c r="POC29" s="46"/>
      <c r="POG29" s="46"/>
      <c r="POK29" s="46"/>
      <c r="POO29" s="46"/>
      <c r="POS29" s="46"/>
      <c r="POW29" s="46"/>
      <c r="PPA29" s="46"/>
      <c r="PPE29" s="46"/>
      <c r="PPI29" s="46"/>
      <c r="PPM29" s="46"/>
      <c r="PPQ29" s="46"/>
      <c r="PPU29" s="46"/>
      <c r="PPY29" s="46"/>
      <c r="PQC29" s="46"/>
      <c r="PQG29" s="46"/>
      <c r="PQK29" s="46"/>
      <c r="PQO29" s="46"/>
      <c r="PQS29" s="46"/>
      <c r="PQW29" s="46"/>
      <c r="PRA29" s="46"/>
      <c r="PRE29" s="46"/>
      <c r="PRI29" s="46"/>
      <c r="PRM29" s="46"/>
      <c r="PRQ29" s="46"/>
      <c r="PRU29" s="46"/>
      <c r="PRY29" s="46"/>
      <c r="PSC29" s="46"/>
      <c r="PSG29" s="46"/>
      <c r="PSK29" s="46"/>
      <c r="PSO29" s="46"/>
      <c r="PSS29" s="46"/>
      <c r="PSW29" s="46"/>
      <c r="PTA29" s="46"/>
      <c r="PTE29" s="46"/>
      <c r="PTI29" s="46"/>
      <c r="PTM29" s="46"/>
      <c r="PTQ29" s="46"/>
      <c r="PTU29" s="46"/>
      <c r="PTY29" s="46"/>
      <c r="PUC29" s="46"/>
      <c r="PUG29" s="46"/>
      <c r="PUK29" s="46"/>
      <c r="PUO29" s="46"/>
      <c r="PUS29" s="46"/>
      <c r="PUW29" s="46"/>
      <c r="PVA29" s="46"/>
      <c r="PVE29" s="46"/>
      <c r="PVI29" s="46"/>
      <c r="PVM29" s="46"/>
      <c r="PVQ29" s="46"/>
      <c r="PVU29" s="46"/>
      <c r="PVY29" s="46"/>
      <c r="PWC29" s="46"/>
      <c r="PWG29" s="46"/>
      <c r="PWK29" s="46"/>
      <c r="PWO29" s="46"/>
      <c r="PWS29" s="46"/>
      <c r="PWW29" s="46"/>
      <c r="PXA29" s="46"/>
      <c r="PXE29" s="46"/>
      <c r="PXI29" s="46"/>
      <c r="PXM29" s="46"/>
      <c r="PXQ29" s="46"/>
      <c r="PXU29" s="46"/>
      <c r="PXY29" s="46"/>
      <c r="PYC29" s="46"/>
      <c r="PYG29" s="46"/>
      <c r="PYK29" s="46"/>
      <c r="PYO29" s="46"/>
      <c r="PYS29" s="46"/>
      <c r="PYW29" s="46"/>
      <c r="PZA29" s="46"/>
      <c r="PZE29" s="46"/>
      <c r="PZI29" s="46"/>
      <c r="PZM29" s="46"/>
      <c r="PZQ29" s="46"/>
      <c r="PZU29" s="46"/>
      <c r="PZY29" s="46"/>
      <c r="QAC29" s="46"/>
      <c r="QAG29" s="46"/>
      <c r="QAK29" s="46"/>
      <c r="QAO29" s="46"/>
      <c r="QAS29" s="46"/>
      <c r="QAW29" s="46"/>
      <c r="QBA29" s="46"/>
      <c r="QBE29" s="46"/>
      <c r="QBI29" s="46"/>
      <c r="QBM29" s="46"/>
      <c r="QBQ29" s="46"/>
      <c r="QBU29" s="46"/>
      <c r="QBY29" s="46"/>
      <c r="QCC29" s="46"/>
      <c r="QCG29" s="46"/>
      <c r="QCK29" s="46"/>
      <c r="QCO29" s="46"/>
      <c r="QCS29" s="46"/>
      <c r="QCW29" s="46"/>
      <c r="QDA29" s="46"/>
      <c r="QDE29" s="46"/>
      <c r="QDI29" s="46"/>
      <c r="QDM29" s="46"/>
      <c r="QDQ29" s="46"/>
      <c r="QDU29" s="46"/>
      <c r="QDY29" s="46"/>
      <c r="QEC29" s="46"/>
      <c r="QEG29" s="46"/>
      <c r="QEK29" s="46"/>
      <c r="QEO29" s="46"/>
      <c r="QES29" s="46"/>
      <c r="QEW29" s="46"/>
      <c r="QFA29" s="46"/>
      <c r="QFE29" s="46"/>
      <c r="QFI29" s="46"/>
      <c r="QFM29" s="46"/>
      <c r="QFQ29" s="46"/>
      <c r="QFU29" s="46"/>
      <c r="QFY29" s="46"/>
      <c r="QGC29" s="46"/>
      <c r="QGG29" s="46"/>
      <c r="QGK29" s="46"/>
      <c r="QGO29" s="46"/>
      <c r="QGS29" s="46"/>
      <c r="QGW29" s="46"/>
      <c r="QHA29" s="46"/>
      <c r="QHE29" s="46"/>
      <c r="QHI29" s="46"/>
      <c r="QHM29" s="46"/>
      <c r="QHQ29" s="46"/>
      <c r="QHU29" s="46"/>
      <c r="QHY29" s="46"/>
      <c r="QIC29" s="46"/>
      <c r="QIG29" s="46"/>
      <c r="QIK29" s="46"/>
      <c r="QIO29" s="46"/>
      <c r="QIS29" s="46"/>
      <c r="QIW29" s="46"/>
      <c r="QJA29" s="46"/>
      <c r="QJE29" s="46"/>
      <c r="QJI29" s="46"/>
      <c r="QJM29" s="46"/>
      <c r="QJQ29" s="46"/>
      <c r="QJU29" s="46"/>
      <c r="QJY29" s="46"/>
      <c r="QKC29" s="46"/>
      <c r="QKG29" s="46"/>
      <c r="QKK29" s="46"/>
      <c r="QKO29" s="46"/>
      <c r="QKS29" s="46"/>
      <c r="QKW29" s="46"/>
      <c r="QLA29" s="46"/>
      <c r="QLE29" s="46"/>
      <c r="QLI29" s="46"/>
      <c r="QLM29" s="46"/>
      <c r="QLQ29" s="46"/>
      <c r="QLU29" s="46"/>
      <c r="QLY29" s="46"/>
      <c r="QMC29" s="46"/>
      <c r="QMG29" s="46"/>
      <c r="QMK29" s="46"/>
      <c r="QMO29" s="46"/>
      <c r="QMS29" s="46"/>
      <c r="QMW29" s="46"/>
      <c r="QNA29" s="46"/>
      <c r="QNE29" s="46"/>
      <c r="QNI29" s="46"/>
      <c r="QNM29" s="46"/>
      <c r="QNQ29" s="46"/>
      <c r="QNU29" s="46"/>
      <c r="QNY29" s="46"/>
      <c r="QOC29" s="46"/>
      <c r="QOG29" s="46"/>
      <c r="QOK29" s="46"/>
      <c r="QOO29" s="46"/>
      <c r="QOS29" s="46"/>
      <c r="QOW29" s="46"/>
      <c r="QPA29" s="46"/>
      <c r="QPE29" s="46"/>
      <c r="QPI29" s="46"/>
      <c r="QPM29" s="46"/>
      <c r="QPQ29" s="46"/>
      <c r="QPU29" s="46"/>
      <c r="QPY29" s="46"/>
      <c r="QQC29" s="46"/>
      <c r="QQG29" s="46"/>
      <c r="QQK29" s="46"/>
      <c r="QQO29" s="46"/>
      <c r="QQS29" s="46"/>
      <c r="QQW29" s="46"/>
      <c r="QRA29" s="46"/>
      <c r="QRE29" s="46"/>
      <c r="QRI29" s="46"/>
      <c r="QRM29" s="46"/>
      <c r="QRQ29" s="46"/>
      <c r="QRU29" s="46"/>
      <c r="QRY29" s="46"/>
      <c r="QSC29" s="46"/>
      <c r="QSG29" s="46"/>
      <c r="QSK29" s="46"/>
      <c r="QSO29" s="46"/>
      <c r="QSS29" s="46"/>
      <c r="QSW29" s="46"/>
      <c r="QTA29" s="46"/>
      <c r="QTE29" s="46"/>
      <c r="QTI29" s="46"/>
      <c r="QTM29" s="46"/>
      <c r="QTQ29" s="46"/>
      <c r="QTU29" s="46"/>
      <c r="QTY29" s="46"/>
      <c r="QUC29" s="46"/>
      <c r="QUG29" s="46"/>
      <c r="QUK29" s="46"/>
      <c r="QUO29" s="46"/>
      <c r="QUS29" s="46"/>
      <c r="QUW29" s="46"/>
      <c r="QVA29" s="46"/>
      <c r="QVE29" s="46"/>
      <c r="QVI29" s="46"/>
      <c r="QVM29" s="46"/>
      <c r="QVQ29" s="46"/>
      <c r="QVU29" s="46"/>
      <c r="QVY29" s="46"/>
      <c r="QWC29" s="46"/>
      <c r="QWG29" s="46"/>
      <c r="QWK29" s="46"/>
      <c r="QWO29" s="46"/>
      <c r="QWS29" s="46"/>
      <c r="QWW29" s="46"/>
      <c r="QXA29" s="46"/>
      <c r="QXE29" s="46"/>
      <c r="QXI29" s="46"/>
      <c r="QXM29" s="46"/>
      <c r="QXQ29" s="46"/>
      <c r="QXU29" s="46"/>
      <c r="QXY29" s="46"/>
      <c r="QYC29" s="46"/>
      <c r="QYG29" s="46"/>
      <c r="QYK29" s="46"/>
      <c r="QYO29" s="46"/>
      <c r="QYS29" s="46"/>
      <c r="QYW29" s="46"/>
      <c r="QZA29" s="46"/>
      <c r="QZE29" s="46"/>
      <c r="QZI29" s="46"/>
      <c r="QZM29" s="46"/>
      <c r="QZQ29" s="46"/>
      <c r="QZU29" s="46"/>
      <c r="QZY29" s="46"/>
      <c r="RAC29" s="46"/>
      <c r="RAG29" s="46"/>
      <c r="RAK29" s="46"/>
      <c r="RAO29" s="46"/>
      <c r="RAS29" s="46"/>
      <c r="RAW29" s="46"/>
      <c r="RBA29" s="46"/>
      <c r="RBE29" s="46"/>
      <c r="RBI29" s="46"/>
      <c r="RBM29" s="46"/>
      <c r="RBQ29" s="46"/>
      <c r="RBU29" s="46"/>
      <c r="RBY29" s="46"/>
      <c r="RCC29" s="46"/>
      <c r="RCG29" s="46"/>
      <c r="RCK29" s="46"/>
      <c r="RCO29" s="46"/>
      <c r="RCS29" s="46"/>
      <c r="RCW29" s="46"/>
      <c r="RDA29" s="46"/>
      <c r="RDE29" s="46"/>
      <c r="RDI29" s="46"/>
      <c r="RDM29" s="46"/>
      <c r="RDQ29" s="46"/>
      <c r="RDU29" s="46"/>
      <c r="RDY29" s="46"/>
      <c r="REC29" s="46"/>
      <c r="REG29" s="46"/>
      <c r="REK29" s="46"/>
      <c r="REO29" s="46"/>
      <c r="RES29" s="46"/>
      <c r="REW29" s="46"/>
      <c r="RFA29" s="46"/>
      <c r="RFE29" s="46"/>
      <c r="RFI29" s="46"/>
      <c r="RFM29" s="46"/>
      <c r="RFQ29" s="46"/>
      <c r="RFU29" s="46"/>
      <c r="RFY29" s="46"/>
      <c r="RGC29" s="46"/>
      <c r="RGG29" s="46"/>
      <c r="RGK29" s="46"/>
      <c r="RGO29" s="46"/>
      <c r="RGS29" s="46"/>
      <c r="RGW29" s="46"/>
      <c r="RHA29" s="46"/>
      <c r="RHE29" s="46"/>
      <c r="RHI29" s="46"/>
      <c r="RHM29" s="46"/>
      <c r="RHQ29" s="46"/>
      <c r="RHU29" s="46"/>
      <c r="RHY29" s="46"/>
      <c r="RIC29" s="46"/>
      <c r="RIG29" s="46"/>
      <c r="RIK29" s="46"/>
      <c r="RIO29" s="46"/>
      <c r="RIS29" s="46"/>
      <c r="RIW29" s="46"/>
      <c r="RJA29" s="46"/>
      <c r="RJE29" s="46"/>
      <c r="RJI29" s="46"/>
      <c r="RJM29" s="46"/>
      <c r="RJQ29" s="46"/>
      <c r="RJU29" s="46"/>
      <c r="RJY29" s="46"/>
      <c r="RKC29" s="46"/>
      <c r="RKG29" s="46"/>
      <c r="RKK29" s="46"/>
      <c r="RKO29" s="46"/>
      <c r="RKS29" s="46"/>
      <c r="RKW29" s="46"/>
      <c r="RLA29" s="46"/>
      <c r="RLE29" s="46"/>
      <c r="RLI29" s="46"/>
      <c r="RLM29" s="46"/>
      <c r="RLQ29" s="46"/>
      <c r="RLU29" s="46"/>
      <c r="RLY29" s="46"/>
      <c r="RMC29" s="46"/>
      <c r="RMG29" s="46"/>
      <c r="RMK29" s="46"/>
      <c r="RMO29" s="46"/>
      <c r="RMS29" s="46"/>
      <c r="RMW29" s="46"/>
      <c r="RNA29" s="46"/>
      <c r="RNE29" s="46"/>
      <c r="RNI29" s="46"/>
      <c r="RNM29" s="46"/>
      <c r="RNQ29" s="46"/>
      <c r="RNU29" s="46"/>
      <c r="RNY29" s="46"/>
      <c r="ROC29" s="46"/>
      <c r="ROG29" s="46"/>
      <c r="ROK29" s="46"/>
      <c r="ROO29" s="46"/>
      <c r="ROS29" s="46"/>
      <c r="ROW29" s="46"/>
      <c r="RPA29" s="46"/>
      <c r="RPE29" s="46"/>
      <c r="RPI29" s="46"/>
      <c r="RPM29" s="46"/>
      <c r="RPQ29" s="46"/>
      <c r="RPU29" s="46"/>
      <c r="RPY29" s="46"/>
      <c r="RQC29" s="46"/>
      <c r="RQG29" s="46"/>
      <c r="RQK29" s="46"/>
      <c r="RQO29" s="46"/>
      <c r="RQS29" s="46"/>
      <c r="RQW29" s="46"/>
      <c r="RRA29" s="46"/>
      <c r="RRE29" s="46"/>
      <c r="RRI29" s="46"/>
      <c r="RRM29" s="46"/>
      <c r="RRQ29" s="46"/>
      <c r="RRU29" s="46"/>
      <c r="RRY29" s="46"/>
      <c r="RSC29" s="46"/>
      <c r="RSG29" s="46"/>
      <c r="RSK29" s="46"/>
      <c r="RSO29" s="46"/>
      <c r="RSS29" s="46"/>
      <c r="RSW29" s="46"/>
      <c r="RTA29" s="46"/>
      <c r="RTE29" s="46"/>
      <c r="RTI29" s="46"/>
      <c r="RTM29" s="46"/>
      <c r="RTQ29" s="46"/>
      <c r="RTU29" s="46"/>
      <c r="RTY29" s="46"/>
      <c r="RUC29" s="46"/>
      <c r="RUG29" s="46"/>
      <c r="RUK29" s="46"/>
      <c r="RUO29" s="46"/>
      <c r="RUS29" s="46"/>
      <c r="RUW29" s="46"/>
      <c r="RVA29" s="46"/>
      <c r="RVE29" s="46"/>
      <c r="RVI29" s="46"/>
      <c r="RVM29" s="46"/>
      <c r="RVQ29" s="46"/>
      <c r="RVU29" s="46"/>
      <c r="RVY29" s="46"/>
      <c r="RWC29" s="46"/>
      <c r="RWG29" s="46"/>
      <c r="RWK29" s="46"/>
      <c r="RWO29" s="46"/>
      <c r="RWS29" s="46"/>
      <c r="RWW29" s="46"/>
      <c r="RXA29" s="46"/>
      <c r="RXE29" s="46"/>
      <c r="RXI29" s="46"/>
      <c r="RXM29" s="46"/>
      <c r="RXQ29" s="46"/>
      <c r="RXU29" s="46"/>
      <c r="RXY29" s="46"/>
      <c r="RYC29" s="46"/>
      <c r="RYG29" s="46"/>
      <c r="RYK29" s="46"/>
      <c r="RYO29" s="46"/>
      <c r="RYS29" s="46"/>
      <c r="RYW29" s="46"/>
      <c r="RZA29" s="46"/>
      <c r="RZE29" s="46"/>
      <c r="RZI29" s="46"/>
      <c r="RZM29" s="46"/>
      <c r="RZQ29" s="46"/>
      <c r="RZU29" s="46"/>
      <c r="RZY29" s="46"/>
      <c r="SAC29" s="46"/>
      <c r="SAG29" s="46"/>
      <c r="SAK29" s="46"/>
      <c r="SAO29" s="46"/>
      <c r="SAS29" s="46"/>
      <c r="SAW29" s="46"/>
      <c r="SBA29" s="46"/>
      <c r="SBE29" s="46"/>
      <c r="SBI29" s="46"/>
      <c r="SBM29" s="46"/>
      <c r="SBQ29" s="46"/>
      <c r="SBU29" s="46"/>
      <c r="SBY29" s="46"/>
      <c r="SCC29" s="46"/>
      <c r="SCG29" s="46"/>
      <c r="SCK29" s="46"/>
      <c r="SCO29" s="46"/>
      <c r="SCS29" s="46"/>
      <c r="SCW29" s="46"/>
      <c r="SDA29" s="46"/>
      <c r="SDE29" s="46"/>
      <c r="SDI29" s="46"/>
      <c r="SDM29" s="46"/>
      <c r="SDQ29" s="46"/>
      <c r="SDU29" s="46"/>
      <c r="SDY29" s="46"/>
      <c r="SEC29" s="46"/>
      <c r="SEG29" s="46"/>
      <c r="SEK29" s="46"/>
      <c r="SEO29" s="46"/>
      <c r="SES29" s="46"/>
      <c r="SEW29" s="46"/>
      <c r="SFA29" s="46"/>
      <c r="SFE29" s="46"/>
      <c r="SFI29" s="46"/>
      <c r="SFM29" s="46"/>
      <c r="SFQ29" s="46"/>
      <c r="SFU29" s="46"/>
      <c r="SFY29" s="46"/>
      <c r="SGC29" s="46"/>
      <c r="SGG29" s="46"/>
      <c r="SGK29" s="46"/>
      <c r="SGO29" s="46"/>
      <c r="SGS29" s="46"/>
      <c r="SGW29" s="46"/>
      <c r="SHA29" s="46"/>
      <c r="SHE29" s="46"/>
      <c r="SHI29" s="46"/>
      <c r="SHM29" s="46"/>
      <c r="SHQ29" s="46"/>
      <c r="SHU29" s="46"/>
      <c r="SHY29" s="46"/>
      <c r="SIC29" s="46"/>
      <c r="SIG29" s="46"/>
      <c r="SIK29" s="46"/>
      <c r="SIO29" s="46"/>
      <c r="SIS29" s="46"/>
      <c r="SIW29" s="46"/>
      <c r="SJA29" s="46"/>
      <c r="SJE29" s="46"/>
      <c r="SJI29" s="46"/>
      <c r="SJM29" s="46"/>
      <c r="SJQ29" s="46"/>
      <c r="SJU29" s="46"/>
      <c r="SJY29" s="46"/>
      <c r="SKC29" s="46"/>
      <c r="SKG29" s="46"/>
      <c r="SKK29" s="46"/>
      <c r="SKO29" s="46"/>
      <c r="SKS29" s="46"/>
      <c r="SKW29" s="46"/>
      <c r="SLA29" s="46"/>
      <c r="SLE29" s="46"/>
      <c r="SLI29" s="46"/>
      <c r="SLM29" s="46"/>
      <c r="SLQ29" s="46"/>
      <c r="SLU29" s="46"/>
      <c r="SLY29" s="46"/>
      <c r="SMC29" s="46"/>
      <c r="SMG29" s="46"/>
      <c r="SMK29" s="46"/>
      <c r="SMO29" s="46"/>
      <c r="SMS29" s="46"/>
      <c r="SMW29" s="46"/>
      <c r="SNA29" s="46"/>
      <c r="SNE29" s="46"/>
      <c r="SNI29" s="46"/>
      <c r="SNM29" s="46"/>
      <c r="SNQ29" s="46"/>
      <c r="SNU29" s="46"/>
      <c r="SNY29" s="46"/>
      <c r="SOC29" s="46"/>
      <c r="SOG29" s="46"/>
      <c r="SOK29" s="46"/>
      <c r="SOO29" s="46"/>
      <c r="SOS29" s="46"/>
      <c r="SOW29" s="46"/>
      <c r="SPA29" s="46"/>
      <c r="SPE29" s="46"/>
      <c r="SPI29" s="46"/>
      <c r="SPM29" s="46"/>
      <c r="SPQ29" s="46"/>
      <c r="SPU29" s="46"/>
      <c r="SPY29" s="46"/>
      <c r="SQC29" s="46"/>
      <c r="SQG29" s="46"/>
      <c r="SQK29" s="46"/>
      <c r="SQO29" s="46"/>
      <c r="SQS29" s="46"/>
      <c r="SQW29" s="46"/>
      <c r="SRA29" s="46"/>
      <c r="SRE29" s="46"/>
      <c r="SRI29" s="46"/>
      <c r="SRM29" s="46"/>
      <c r="SRQ29" s="46"/>
      <c r="SRU29" s="46"/>
      <c r="SRY29" s="46"/>
      <c r="SSC29" s="46"/>
      <c r="SSG29" s="46"/>
      <c r="SSK29" s="46"/>
      <c r="SSO29" s="46"/>
      <c r="SSS29" s="46"/>
      <c r="SSW29" s="46"/>
      <c r="STA29" s="46"/>
      <c r="STE29" s="46"/>
      <c r="STI29" s="46"/>
      <c r="STM29" s="46"/>
      <c r="STQ29" s="46"/>
      <c r="STU29" s="46"/>
      <c r="STY29" s="46"/>
      <c r="SUC29" s="46"/>
      <c r="SUG29" s="46"/>
      <c r="SUK29" s="46"/>
      <c r="SUO29" s="46"/>
      <c r="SUS29" s="46"/>
      <c r="SUW29" s="46"/>
      <c r="SVA29" s="46"/>
      <c r="SVE29" s="46"/>
      <c r="SVI29" s="46"/>
      <c r="SVM29" s="46"/>
      <c r="SVQ29" s="46"/>
      <c r="SVU29" s="46"/>
      <c r="SVY29" s="46"/>
      <c r="SWC29" s="46"/>
      <c r="SWG29" s="46"/>
      <c r="SWK29" s="46"/>
      <c r="SWO29" s="46"/>
      <c r="SWS29" s="46"/>
      <c r="SWW29" s="46"/>
      <c r="SXA29" s="46"/>
      <c r="SXE29" s="46"/>
      <c r="SXI29" s="46"/>
      <c r="SXM29" s="46"/>
      <c r="SXQ29" s="46"/>
      <c r="SXU29" s="46"/>
      <c r="SXY29" s="46"/>
      <c r="SYC29" s="46"/>
      <c r="SYG29" s="46"/>
      <c r="SYK29" s="46"/>
      <c r="SYO29" s="46"/>
      <c r="SYS29" s="46"/>
      <c r="SYW29" s="46"/>
      <c r="SZA29" s="46"/>
      <c r="SZE29" s="46"/>
      <c r="SZI29" s="46"/>
      <c r="SZM29" s="46"/>
      <c r="SZQ29" s="46"/>
      <c r="SZU29" s="46"/>
      <c r="SZY29" s="46"/>
      <c r="TAC29" s="46"/>
      <c r="TAG29" s="46"/>
      <c r="TAK29" s="46"/>
      <c r="TAO29" s="46"/>
      <c r="TAS29" s="46"/>
      <c r="TAW29" s="46"/>
      <c r="TBA29" s="46"/>
      <c r="TBE29" s="46"/>
      <c r="TBI29" s="46"/>
      <c r="TBM29" s="46"/>
      <c r="TBQ29" s="46"/>
      <c r="TBU29" s="46"/>
      <c r="TBY29" s="46"/>
      <c r="TCC29" s="46"/>
      <c r="TCG29" s="46"/>
      <c r="TCK29" s="46"/>
      <c r="TCO29" s="46"/>
      <c r="TCS29" s="46"/>
      <c r="TCW29" s="46"/>
      <c r="TDA29" s="46"/>
      <c r="TDE29" s="46"/>
      <c r="TDI29" s="46"/>
      <c r="TDM29" s="46"/>
      <c r="TDQ29" s="46"/>
      <c r="TDU29" s="46"/>
      <c r="TDY29" s="46"/>
      <c r="TEC29" s="46"/>
      <c r="TEG29" s="46"/>
      <c r="TEK29" s="46"/>
      <c r="TEO29" s="46"/>
      <c r="TES29" s="46"/>
      <c r="TEW29" s="46"/>
      <c r="TFA29" s="46"/>
      <c r="TFE29" s="46"/>
      <c r="TFI29" s="46"/>
      <c r="TFM29" s="46"/>
      <c r="TFQ29" s="46"/>
      <c r="TFU29" s="46"/>
      <c r="TFY29" s="46"/>
      <c r="TGC29" s="46"/>
      <c r="TGG29" s="46"/>
      <c r="TGK29" s="46"/>
      <c r="TGO29" s="46"/>
      <c r="TGS29" s="46"/>
      <c r="TGW29" s="46"/>
      <c r="THA29" s="46"/>
      <c r="THE29" s="46"/>
      <c r="THI29" s="46"/>
      <c r="THM29" s="46"/>
      <c r="THQ29" s="46"/>
      <c r="THU29" s="46"/>
      <c r="THY29" s="46"/>
      <c r="TIC29" s="46"/>
      <c r="TIG29" s="46"/>
      <c r="TIK29" s="46"/>
      <c r="TIO29" s="46"/>
      <c r="TIS29" s="46"/>
      <c r="TIW29" s="46"/>
      <c r="TJA29" s="46"/>
      <c r="TJE29" s="46"/>
      <c r="TJI29" s="46"/>
      <c r="TJM29" s="46"/>
      <c r="TJQ29" s="46"/>
      <c r="TJU29" s="46"/>
      <c r="TJY29" s="46"/>
      <c r="TKC29" s="46"/>
      <c r="TKG29" s="46"/>
      <c r="TKK29" s="46"/>
      <c r="TKO29" s="46"/>
      <c r="TKS29" s="46"/>
      <c r="TKW29" s="46"/>
      <c r="TLA29" s="46"/>
      <c r="TLE29" s="46"/>
      <c r="TLI29" s="46"/>
      <c r="TLM29" s="46"/>
      <c r="TLQ29" s="46"/>
      <c r="TLU29" s="46"/>
      <c r="TLY29" s="46"/>
      <c r="TMC29" s="46"/>
      <c r="TMG29" s="46"/>
      <c r="TMK29" s="46"/>
      <c r="TMO29" s="46"/>
      <c r="TMS29" s="46"/>
      <c r="TMW29" s="46"/>
      <c r="TNA29" s="46"/>
      <c r="TNE29" s="46"/>
      <c r="TNI29" s="46"/>
      <c r="TNM29" s="46"/>
      <c r="TNQ29" s="46"/>
      <c r="TNU29" s="46"/>
      <c r="TNY29" s="46"/>
      <c r="TOC29" s="46"/>
      <c r="TOG29" s="46"/>
      <c r="TOK29" s="46"/>
      <c r="TOO29" s="46"/>
      <c r="TOS29" s="46"/>
      <c r="TOW29" s="46"/>
      <c r="TPA29" s="46"/>
      <c r="TPE29" s="46"/>
      <c r="TPI29" s="46"/>
      <c r="TPM29" s="46"/>
      <c r="TPQ29" s="46"/>
      <c r="TPU29" s="46"/>
      <c r="TPY29" s="46"/>
      <c r="TQC29" s="46"/>
      <c r="TQG29" s="46"/>
      <c r="TQK29" s="46"/>
      <c r="TQO29" s="46"/>
      <c r="TQS29" s="46"/>
      <c r="TQW29" s="46"/>
      <c r="TRA29" s="46"/>
      <c r="TRE29" s="46"/>
      <c r="TRI29" s="46"/>
      <c r="TRM29" s="46"/>
      <c r="TRQ29" s="46"/>
      <c r="TRU29" s="46"/>
      <c r="TRY29" s="46"/>
      <c r="TSC29" s="46"/>
      <c r="TSG29" s="46"/>
      <c r="TSK29" s="46"/>
      <c r="TSO29" s="46"/>
      <c r="TSS29" s="46"/>
      <c r="TSW29" s="46"/>
      <c r="TTA29" s="46"/>
      <c r="TTE29" s="46"/>
      <c r="TTI29" s="46"/>
      <c r="TTM29" s="46"/>
      <c r="TTQ29" s="46"/>
      <c r="TTU29" s="46"/>
      <c r="TTY29" s="46"/>
      <c r="TUC29" s="46"/>
      <c r="TUG29" s="46"/>
      <c r="TUK29" s="46"/>
      <c r="TUO29" s="46"/>
      <c r="TUS29" s="46"/>
      <c r="TUW29" s="46"/>
      <c r="TVA29" s="46"/>
      <c r="TVE29" s="46"/>
      <c r="TVI29" s="46"/>
      <c r="TVM29" s="46"/>
      <c r="TVQ29" s="46"/>
      <c r="TVU29" s="46"/>
      <c r="TVY29" s="46"/>
      <c r="TWC29" s="46"/>
      <c r="TWG29" s="46"/>
      <c r="TWK29" s="46"/>
      <c r="TWO29" s="46"/>
      <c r="TWS29" s="46"/>
      <c r="TWW29" s="46"/>
      <c r="TXA29" s="46"/>
      <c r="TXE29" s="46"/>
      <c r="TXI29" s="46"/>
      <c r="TXM29" s="46"/>
      <c r="TXQ29" s="46"/>
      <c r="TXU29" s="46"/>
      <c r="TXY29" s="46"/>
      <c r="TYC29" s="46"/>
      <c r="TYG29" s="46"/>
      <c r="TYK29" s="46"/>
      <c r="TYO29" s="46"/>
      <c r="TYS29" s="46"/>
      <c r="TYW29" s="46"/>
      <c r="TZA29" s="46"/>
      <c r="TZE29" s="46"/>
      <c r="TZI29" s="46"/>
      <c r="TZM29" s="46"/>
      <c r="TZQ29" s="46"/>
      <c r="TZU29" s="46"/>
      <c r="TZY29" s="46"/>
      <c r="UAC29" s="46"/>
      <c r="UAG29" s="46"/>
      <c r="UAK29" s="46"/>
      <c r="UAO29" s="46"/>
      <c r="UAS29" s="46"/>
      <c r="UAW29" s="46"/>
      <c r="UBA29" s="46"/>
      <c r="UBE29" s="46"/>
      <c r="UBI29" s="46"/>
      <c r="UBM29" s="46"/>
      <c r="UBQ29" s="46"/>
      <c r="UBU29" s="46"/>
      <c r="UBY29" s="46"/>
      <c r="UCC29" s="46"/>
      <c r="UCG29" s="46"/>
      <c r="UCK29" s="46"/>
      <c r="UCO29" s="46"/>
      <c r="UCS29" s="46"/>
      <c r="UCW29" s="46"/>
      <c r="UDA29" s="46"/>
      <c r="UDE29" s="46"/>
      <c r="UDI29" s="46"/>
      <c r="UDM29" s="46"/>
      <c r="UDQ29" s="46"/>
      <c r="UDU29" s="46"/>
      <c r="UDY29" s="46"/>
      <c r="UEC29" s="46"/>
      <c r="UEG29" s="46"/>
      <c r="UEK29" s="46"/>
      <c r="UEO29" s="46"/>
      <c r="UES29" s="46"/>
      <c r="UEW29" s="46"/>
      <c r="UFA29" s="46"/>
      <c r="UFE29" s="46"/>
      <c r="UFI29" s="46"/>
      <c r="UFM29" s="46"/>
      <c r="UFQ29" s="46"/>
      <c r="UFU29" s="46"/>
      <c r="UFY29" s="46"/>
      <c r="UGC29" s="46"/>
      <c r="UGG29" s="46"/>
      <c r="UGK29" s="46"/>
      <c r="UGO29" s="46"/>
      <c r="UGS29" s="46"/>
      <c r="UGW29" s="46"/>
      <c r="UHA29" s="46"/>
      <c r="UHE29" s="46"/>
      <c r="UHI29" s="46"/>
      <c r="UHM29" s="46"/>
      <c r="UHQ29" s="46"/>
      <c r="UHU29" s="46"/>
      <c r="UHY29" s="46"/>
      <c r="UIC29" s="46"/>
      <c r="UIG29" s="46"/>
      <c r="UIK29" s="46"/>
      <c r="UIO29" s="46"/>
      <c r="UIS29" s="46"/>
      <c r="UIW29" s="46"/>
      <c r="UJA29" s="46"/>
      <c r="UJE29" s="46"/>
      <c r="UJI29" s="46"/>
      <c r="UJM29" s="46"/>
      <c r="UJQ29" s="46"/>
      <c r="UJU29" s="46"/>
      <c r="UJY29" s="46"/>
      <c r="UKC29" s="46"/>
      <c r="UKG29" s="46"/>
      <c r="UKK29" s="46"/>
      <c r="UKO29" s="46"/>
      <c r="UKS29" s="46"/>
      <c r="UKW29" s="46"/>
      <c r="ULA29" s="46"/>
      <c r="ULE29" s="46"/>
      <c r="ULI29" s="46"/>
      <c r="ULM29" s="46"/>
      <c r="ULQ29" s="46"/>
      <c r="ULU29" s="46"/>
      <c r="ULY29" s="46"/>
      <c r="UMC29" s="46"/>
      <c r="UMG29" s="46"/>
      <c r="UMK29" s="46"/>
      <c r="UMO29" s="46"/>
      <c r="UMS29" s="46"/>
      <c r="UMW29" s="46"/>
      <c r="UNA29" s="46"/>
      <c r="UNE29" s="46"/>
      <c r="UNI29" s="46"/>
      <c r="UNM29" s="46"/>
      <c r="UNQ29" s="46"/>
      <c r="UNU29" s="46"/>
      <c r="UNY29" s="46"/>
      <c r="UOC29" s="46"/>
      <c r="UOG29" s="46"/>
      <c r="UOK29" s="46"/>
      <c r="UOO29" s="46"/>
      <c r="UOS29" s="46"/>
      <c r="UOW29" s="46"/>
      <c r="UPA29" s="46"/>
      <c r="UPE29" s="46"/>
      <c r="UPI29" s="46"/>
      <c r="UPM29" s="46"/>
      <c r="UPQ29" s="46"/>
      <c r="UPU29" s="46"/>
      <c r="UPY29" s="46"/>
      <c r="UQC29" s="46"/>
      <c r="UQG29" s="46"/>
      <c r="UQK29" s="46"/>
      <c r="UQO29" s="46"/>
      <c r="UQS29" s="46"/>
      <c r="UQW29" s="46"/>
      <c r="URA29" s="46"/>
      <c r="URE29" s="46"/>
      <c r="URI29" s="46"/>
      <c r="URM29" s="46"/>
      <c r="URQ29" s="46"/>
      <c r="URU29" s="46"/>
      <c r="URY29" s="46"/>
      <c r="USC29" s="46"/>
      <c r="USG29" s="46"/>
      <c r="USK29" s="46"/>
      <c r="USO29" s="46"/>
      <c r="USS29" s="46"/>
      <c r="USW29" s="46"/>
      <c r="UTA29" s="46"/>
      <c r="UTE29" s="46"/>
      <c r="UTI29" s="46"/>
      <c r="UTM29" s="46"/>
      <c r="UTQ29" s="46"/>
      <c r="UTU29" s="46"/>
      <c r="UTY29" s="46"/>
      <c r="UUC29" s="46"/>
      <c r="UUG29" s="46"/>
      <c r="UUK29" s="46"/>
      <c r="UUO29" s="46"/>
      <c r="UUS29" s="46"/>
      <c r="UUW29" s="46"/>
      <c r="UVA29" s="46"/>
      <c r="UVE29" s="46"/>
      <c r="UVI29" s="46"/>
      <c r="UVM29" s="46"/>
      <c r="UVQ29" s="46"/>
      <c r="UVU29" s="46"/>
      <c r="UVY29" s="46"/>
      <c r="UWC29" s="46"/>
      <c r="UWG29" s="46"/>
      <c r="UWK29" s="46"/>
      <c r="UWO29" s="46"/>
      <c r="UWS29" s="46"/>
      <c r="UWW29" s="46"/>
      <c r="UXA29" s="46"/>
      <c r="UXE29" s="46"/>
      <c r="UXI29" s="46"/>
      <c r="UXM29" s="46"/>
      <c r="UXQ29" s="46"/>
      <c r="UXU29" s="46"/>
      <c r="UXY29" s="46"/>
      <c r="UYC29" s="46"/>
      <c r="UYG29" s="46"/>
      <c r="UYK29" s="46"/>
      <c r="UYO29" s="46"/>
      <c r="UYS29" s="46"/>
      <c r="UYW29" s="46"/>
      <c r="UZA29" s="46"/>
      <c r="UZE29" s="46"/>
      <c r="UZI29" s="46"/>
      <c r="UZM29" s="46"/>
      <c r="UZQ29" s="46"/>
      <c r="UZU29" s="46"/>
      <c r="UZY29" s="46"/>
      <c r="VAC29" s="46"/>
      <c r="VAG29" s="46"/>
      <c r="VAK29" s="46"/>
      <c r="VAO29" s="46"/>
      <c r="VAS29" s="46"/>
      <c r="VAW29" s="46"/>
      <c r="VBA29" s="46"/>
      <c r="VBE29" s="46"/>
      <c r="VBI29" s="46"/>
      <c r="VBM29" s="46"/>
      <c r="VBQ29" s="46"/>
      <c r="VBU29" s="46"/>
      <c r="VBY29" s="46"/>
      <c r="VCC29" s="46"/>
      <c r="VCG29" s="46"/>
      <c r="VCK29" s="46"/>
      <c r="VCO29" s="46"/>
      <c r="VCS29" s="46"/>
      <c r="VCW29" s="46"/>
      <c r="VDA29" s="46"/>
      <c r="VDE29" s="46"/>
      <c r="VDI29" s="46"/>
      <c r="VDM29" s="46"/>
      <c r="VDQ29" s="46"/>
      <c r="VDU29" s="46"/>
      <c r="VDY29" s="46"/>
      <c r="VEC29" s="46"/>
      <c r="VEG29" s="46"/>
      <c r="VEK29" s="46"/>
      <c r="VEO29" s="46"/>
      <c r="VES29" s="46"/>
      <c r="VEW29" s="46"/>
      <c r="VFA29" s="46"/>
      <c r="VFE29" s="46"/>
      <c r="VFI29" s="46"/>
      <c r="VFM29" s="46"/>
      <c r="VFQ29" s="46"/>
      <c r="VFU29" s="46"/>
      <c r="VFY29" s="46"/>
      <c r="VGC29" s="46"/>
      <c r="VGG29" s="46"/>
      <c r="VGK29" s="46"/>
      <c r="VGO29" s="46"/>
      <c r="VGS29" s="46"/>
      <c r="VGW29" s="46"/>
      <c r="VHA29" s="46"/>
      <c r="VHE29" s="46"/>
      <c r="VHI29" s="46"/>
      <c r="VHM29" s="46"/>
      <c r="VHQ29" s="46"/>
      <c r="VHU29" s="46"/>
      <c r="VHY29" s="46"/>
      <c r="VIC29" s="46"/>
      <c r="VIG29" s="46"/>
      <c r="VIK29" s="46"/>
      <c r="VIO29" s="46"/>
      <c r="VIS29" s="46"/>
      <c r="VIW29" s="46"/>
      <c r="VJA29" s="46"/>
      <c r="VJE29" s="46"/>
      <c r="VJI29" s="46"/>
      <c r="VJM29" s="46"/>
      <c r="VJQ29" s="46"/>
      <c r="VJU29" s="46"/>
      <c r="VJY29" s="46"/>
      <c r="VKC29" s="46"/>
      <c r="VKG29" s="46"/>
      <c r="VKK29" s="46"/>
      <c r="VKO29" s="46"/>
      <c r="VKS29" s="46"/>
      <c r="VKW29" s="46"/>
      <c r="VLA29" s="46"/>
      <c r="VLE29" s="46"/>
      <c r="VLI29" s="46"/>
      <c r="VLM29" s="46"/>
      <c r="VLQ29" s="46"/>
      <c r="VLU29" s="46"/>
      <c r="VLY29" s="46"/>
      <c r="VMC29" s="46"/>
      <c r="VMG29" s="46"/>
      <c r="VMK29" s="46"/>
      <c r="VMO29" s="46"/>
      <c r="VMS29" s="46"/>
      <c r="VMW29" s="46"/>
      <c r="VNA29" s="46"/>
      <c r="VNE29" s="46"/>
      <c r="VNI29" s="46"/>
      <c r="VNM29" s="46"/>
      <c r="VNQ29" s="46"/>
      <c r="VNU29" s="46"/>
      <c r="VNY29" s="46"/>
      <c r="VOC29" s="46"/>
      <c r="VOG29" s="46"/>
      <c r="VOK29" s="46"/>
      <c r="VOO29" s="46"/>
      <c r="VOS29" s="46"/>
      <c r="VOW29" s="46"/>
      <c r="VPA29" s="46"/>
      <c r="VPE29" s="46"/>
      <c r="VPI29" s="46"/>
      <c r="VPM29" s="46"/>
      <c r="VPQ29" s="46"/>
      <c r="VPU29" s="46"/>
      <c r="VPY29" s="46"/>
      <c r="VQC29" s="46"/>
      <c r="VQG29" s="46"/>
      <c r="VQK29" s="46"/>
      <c r="VQO29" s="46"/>
      <c r="VQS29" s="46"/>
      <c r="VQW29" s="46"/>
      <c r="VRA29" s="46"/>
      <c r="VRE29" s="46"/>
      <c r="VRI29" s="46"/>
      <c r="VRM29" s="46"/>
      <c r="VRQ29" s="46"/>
      <c r="VRU29" s="46"/>
      <c r="VRY29" s="46"/>
      <c r="VSC29" s="46"/>
      <c r="VSG29" s="46"/>
      <c r="VSK29" s="46"/>
      <c r="VSO29" s="46"/>
      <c r="VSS29" s="46"/>
      <c r="VSW29" s="46"/>
      <c r="VTA29" s="46"/>
      <c r="VTE29" s="46"/>
      <c r="VTI29" s="46"/>
      <c r="VTM29" s="46"/>
      <c r="VTQ29" s="46"/>
      <c r="VTU29" s="46"/>
      <c r="VTY29" s="46"/>
      <c r="VUC29" s="46"/>
      <c r="VUG29" s="46"/>
      <c r="VUK29" s="46"/>
      <c r="VUO29" s="46"/>
      <c r="VUS29" s="46"/>
      <c r="VUW29" s="46"/>
      <c r="VVA29" s="46"/>
      <c r="VVE29" s="46"/>
      <c r="VVI29" s="46"/>
      <c r="VVM29" s="46"/>
      <c r="VVQ29" s="46"/>
      <c r="VVU29" s="46"/>
      <c r="VVY29" s="46"/>
      <c r="VWC29" s="46"/>
      <c r="VWG29" s="46"/>
      <c r="VWK29" s="46"/>
      <c r="VWO29" s="46"/>
      <c r="VWS29" s="46"/>
      <c r="VWW29" s="46"/>
      <c r="VXA29" s="46"/>
      <c r="VXE29" s="46"/>
      <c r="VXI29" s="46"/>
      <c r="VXM29" s="46"/>
      <c r="VXQ29" s="46"/>
      <c r="VXU29" s="46"/>
      <c r="VXY29" s="46"/>
      <c r="VYC29" s="46"/>
      <c r="VYG29" s="46"/>
      <c r="VYK29" s="46"/>
      <c r="VYO29" s="46"/>
      <c r="VYS29" s="46"/>
      <c r="VYW29" s="46"/>
      <c r="VZA29" s="46"/>
      <c r="VZE29" s="46"/>
      <c r="VZI29" s="46"/>
      <c r="VZM29" s="46"/>
      <c r="VZQ29" s="46"/>
      <c r="VZU29" s="46"/>
      <c r="VZY29" s="46"/>
      <c r="WAC29" s="46"/>
      <c r="WAG29" s="46"/>
      <c r="WAK29" s="46"/>
      <c r="WAO29" s="46"/>
      <c r="WAS29" s="46"/>
      <c r="WAW29" s="46"/>
      <c r="WBA29" s="46"/>
      <c r="WBE29" s="46"/>
      <c r="WBI29" s="46"/>
      <c r="WBM29" s="46"/>
      <c r="WBQ29" s="46"/>
      <c r="WBU29" s="46"/>
      <c r="WBY29" s="46"/>
      <c r="WCC29" s="46"/>
      <c r="WCG29" s="46"/>
      <c r="WCK29" s="46"/>
      <c r="WCO29" s="46"/>
      <c r="WCS29" s="46"/>
      <c r="WCW29" s="46"/>
      <c r="WDA29" s="46"/>
      <c r="WDE29" s="46"/>
      <c r="WDI29" s="46"/>
      <c r="WDM29" s="46"/>
      <c r="WDQ29" s="46"/>
      <c r="WDU29" s="46"/>
      <c r="WDY29" s="46"/>
      <c r="WEC29" s="46"/>
      <c r="WEG29" s="46"/>
      <c r="WEK29" s="46"/>
      <c r="WEO29" s="46"/>
      <c r="WES29" s="46"/>
      <c r="WEW29" s="46"/>
      <c r="WFA29" s="46"/>
      <c r="WFE29" s="46"/>
      <c r="WFI29" s="46"/>
      <c r="WFM29" s="46"/>
      <c r="WFQ29" s="46"/>
      <c r="WFU29" s="46"/>
      <c r="WFY29" s="46"/>
      <c r="WGC29" s="46"/>
      <c r="WGG29" s="46"/>
      <c r="WGK29" s="46"/>
      <c r="WGO29" s="46"/>
      <c r="WGS29" s="46"/>
      <c r="WGW29" s="46"/>
      <c r="WHA29" s="46"/>
      <c r="WHE29" s="46"/>
      <c r="WHI29" s="46"/>
      <c r="WHM29" s="46"/>
      <c r="WHQ29" s="46"/>
      <c r="WHU29" s="46"/>
      <c r="WHY29" s="46"/>
      <c r="WIC29" s="46"/>
      <c r="WIG29" s="46"/>
      <c r="WIK29" s="46"/>
      <c r="WIO29" s="46"/>
      <c r="WIS29" s="46"/>
      <c r="WIW29" s="46"/>
      <c r="WJA29" s="46"/>
      <c r="WJE29" s="46"/>
      <c r="WJI29" s="46"/>
      <c r="WJM29" s="46"/>
      <c r="WJQ29" s="46"/>
      <c r="WJU29" s="46"/>
      <c r="WJY29" s="46"/>
      <c r="WKC29" s="46"/>
      <c r="WKG29" s="46"/>
      <c r="WKK29" s="46"/>
      <c r="WKO29" s="46"/>
      <c r="WKS29" s="46"/>
      <c r="WKW29" s="46"/>
      <c r="WLA29" s="46"/>
      <c r="WLE29" s="46"/>
      <c r="WLI29" s="46"/>
      <c r="WLM29" s="46"/>
      <c r="WLQ29" s="46"/>
      <c r="WLU29" s="46"/>
      <c r="WLY29" s="46"/>
      <c r="WMC29" s="46"/>
      <c r="WMG29" s="46"/>
      <c r="WMK29" s="46"/>
      <c r="WMO29" s="46"/>
      <c r="WMS29" s="46"/>
      <c r="WMW29" s="46"/>
      <c r="WNA29" s="46"/>
      <c r="WNE29" s="46"/>
      <c r="WNI29" s="46"/>
      <c r="WNM29" s="46"/>
      <c r="WNQ29" s="46"/>
      <c r="WNU29" s="46"/>
      <c r="WNY29" s="46"/>
      <c r="WOC29" s="46"/>
      <c r="WOG29" s="46"/>
      <c r="WOK29" s="46"/>
      <c r="WOO29" s="46"/>
      <c r="WOS29" s="46"/>
      <c r="WOW29" s="46"/>
      <c r="WPA29" s="46"/>
      <c r="WPE29" s="46"/>
      <c r="WPI29" s="46"/>
      <c r="WPM29" s="46"/>
      <c r="WPQ29" s="46"/>
      <c r="WPU29" s="46"/>
      <c r="WPY29" s="46"/>
      <c r="WQC29" s="46"/>
      <c r="WQG29" s="46"/>
      <c r="WQK29" s="46"/>
      <c r="WQO29" s="46"/>
      <c r="WQS29" s="46"/>
      <c r="WQW29" s="46"/>
      <c r="WRA29" s="46"/>
      <c r="WRE29" s="46"/>
      <c r="WRI29" s="46"/>
      <c r="WRM29" s="46"/>
      <c r="WRQ29" s="46"/>
      <c r="WRU29" s="46"/>
      <c r="WRY29" s="46"/>
      <c r="WSC29" s="46"/>
      <c r="WSG29" s="46"/>
      <c r="WSK29" s="46"/>
      <c r="WSO29" s="46"/>
      <c r="WSS29" s="46"/>
      <c r="WSW29" s="46"/>
      <c r="WTA29" s="46"/>
      <c r="WTE29" s="46"/>
      <c r="WTI29" s="46"/>
      <c r="WTM29" s="46"/>
      <c r="WTQ29" s="46"/>
      <c r="WTU29" s="46"/>
      <c r="WTY29" s="46"/>
      <c r="WUC29" s="46"/>
      <c r="WUG29" s="46"/>
      <c r="WUK29" s="46"/>
      <c r="WUO29" s="46"/>
      <c r="WUS29" s="46"/>
      <c r="WUW29" s="46"/>
      <c r="WVA29" s="46"/>
      <c r="WVE29" s="46"/>
      <c r="WVI29" s="46"/>
      <c r="WVM29" s="46"/>
      <c r="WVQ29" s="46"/>
      <c r="WVU29" s="46"/>
      <c r="WVY29" s="46"/>
      <c r="WWC29" s="46"/>
      <c r="WWG29" s="46"/>
      <c r="WWK29" s="46"/>
      <c r="WWO29" s="46"/>
      <c r="WWS29" s="46"/>
      <c r="WWW29" s="46"/>
      <c r="WXA29" s="46"/>
      <c r="WXE29" s="46"/>
      <c r="WXI29" s="46"/>
      <c r="WXM29" s="46"/>
      <c r="WXQ29" s="46"/>
      <c r="WXU29" s="46"/>
      <c r="WXY29" s="46"/>
      <c r="WYC29" s="46"/>
      <c r="WYG29" s="46"/>
      <c r="WYK29" s="46"/>
      <c r="WYO29" s="46"/>
      <c r="WYS29" s="46"/>
      <c r="WYW29" s="46"/>
      <c r="WZA29" s="46"/>
      <c r="WZE29" s="46"/>
      <c r="WZI29" s="46"/>
      <c r="WZM29" s="46"/>
      <c r="WZQ29" s="46"/>
      <c r="WZU29" s="46"/>
      <c r="WZY29" s="46"/>
      <c r="XAC29" s="46"/>
      <c r="XAG29" s="46"/>
      <c r="XAK29" s="46"/>
      <c r="XAO29" s="46"/>
      <c r="XAS29" s="46"/>
      <c r="XAW29" s="46"/>
      <c r="XBA29" s="46"/>
      <c r="XBE29" s="46"/>
      <c r="XBI29" s="46"/>
      <c r="XBM29" s="46"/>
      <c r="XBQ29" s="46"/>
      <c r="XBU29" s="46"/>
      <c r="XBY29" s="46"/>
      <c r="XCC29" s="46"/>
      <c r="XCG29" s="46"/>
      <c r="XCK29" s="46"/>
      <c r="XCO29" s="46"/>
      <c r="XCS29" s="46"/>
      <c r="XCW29" s="46"/>
      <c r="XDA29" s="46"/>
      <c r="XDE29" s="46"/>
      <c r="XDI29" s="46"/>
      <c r="XDM29" s="46"/>
      <c r="XDQ29" s="46"/>
      <c r="XDU29" s="46"/>
      <c r="XDY29" s="46"/>
      <c r="XEC29" s="46"/>
      <c r="XEG29" s="46"/>
      <c r="XEK29" s="46"/>
      <c r="XEO29" s="46"/>
      <c r="XES29" s="46"/>
      <c r="XEW29" s="46"/>
      <c r="XFA29" s="46"/>
    </row>
    <row r="30" spans="1:1021 1025:2045 2049:3069 3073:4093 4097:5117 5121:6141 6145:7165 7169:8189 8193:9213 9217:10237 10241:11261 11265:12285 12289:13309 13313:14333 14337:15357 15361:16381" s="47" customFormat="1" x14ac:dyDescent="0.3">
      <c r="A30" s="46"/>
      <c r="C30" s="82" t="s">
        <v>120</v>
      </c>
      <c r="E30" s="73">
        <v>858.85599999999999</v>
      </c>
      <c r="F30" s="73">
        <v>1137.8219999999999</v>
      </c>
      <c r="G30" s="73">
        <v>2284.0680000000002</v>
      </c>
      <c r="H30" s="73">
        <v>2777.944</v>
      </c>
      <c r="I30" s="73">
        <v>3699.7910000000002</v>
      </c>
      <c r="J30" s="29">
        <f>J20*J31</f>
        <v>4512.1087278131054</v>
      </c>
      <c r="K30" s="29">
        <f t="shared" ref="K30:S30" si="10">K20*K31</f>
        <v>5542.9878051277137</v>
      </c>
      <c r="L30" s="29">
        <f t="shared" si="10"/>
        <v>6756.4899749584156</v>
      </c>
      <c r="M30" s="29">
        <f t="shared" si="10"/>
        <v>8135.4359993494509</v>
      </c>
      <c r="N30" s="29">
        <f t="shared" si="10"/>
        <v>9608.1604523651004</v>
      </c>
      <c r="O30" s="29">
        <f t="shared" si="10"/>
        <v>11091.424299785614</v>
      </c>
      <c r="P30" s="29">
        <f t="shared" si="10"/>
        <v>12632.157512546939</v>
      </c>
      <c r="Q30" s="29">
        <f t="shared" si="10"/>
        <v>14222.997794185771</v>
      </c>
      <c r="R30" s="29">
        <f t="shared" si="10"/>
        <v>15864.295414953436</v>
      </c>
      <c r="S30" s="29">
        <f t="shared" si="10"/>
        <v>17537.925752945088</v>
      </c>
      <c r="U30" s="46"/>
      <c r="Y30" s="46"/>
      <c r="AC30" s="46"/>
      <c r="AG30" s="46"/>
      <c r="AK30" s="46"/>
      <c r="AO30" s="46"/>
      <c r="AS30" s="46"/>
      <c r="AW30" s="46"/>
      <c r="BA30" s="46"/>
      <c r="BE30" s="46"/>
      <c r="BI30" s="46"/>
      <c r="BM30" s="46"/>
      <c r="BQ30" s="46"/>
      <c r="BU30" s="46"/>
      <c r="BY30" s="46"/>
      <c r="CC30" s="46"/>
      <c r="CG30" s="46"/>
      <c r="CK30" s="46"/>
      <c r="CO30" s="46"/>
      <c r="CS30" s="46"/>
      <c r="CW30" s="46"/>
      <c r="DA30" s="46"/>
      <c r="DE30" s="46"/>
      <c r="DI30" s="46"/>
      <c r="DM30" s="46"/>
      <c r="DQ30" s="46"/>
      <c r="DU30" s="46"/>
      <c r="DY30" s="46"/>
      <c r="EC30" s="46"/>
      <c r="EG30" s="46"/>
      <c r="EK30" s="46"/>
      <c r="EO30" s="46"/>
      <c r="ES30" s="46"/>
      <c r="EW30" s="46"/>
      <c r="FA30" s="46"/>
      <c r="FE30" s="46"/>
      <c r="FI30" s="46"/>
      <c r="FM30" s="46"/>
      <c r="FQ30" s="46"/>
      <c r="FU30" s="46"/>
      <c r="FY30" s="46"/>
      <c r="GC30" s="46"/>
      <c r="GG30" s="46"/>
      <c r="GK30" s="46"/>
      <c r="GO30" s="46"/>
      <c r="GS30" s="46"/>
      <c r="GW30" s="46"/>
      <c r="HA30" s="46"/>
      <c r="HE30" s="46"/>
      <c r="HI30" s="46"/>
      <c r="HM30" s="46"/>
      <c r="HQ30" s="46"/>
      <c r="HU30" s="46"/>
      <c r="HY30" s="46"/>
      <c r="IC30" s="46"/>
      <c r="IG30" s="46"/>
      <c r="IK30" s="46"/>
      <c r="IO30" s="46"/>
      <c r="IS30" s="46"/>
      <c r="IW30" s="46"/>
      <c r="JA30" s="46"/>
      <c r="JE30" s="46"/>
      <c r="JI30" s="46"/>
      <c r="JM30" s="46"/>
      <c r="JQ30" s="46"/>
      <c r="JU30" s="46"/>
      <c r="JY30" s="46"/>
      <c r="KC30" s="46"/>
      <c r="KG30" s="46"/>
      <c r="KK30" s="46"/>
      <c r="KO30" s="46"/>
      <c r="KS30" s="46"/>
      <c r="KW30" s="46"/>
      <c r="LA30" s="46"/>
      <c r="LE30" s="46"/>
      <c r="LI30" s="46"/>
      <c r="LM30" s="46"/>
      <c r="LQ30" s="46"/>
      <c r="LU30" s="46"/>
      <c r="LY30" s="46"/>
      <c r="MC30" s="46"/>
      <c r="MG30" s="46"/>
      <c r="MK30" s="46"/>
      <c r="MO30" s="46"/>
      <c r="MS30" s="46"/>
      <c r="MW30" s="46"/>
      <c r="NA30" s="46"/>
      <c r="NE30" s="46"/>
      <c r="NI30" s="46"/>
      <c r="NM30" s="46"/>
      <c r="NQ30" s="46"/>
      <c r="NU30" s="46"/>
      <c r="NY30" s="46"/>
      <c r="OC30" s="46"/>
      <c r="OG30" s="46"/>
      <c r="OK30" s="46"/>
      <c r="OO30" s="46"/>
      <c r="OS30" s="46"/>
      <c r="OW30" s="46"/>
      <c r="PA30" s="46"/>
      <c r="PE30" s="46"/>
      <c r="PI30" s="46"/>
      <c r="PM30" s="46"/>
      <c r="PQ30" s="46"/>
      <c r="PU30" s="46"/>
      <c r="PY30" s="46"/>
      <c r="QC30" s="46"/>
      <c r="QG30" s="46"/>
      <c r="QK30" s="46"/>
      <c r="QO30" s="46"/>
      <c r="QS30" s="46"/>
      <c r="QW30" s="46"/>
      <c r="RA30" s="46"/>
      <c r="RE30" s="46"/>
      <c r="RI30" s="46"/>
      <c r="RM30" s="46"/>
      <c r="RQ30" s="46"/>
      <c r="RU30" s="46"/>
      <c r="RY30" s="46"/>
      <c r="SC30" s="46"/>
      <c r="SG30" s="46"/>
      <c r="SK30" s="46"/>
      <c r="SO30" s="46"/>
      <c r="SS30" s="46"/>
      <c r="SW30" s="46"/>
      <c r="TA30" s="46"/>
      <c r="TE30" s="46"/>
      <c r="TI30" s="46"/>
      <c r="TM30" s="46"/>
      <c r="TQ30" s="46"/>
      <c r="TU30" s="46"/>
      <c r="TY30" s="46"/>
      <c r="UC30" s="46"/>
      <c r="UG30" s="46"/>
      <c r="UK30" s="46"/>
      <c r="UO30" s="46"/>
      <c r="US30" s="46"/>
      <c r="UW30" s="46"/>
      <c r="VA30" s="46"/>
      <c r="VE30" s="46"/>
      <c r="VI30" s="46"/>
      <c r="VM30" s="46"/>
      <c r="VQ30" s="46"/>
      <c r="VU30" s="46"/>
      <c r="VY30" s="46"/>
      <c r="WC30" s="46"/>
      <c r="WG30" s="46"/>
      <c r="WK30" s="46"/>
      <c r="WO30" s="46"/>
      <c r="WS30" s="46"/>
      <c r="WW30" s="46"/>
      <c r="XA30" s="46"/>
      <c r="XE30" s="46"/>
      <c r="XI30" s="46"/>
      <c r="XM30" s="46"/>
      <c r="XQ30" s="46"/>
      <c r="XU30" s="46"/>
      <c r="XY30" s="46"/>
      <c r="YC30" s="46"/>
      <c r="YG30" s="46"/>
      <c r="YK30" s="46"/>
      <c r="YO30" s="46"/>
      <c r="YS30" s="46"/>
      <c r="YW30" s="46"/>
      <c r="ZA30" s="46"/>
      <c r="ZE30" s="46"/>
      <c r="ZI30" s="46"/>
      <c r="ZM30" s="46"/>
      <c r="ZQ30" s="46"/>
      <c r="ZU30" s="46"/>
      <c r="ZY30" s="46"/>
      <c r="AAC30" s="46"/>
      <c r="AAG30" s="46"/>
      <c r="AAK30" s="46"/>
      <c r="AAO30" s="46"/>
      <c r="AAS30" s="46"/>
      <c r="AAW30" s="46"/>
      <c r="ABA30" s="46"/>
      <c r="ABE30" s="46"/>
      <c r="ABI30" s="46"/>
      <c r="ABM30" s="46"/>
      <c r="ABQ30" s="46"/>
      <c r="ABU30" s="46"/>
      <c r="ABY30" s="46"/>
      <c r="ACC30" s="46"/>
      <c r="ACG30" s="46"/>
      <c r="ACK30" s="46"/>
      <c r="ACO30" s="46"/>
      <c r="ACS30" s="46"/>
      <c r="ACW30" s="46"/>
      <c r="ADA30" s="46"/>
      <c r="ADE30" s="46"/>
      <c r="ADI30" s="46"/>
      <c r="ADM30" s="46"/>
      <c r="ADQ30" s="46"/>
      <c r="ADU30" s="46"/>
      <c r="ADY30" s="46"/>
      <c r="AEC30" s="46"/>
      <c r="AEG30" s="46"/>
      <c r="AEK30" s="46"/>
      <c r="AEO30" s="46"/>
      <c r="AES30" s="46"/>
      <c r="AEW30" s="46"/>
      <c r="AFA30" s="46"/>
      <c r="AFE30" s="46"/>
      <c r="AFI30" s="46"/>
      <c r="AFM30" s="46"/>
      <c r="AFQ30" s="46"/>
      <c r="AFU30" s="46"/>
      <c r="AFY30" s="46"/>
      <c r="AGC30" s="46"/>
      <c r="AGG30" s="46"/>
      <c r="AGK30" s="46"/>
      <c r="AGO30" s="46"/>
      <c r="AGS30" s="46"/>
      <c r="AGW30" s="46"/>
      <c r="AHA30" s="46"/>
      <c r="AHE30" s="46"/>
      <c r="AHI30" s="46"/>
      <c r="AHM30" s="46"/>
      <c r="AHQ30" s="46"/>
      <c r="AHU30" s="46"/>
      <c r="AHY30" s="46"/>
      <c r="AIC30" s="46"/>
      <c r="AIG30" s="46"/>
      <c r="AIK30" s="46"/>
      <c r="AIO30" s="46"/>
      <c r="AIS30" s="46"/>
      <c r="AIW30" s="46"/>
      <c r="AJA30" s="46"/>
      <c r="AJE30" s="46"/>
      <c r="AJI30" s="46"/>
      <c r="AJM30" s="46"/>
      <c r="AJQ30" s="46"/>
      <c r="AJU30" s="46"/>
      <c r="AJY30" s="46"/>
      <c r="AKC30" s="46"/>
      <c r="AKG30" s="46"/>
      <c r="AKK30" s="46"/>
      <c r="AKO30" s="46"/>
      <c r="AKS30" s="46"/>
      <c r="AKW30" s="46"/>
      <c r="ALA30" s="46"/>
      <c r="ALE30" s="46"/>
      <c r="ALI30" s="46"/>
      <c r="ALM30" s="46"/>
      <c r="ALQ30" s="46"/>
      <c r="ALU30" s="46"/>
      <c r="ALY30" s="46"/>
      <c r="AMC30" s="46"/>
      <c r="AMG30" s="46"/>
      <c r="AMK30" s="46"/>
      <c r="AMO30" s="46"/>
      <c r="AMS30" s="46"/>
      <c r="AMW30" s="46"/>
      <c r="ANA30" s="46"/>
      <c r="ANE30" s="46"/>
      <c r="ANI30" s="46"/>
      <c r="ANM30" s="46"/>
      <c r="ANQ30" s="46"/>
      <c r="ANU30" s="46"/>
      <c r="ANY30" s="46"/>
      <c r="AOC30" s="46"/>
      <c r="AOG30" s="46"/>
      <c r="AOK30" s="46"/>
      <c r="AOO30" s="46"/>
      <c r="AOS30" s="46"/>
      <c r="AOW30" s="46"/>
      <c r="APA30" s="46"/>
      <c r="APE30" s="46"/>
      <c r="API30" s="46"/>
      <c r="APM30" s="46"/>
      <c r="APQ30" s="46"/>
      <c r="APU30" s="46"/>
      <c r="APY30" s="46"/>
      <c r="AQC30" s="46"/>
      <c r="AQG30" s="46"/>
      <c r="AQK30" s="46"/>
      <c r="AQO30" s="46"/>
      <c r="AQS30" s="46"/>
      <c r="AQW30" s="46"/>
      <c r="ARA30" s="46"/>
      <c r="ARE30" s="46"/>
      <c r="ARI30" s="46"/>
      <c r="ARM30" s="46"/>
      <c r="ARQ30" s="46"/>
      <c r="ARU30" s="46"/>
      <c r="ARY30" s="46"/>
      <c r="ASC30" s="46"/>
      <c r="ASG30" s="46"/>
      <c r="ASK30" s="46"/>
      <c r="ASO30" s="46"/>
      <c r="ASS30" s="46"/>
      <c r="ASW30" s="46"/>
      <c r="ATA30" s="46"/>
      <c r="ATE30" s="46"/>
      <c r="ATI30" s="46"/>
      <c r="ATM30" s="46"/>
      <c r="ATQ30" s="46"/>
      <c r="ATU30" s="46"/>
      <c r="ATY30" s="46"/>
      <c r="AUC30" s="46"/>
      <c r="AUG30" s="46"/>
      <c r="AUK30" s="46"/>
      <c r="AUO30" s="46"/>
      <c r="AUS30" s="46"/>
      <c r="AUW30" s="46"/>
      <c r="AVA30" s="46"/>
      <c r="AVE30" s="46"/>
      <c r="AVI30" s="46"/>
      <c r="AVM30" s="46"/>
      <c r="AVQ30" s="46"/>
      <c r="AVU30" s="46"/>
      <c r="AVY30" s="46"/>
      <c r="AWC30" s="46"/>
      <c r="AWG30" s="46"/>
      <c r="AWK30" s="46"/>
      <c r="AWO30" s="46"/>
      <c r="AWS30" s="46"/>
      <c r="AWW30" s="46"/>
      <c r="AXA30" s="46"/>
      <c r="AXE30" s="46"/>
      <c r="AXI30" s="46"/>
      <c r="AXM30" s="46"/>
      <c r="AXQ30" s="46"/>
      <c r="AXU30" s="46"/>
      <c r="AXY30" s="46"/>
      <c r="AYC30" s="46"/>
      <c r="AYG30" s="46"/>
      <c r="AYK30" s="46"/>
      <c r="AYO30" s="46"/>
      <c r="AYS30" s="46"/>
      <c r="AYW30" s="46"/>
      <c r="AZA30" s="46"/>
      <c r="AZE30" s="46"/>
      <c r="AZI30" s="46"/>
      <c r="AZM30" s="46"/>
      <c r="AZQ30" s="46"/>
      <c r="AZU30" s="46"/>
      <c r="AZY30" s="46"/>
      <c r="BAC30" s="46"/>
      <c r="BAG30" s="46"/>
      <c r="BAK30" s="46"/>
      <c r="BAO30" s="46"/>
      <c r="BAS30" s="46"/>
      <c r="BAW30" s="46"/>
      <c r="BBA30" s="46"/>
      <c r="BBE30" s="46"/>
      <c r="BBI30" s="46"/>
      <c r="BBM30" s="46"/>
      <c r="BBQ30" s="46"/>
      <c r="BBU30" s="46"/>
      <c r="BBY30" s="46"/>
      <c r="BCC30" s="46"/>
      <c r="BCG30" s="46"/>
      <c r="BCK30" s="46"/>
      <c r="BCO30" s="46"/>
      <c r="BCS30" s="46"/>
      <c r="BCW30" s="46"/>
      <c r="BDA30" s="46"/>
      <c r="BDE30" s="46"/>
      <c r="BDI30" s="46"/>
      <c r="BDM30" s="46"/>
      <c r="BDQ30" s="46"/>
      <c r="BDU30" s="46"/>
      <c r="BDY30" s="46"/>
      <c r="BEC30" s="46"/>
      <c r="BEG30" s="46"/>
      <c r="BEK30" s="46"/>
      <c r="BEO30" s="46"/>
      <c r="BES30" s="46"/>
      <c r="BEW30" s="46"/>
      <c r="BFA30" s="46"/>
      <c r="BFE30" s="46"/>
      <c r="BFI30" s="46"/>
      <c r="BFM30" s="46"/>
      <c r="BFQ30" s="46"/>
      <c r="BFU30" s="46"/>
      <c r="BFY30" s="46"/>
      <c r="BGC30" s="46"/>
      <c r="BGG30" s="46"/>
      <c r="BGK30" s="46"/>
      <c r="BGO30" s="46"/>
      <c r="BGS30" s="46"/>
      <c r="BGW30" s="46"/>
      <c r="BHA30" s="46"/>
      <c r="BHE30" s="46"/>
      <c r="BHI30" s="46"/>
      <c r="BHM30" s="46"/>
      <c r="BHQ30" s="46"/>
      <c r="BHU30" s="46"/>
      <c r="BHY30" s="46"/>
      <c r="BIC30" s="46"/>
      <c r="BIG30" s="46"/>
      <c r="BIK30" s="46"/>
      <c r="BIO30" s="46"/>
      <c r="BIS30" s="46"/>
      <c r="BIW30" s="46"/>
      <c r="BJA30" s="46"/>
      <c r="BJE30" s="46"/>
      <c r="BJI30" s="46"/>
      <c r="BJM30" s="46"/>
      <c r="BJQ30" s="46"/>
      <c r="BJU30" s="46"/>
      <c r="BJY30" s="46"/>
      <c r="BKC30" s="46"/>
      <c r="BKG30" s="46"/>
      <c r="BKK30" s="46"/>
      <c r="BKO30" s="46"/>
      <c r="BKS30" s="46"/>
      <c r="BKW30" s="46"/>
      <c r="BLA30" s="46"/>
      <c r="BLE30" s="46"/>
      <c r="BLI30" s="46"/>
      <c r="BLM30" s="46"/>
      <c r="BLQ30" s="46"/>
      <c r="BLU30" s="46"/>
      <c r="BLY30" s="46"/>
      <c r="BMC30" s="46"/>
      <c r="BMG30" s="46"/>
      <c r="BMK30" s="46"/>
      <c r="BMO30" s="46"/>
      <c r="BMS30" s="46"/>
      <c r="BMW30" s="46"/>
      <c r="BNA30" s="46"/>
      <c r="BNE30" s="46"/>
      <c r="BNI30" s="46"/>
      <c r="BNM30" s="46"/>
      <c r="BNQ30" s="46"/>
      <c r="BNU30" s="46"/>
      <c r="BNY30" s="46"/>
      <c r="BOC30" s="46"/>
      <c r="BOG30" s="46"/>
      <c r="BOK30" s="46"/>
      <c r="BOO30" s="46"/>
      <c r="BOS30" s="46"/>
      <c r="BOW30" s="46"/>
      <c r="BPA30" s="46"/>
      <c r="BPE30" s="46"/>
      <c r="BPI30" s="46"/>
      <c r="BPM30" s="46"/>
      <c r="BPQ30" s="46"/>
      <c r="BPU30" s="46"/>
      <c r="BPY30" s="46"/>
      <c r="BQC30" s="46"/>
      <c r="BQG30" s="46"/>
      <c r="BQK30" s="46"/>
      <c r="BQO30" s="46"/>
      <c r="BQS30" s="46"/>
      <c r="BQW30" s="46"/>
      <c r="BRA30" s="46"/>
      <c r="BRE30" s="46"/>
      <c r="BRI30" s="46"/>
      <c r="BRM30" s="46"/>
      <c r="BRQ30" s="46"/>
      <c r="BRU30" s="46"/>
      <c r="BRY30" s="46"/>
      <c r="BSC30" s="46"/>
      <c r="BSG30" s="46"/>
      <c r="BSK30" s="46"/>
      <c r="BSO30" s="46"/>
      <c r="BSS30" s="46"/>
      <c r="BSW30" s="46"/>
      <c r="BTA30" s="46"/>
      <c r="BTE30" s="46"/>
      <c r="BTI30" s="46"/>
      <c r="BTM30" s="46"/>
      <c r="BTQ30" s="46"/>
      <c r="BTU30" s="46"/>
      <c r="BTY30" s="46"/>
      <c r="BUC30" s="46"/>
      <c r="BUG30" s="46"/>
      <c r="BUK30" s="46"/>
      <c r="BUO30" s="46"/>
      <c r="BUS30" s="46"/>
      <c r="BUW30" s="46"/>
      <c r="BVA30" s="46"/>
      <c r="BVE30" s="46"/>
      <c r="BVI30" s="46"/>
      <c r="BVM30" s="46"/>
      <c r="BVQ30" s="46"/>
      <c r="BVU30" s="46"/>
      <c r="BVY30" s="46"/>
      <c r="BWC30" s="46"/>
      <c r="BWG30" s="46"/>
      <c r="BWK30" s="46"/>
      <c r="BWO30" s="46"/>
      <c r="BWS30" s="46"/>
      <c r="BWW30" s="46"/>
      <c r="BXA30" s="46"/>
      <c r="BXE30" s="46"/>
      <c r="BXI30" s="46"/>
      <c r="BXM30" s="46"/>
      <c r="BXQ30" s="46"/>
      <c r="BXU30" s="46"/>
      <c r="BXY30" s="46"/>
      <c r="BYC30" s="46"/>
      <c r="BYG30" s="46"/>
      <c r="BYK30" s="46"/>
      <c r="BYO30" s="46"/>
      <c r="BYS30" s="46"/>
      <c r="BYW30" s="46"/>
      <c r="BZA30" s="46"/>
      <c r="BZE30" s="46"/>
      <c r="BZI30" s="46"/>
      <c r="BZM30" s="46"/>
      <c r="BZQ30" s="46"/>
      <c r="BZU30" s="46"/>
      <c r="BZY30" s="46"/>
      <c r="CAC30" s="46"/>
      <c r="CAG30" s="46"/>
      <c r="CAK30" s="46"/>
      <c r="CAO30" s="46"/>
      <c r="CAS30" s="46"/>
      <c r="CAW30" s="46"/>
      <c r="CBA30" s="46"/>
      <c r="CBE30" s="46"/>
      <c r="CBI30" s="46"/>
      <c r="CBM30" s="46"/>
      <c r="CBQ30" s="46"/>
      <c r="CBU30" s="46"/>
      <c r="CBY30" s="46"/>
      <c r="CCC30" s="46"/>
      <c r="CCG30" s="46"/>
      <c r="CCK30" s="46"/>
      <c r="CCO30" s="46"/>
      <c r="CCS30" s="46"/>
      <c r="CCW30" s="46"/>
      <c r="CDA30" s="46"/>
      <c r="CDE30" s="46"/>
      <c r="CDI30" s="46"/>
      <c r="CDM30" s="46"/>
      <c r="CDQ30" s="46"/>
      <c r="CDU30" s="46"/>
      <c r="CDY30" s="46"/>
      <c r="CEC30" s="46"/>
      <c r="CEG30" s="46"/>
      <c r="CEK30" s="46"/>
      <c r="CEO30" s="46"/>
      <c r="CES30" s="46"/>
      <c r="CEW30" s="46"/>
      <c r="CFA30" s="46"/>
      <c r="CFE30" s="46"/>
      <c r="CFI30" s="46"/>
      <c r="CFM30" s="46"/>
      <c r="CFQ30" s="46"/>
      <c r="CFU30" s="46"/>
      <c r="CFY30" s="46"/>
      <c r="CGC30" s="46"/>
      <c r="CGG30" s="46"/>
      <c r="CGK30" s="46"/>
      <c r="CGO30" s="46"/>
      <c r="CGS30" s="46"/>
      <c r="CGW30" s="46"/>
      <c r="CHA30" s="46"/>
      <c r="CHE30" s="46"/>
      <c r="CHI30" s="46"/>
      <c r="CHM30" s="46"/>
      <c r="CHQ30" s="46"/>
      <c r="CHU30" s="46"/>
      <c r="CHY30" s="46"/>
      <c r="CIC30" s="46"/>
      <c r="CIG30" s="46"/>
      <c r="CIK30" s="46"/>
      <c r="CIO30" s="46"/>
      <c r="CIS30" s="46"/>
      <c r="CIW30" s="46"/>
      <c r="CJA30" s="46"/>
      <c r="CJE30" s="46"/>
      <c r="CJI30" s="46"/>
      <c r="CJM30" s="46"/>
      <c r="CJQ30" s="46"/>
      <c r="CJU30" s="46"/>
      <c r="CJY30" s="46"/>
      <c r="CKC30" s="46"/>
      <c r="CKG30" s="46"/>
      <c r="CKK30" s="46"/>
      <c r="CKO30" s="46"/>
      <c r="CKS30" s="46"/>
      <c r="CKW30" s="46"/>
      <c r="CLA30" s="46"/>
      <c r="CLE30" s="46"/>
      <c r="CLI30" s="46"/>
      <c r="CLM30" s="46"/>
      <c r="CLQ30" s="46"/>
      <c r="CLU30" s="46"/>
      <c r="CLY30" s="46"/>
      <c r="CMC30" s="46"/>
      <c r="CMG30" s="46"/>
      <c r="CMK30" s="46"/>
      <c r="CMO30" s="46"/>
      <c r="CMS30" s="46"/>
      <c r="CMW30" s="46"/>
      <c r="CNA30" s="46"/>
      <c r="CNE30" s="46"/>
      <c r="CNI30" s="46"/>
      <c r="CNM30" s="46"/>
      <c r="CNQ30" s="46"/>
      <c r="CNU30" s="46"/>
      <c r="CNY30" s="46"/>
      <c r="COC30" s="46"/>
      <c r="COG30" s="46"/>
      <c r="COK30" s="46"/>
      <c r="COO30" s="46"/>
      <c r="COS30" s="46"/>
      <c r="COW30" s="46"/>
      <c r="CPA30" s="46"/>
      <c r="CPE30" s="46"/>
      <c r="CPI30" s="46"/>
      <c r="CPM30" s="46"/>
      <c r="CPQ30" s="46"/>
      <c r="CPU30" s="46"/>
      <c r="CPY30" s="46"/>
      <c r="CQC30" s="46"/>
      <c r="CQG30" s="46"/>
      <c r="CQK30" s="46"/>
      <c r="CQO30" s="46"/>
      <c r="CQS30" s="46"/>
      <c r="CQW30" s="46"/>
      <c r="CRA30" s="46"/>
      <c r="CRE30" s="46"/>
      <c r="CRI30" s="46"/>
      <c r="CRM30" s="46"/>
      <c r="CRQ30" s="46"/>
      <c r="CRU30" s="46"/>
      <c r="CRY30" s="46"/>
      <c r="CSC30" s="46"/>
      <c r="CSG30" s="46"/>
      <c r="CSK30" s="46"/>
      <c r="CSO30" s="46"/>
      <c r="CSS30" s="46"/>
      <c r="CSW30" s="46"/>
      <c r="CTA30" s="46"/>
      <c r="CTE30" s="46"/>
      <c r="CTI30" s="46"/>
      <c r="CTM30" s="46"/>
      <c r="CTQ30" s="46"/>
      <c r="CTU30" s="46"/>
      <c r="CTY30" s="46"/>
      <c r="CUC30" s="46"/>
      <c r="CUG30" s="46"/>
      <c r="CUK30" s="46"/>
      <c r="CUO30" s="46"/>
      <c r="CUS30" s="46"/>
      <c r="CUW30" s="46"/>
      <c r="CVA30" s="46"/>
      <c r="CVE30" s="46"/>
      <c r="CVI30" s="46"/>
      <c r="CVM30" s="46"/>
      <c r="CVQ30" s="46"/>
      <c r="CVU30" s="46"/>
      <c r="CVY30" s="46"/>
      <c r="CWC30" s="46"/>
      <c r="CWG30" s="46"/>
      <c r="CWK30" s="46"/>
      <c r="CWO30" s="46"/>
      <c r="CWS30" s="46"/>
      <c r="CWW30" s="46"/>
      <c r="CXA30" s="46"/>
      <c r="CXE30" s="46"/>
      <c r="CXI30" s="46"/>
      <c r="CXM30" s="46"/>
      <c r="CXQ30" s="46"/>
      <c r="CXU30" s="46"/>
      <c r="CXY30" s="46"/>
      <c r="CYC30" s="46"/>
      <c r="CYG30" s="46"/>
      <c r="CYK30" s="46"/>
      <c r="CYO30" s="46"/>
      <c r="CYS30" s="46"/>
      <c r="CYW30" s="46"/>
      <c r="CZA30" s="46"/>
      <c r="CZE30" s="46"/>
      <c r="CZI30" s="46"/>
      <c r="CZM30" s="46"/>
      <c r="CZQ30" s="46"/>
      <c r="CZU30" s="46"/>
      <c r="CZY30" s="46"/>
      <c r="DAC30" s="46"/>
      <c r="DAG30" s="46"/>
      <c r="DAK30" s="46"/>
      <c r="DAO30" s="46"/>
      <c r="DAS30" s="46"/>
      <c r="DAW30" s="46"/>
      <c r="DBA30" s="46"/>
      <c r="DBE30" s="46"/>
      <c r="DBI30" s="46"/>
      <c r="DBM30" s="46"/>
      <c r="DBQ30" s="46"/>
      <c r="DBU30" s="46"/>
      <c r="DBY30" s="46"/>
      <c r="DCC30" s="46"/>
      <c r="DCG30" s="46"/>
      <c r="DCK30" s="46"/>
      <c r="DCO30" s="46"/>
      <c r="DCS30" s="46"/>
      <c r="DCW30" s="46"/>
      <c r="DDA30" s="46"/>
      <c r="DDE30" s="46"/>
      <c r="DDI30" s="46"/>
      <c r="DDM30" s="46"/>
      <c r="DDQ30" s="46"/>
      <c r="DDU30" s="46"/>
      <c r="DDY30" s="46"/>
      <c r="DEC30" s="46"/>
      <c r="DEG30" s="46"/>
      <c r="DEK30" s="46"/>
      <c r="DEO30" s="46"/>
      <c r="DES30" s="46"/>
      <c r="DEW30" s="46"/>
      <c r="DFA30" s="46"/>
      <c r="DFE30" s="46"/>
      <c r="DFI30" s="46"/>
      <c r="DFM30" s="46"/>
      <c r="DFQ30" s="46"/>
      <c r="DFU30" s="46"/>
      <c r="DFY30" s="46"/>
      <c r="DGC30" s="46"/>
      <c r="DGG30" s="46"/>
      <c r="DGK30" s="46"/>
      <c r="DGO30" s="46"/>
      <c r="DGS30" s="46"/>
      <c r="DGW30" s="46"/>
      <c r="DHA30" s="46"/>
      <c r="DHE30" s="46"/>
      <c r="DHI30" s="46"/>
      <c r="DHM30" s="46"/>
      <c r="DHQ30" s="46"/>
      <c r="DHU30" s="46"/>
      <c r="DHY30" s="46"/>
      <c r="DIC30" s="46"/>
      <c r="DIG30" s="46"/>
      <c r="DIK30" s="46"/>
      <c r="DIO30" s="46"/>
      <c r="DIS30" s="46"/>
      <c r="DIW30" s="46"/>
      <c r="DJA30" s="46"/>
      <c r="DJE30" s="46"/>
      <c r="DJI30" s="46"/>
      <c r="DJM30" s="46"/>
      <c r="DJQ30" s="46"/>
      <c r="DJU30" s="46"/>
      <c r="DJY30" s="46"/>
      <c r="DKC30" s="46"/>
      <c r="DKG30" s="46"/>
      <c r="DKK30" s="46"/>
      <c r="DKO30" s="46"/>
      <c r="DKS30" s="46"/>
      <c r="DKW30" s="46"/>
      <c r="DLA30" s="46"/>
      <c r="DLE30" s="46"/>
      <c r="DLI30" s="46"/>
      <c r="DLM30" s="46"/>
      <c r="DLQ30" s="46"/>
      <c r="DLU30" s="46"/>
      <c r="DLY30" s="46"/>
      <c r="DMC30" s="46"/>
      <c r="DMG30" s="46"/>
      <c r="DMK30" s="46"/>
      <c r="DMO30" s="46"/>
      <c r="DMS30" s="46"/>
      <c r="DMW30" s="46"/>
      <c r="DNA30" s="46"/>
      <c r="DNE30" s="46"/>
      <c r="DNI30" s="46"/>
      <c r="DNM30" s="46"/>
      <c r="DNQ30" s="46"/>
      <c r="DNU30" s="46"/>
      <c r="DNY30" s="46"/>
      <c r="DOC30" s="46"/>
      <c r="DOG30" s="46"/>
      <c r="DOK30" s="46"/>
      <c r="DOO30" s="46"/>
      <c r="DOS30" s="46"/>
      <c r="DOW30" s="46"/>
      <c r="DPA30" s="46"/>
      <c r="DPE30" s="46"/>
      <c r="DPI30" s="46"/>
      <c r="DPM30" s="46"/>
      <c r="DPQ30" s="46"/>
      <c r="DPU30" s="46"/>
      <c r="DPY30" s="46"/>
      <c r="DQC30" s="46"/>
      <c r="DQG30" s="46"/>
      <c r="DQK30" s="46"/>
      <c r="DQO30" s="46"/>
      <c r="DQS30" s="46"/>
      <c r="DQW30" s="46"/>
      <c r="DRA30" s="46"/>
      <c r="DRE30" s="46"/>
      <c r="DRI30" s="46"/>
      <c r="DRM30" s="46"/>
      <c r="DRQ30" s="46"/>
      <c r="DRU30" s="46"/>
      <c r="DRY30" s="46"/>
      <c r="DSC30" s="46"/>
      <c r="DSG30" s="46"/>
      <c r="DSK30" s="46"/>
      <c r="DSO30" s="46"/>
      <c r="DSS30" s="46"/>
      <c r="DSW30" s="46"/>
      <c r="DTA30" s="46"/>
      <c r="DTE30" s="46"/>
      <c r="DTI30" s="46"/>
      <c r="DTM30" s="46"/>
      <c r="DTQ30" s="46"/>
      <c r="DTU30" s="46"/>
      <c r="DTY30" s="46"/>
      <c r="DUC30" s="46"/>
      <c r="DUG30" s="46"/>
      <c r="DUK30" s="46"/>
      <c r="DUO30" s="46"/>
      <c r="DUS30" s="46"/>
      <c r="DUW30" s="46"/>
      <c r="DVA30" s="46"/>
      <c r="DVE30" s="46"/>
      <c r="DVI30" s="46"/>
      <c r="DVM30" s="46"/>
      <c r="DVQ30" s="46"/>
      <c r="DVU30" s="46"/>
      <c r="DVY30" s="46"/>
      <c r="DWC30" s="46"/>
      <c r="DWG30" s="46"/>
      <c r="DWK30" s="46"/>
      <c r="DWO30" s="46"/>
      <c r="DWS30" s="46"/>
      <c r="DWW30" s="46"/>
      <c r="DXA30" s="46"/>
      <c r="DXE30" s="46"/>
      <c r="DXI30" s="46"/>
      <c r="DXM30" s="46"/>
      <c r="DXQ30" s="46"/>
      <c r="DXU30" s="46"/>
      <c r="DXY30" s="46"/>
      <c r="DYC30" s="46"/>
      <c r="DYG30" s="46"/>
      <c r="DYK30" s="46"/>
      <c r="DYO30" s="46"/>
      <c r="DYS30" s="46"/>
      <c r="DYW30" s="46"/>
      <c r="DZA30" s="46"/>
      <c r="DZE30" s="46"/>
      <c r="DZI30" s="46"/>
      <c r="DZM30" s="46"/>
      <c r="DZQ30" s="46"/>
      <c r="DZU30" s="46"/>
      <c r="DZY30" s="46"/>
      <c r="EAC30" s="46"/>
      <c r="EAG30" s="46"/>
      <c r="EAK30" s="46"/>
      <c r="EAO30" s="46"/>
      <c r="EAS30" s="46"/>
      <c r="EAW30" s="46"/>
      <c r="EBA30" s="46"/>
      <c r="EBE30" s="46"/>
      <c r="EBI30" s="46"/>
      <c r="EBM30" s="46"/>
      <c r="EBQ30" s="46"/>
      <c r="EBU30" s="46"/>
      <c r="EBY30" s="46"/>
      <c r="ECC30" s="46"/>
      <c r="ECG30" s="46"/>
      <c r="ECK30" s="46"/>
      <c r="ECO30" s="46"/>
      <c r="ECS30" s="46"/>
      <c r="ECW30" s="46"/>
      <c r="EDA30" s="46"/>
      <c r="EDE30" s="46"/>
      <c r="EDI30" s="46"/>
      <c r="EDM30" s="46"/>
      <c r="EDQ30" s="46"/>
      <c r="EDU30" s="46"/>
      <c r="EDY30" s="46"/>
      <c r="EEC30" s="46"/>
      <c r="EEG30" s="46"/>
      <c r="EEK30" s="46"/>
      <c r="EEO30" s="46"/>
      <c r="EES30" s="46"/>
      <c r="EEW30" s="46"/>
      <c r="EFA30" s="46"/>
      <c r="EFE30" s="46"/>
      <c r="EFI30" s="46"/>
      <c r="EFM30" s="46"/>
      <c r="EFQ30" s="46"/>
      <c r="EFU30" s="46"/>
      <c r="EFY30" s="46"/>
      <c r="EGC30" s="46"/>
      <c r="EGG30" s="46"/>
      <c r="EGK30" s="46"/>
      <c r="EGO30" s="46"/>
      <c r="EGS30" s="46"/>
      <c r="EGW30" s="46"/>
      <c r="EHA30" s="46"/>
      <c r="EHE30" s="46"/>
      <c r="EHI30" s="46"/>
      <c r="EHM30" s="46"/>
      <c r="EHQ30" s="46"/>
      <c r="EHU30" s="46"/>
      <c r="EHY30" s="46"/>
      <c r="EIC30" s="46"/>
      <c r="EIG30" s="46"/>
      <c r="EIK30" s="46"/>
      <c r="EIO30" s="46"/>
      <c r="EIS30" s="46"/>
      <c r="EIW30" s="46"/>
      <c r="EJA30" s="46"/>
      <c r="EJE30" s="46"/>
      <c r="EJI30" s="46"/>
      <c r="EJM30" s="46"/>
      <c r="EJQ30" s="46"/>
      <c r="EJU30" s="46"/>
      <c r="EJY30" s="46"/>
      <c r="EKC30" s="46"/>
      <c r="EKG30" s="46"/>
      <c r="EKK30" s="46"/>
      <c r="EKO30" s="46"/>
      <c r="EKS30" s="46"/>
      <c r="EKW30" s="46"/>
      <c r="ELA30" s="46"/>
      <c r="ELE30" s="46"/>
      <c r="ELI30" s="46"/>
      <c r="ELM30" s="46"/>
      <c r="ELQ30" s="46"/>
      <c r="ELU30" s="46"/>
      <c r="ELY30" s="46"/>
      <c r="EMC30" s="46"/>
      <c r="EMG30" s="46"/>
      <c r="EMK30" s="46"/>
      <c r="EMO30" s="46"/>
      <c r="EMS30" s="46"/>
      <c r="EMW30" s="46"/>
      <c r="ENA30" s="46"/>
      <c r="ENE30" s="46"/>
      <c r="ENI30" s="46"/>
      <c r="ENM30" s="46"/>
      <c r="ENQ30" s="46"/>
      <c r="ENU30" s="46"/>
      <c r="ENY30" s="46"/>
      <c r="EOC30" s="46"/>
      <c r="EOG30" s="46"/>
      <c r="EOK30" s="46"/>
      <c r="EOO30" s="46"/>
      <c r="EOS30" s="46"/>
      <c r="EOW30" s="46"/>
      <c r="EPA30" s="46"/>
      <c r="EPE30" s="46"/>
      <c r="EPI30" s="46"/>
      <c r="EPM30" s="46"/>
      <c r="EPQ30" s="46"/>
      <c r="EPU30" s="46"/>
      <c r="EPY30" s="46"/>
      <c r="EQC30" s="46"/>
      <c r="EQG30" s="46"/>
      <c r="EQK30" s="46"/>
      <c r="EQO30" s="46"/>
      <c r="EQS30" s="46"/>
      <c r="EQW30" s="46"/>
      <c r="ERA30" s="46"/>
      <c r="ERE30" s="46"/>
      <c r="ERI30" s="46"/>
      <c r="ERM30" s="46"/>
      <c r="ERQ30" s="46"/>
      <c r="ERU30" s="46"/>
      <c r="ERY30" s="46"/>
      <c r="ESC30" s="46"/>
      <c r="ESG30" s="46"/>
      <c r="ESK30" s="46"/>
      <c r="ESO30" s="46"/>
      <c r="ESS30" s="46"/>
      <c r="ESW30" s="46"/>
      <c r="ETA30" s="46"/>
      <c r="ETE30" s="46"/>
      <c r="ETI30" s="46"/>
      <c r="ETM30" s="46"/>
      <c r="ETQ30" s="46"/>
      <c r="ETU30" s="46"/>
      <c r="ETY30" s="46"/>
      <c r="EUC30" s="46"/>
      <c r="EUG30" s="46"/>
      <c r="EUK30" s="46"/>
      <c r="EUO30" s="46"/>
      <c r="EUS30" s="46"/>
      <c r="EUW30" s="46"/>
      <c r="EVA30" s="46"/>
      <c r="EVE30" s="46"/>
      <c r="EVI30" s="46"/>
      <c r="EVM30" s="46"/>
      <c r="EVQ30" s="46"/>
      <c r="EVU30" s="46"/>
      <c r="EVY30" s="46"/>
      <c r="EWC30" s="46"/>
      <c r="EWG30" s="46"/>
      <c r="EWK30" s="46"/>
      <c r="EWO30" s="46"/>
      <c r="EWS30" s="46"/>
      <c r="EWW30" s="46"/>
      <c r="EXA30" s="46"/>
      <c r="EXE30" s="46"/>
      <c r="EXI30" s="46"/>
      <c r="EXM30" s="46"/>
      <c r="EXQ30" s="46"/>
      <c r="EXU30" s="46"/>
      <c r="EXY30" s="46"/>
      <c r="EYC30" s="46"/>
      <c r="EYG30" s="46"/>
      <c r="EYK30" s="46"/>
      <c r="EYO30" s="46"/>
      <c r="EYS30" s="46"/>
      <c r="EYW30" s="46"/>
      <c r="EZA30" s="46"/>
      <c r="EZE30" s="46"/>
      <c r="EZI30" s="46"/>
      <c r="EZM30" s="46"/>
      <c r="EZQ30" s="46"/>
      <c r="EZU30" s="46"/>
      <c r="EZY30" s="46"/>
      <c r="FAC30" s="46"/>
      <c r="FAG30" s="46"/>
      <c r="FAK30" s="46"/>
      <c r="FAO30" s="46"/>
      <c r="FAS30" s="46"/>
      <c r="FAW30" s="46"/>
      <c r="FBA30" s="46"/>
      <c r="FBE30" s="46"/>
      <c r="FBI30" s="46"/>
      <c r="FBM30" s="46"/>
      <c r="FBQ30" s="46"/>
      <c r="FBU30" s="46"/>
      <c r="FBY30" s="46"/>
      <c r="FCC30" s="46"/>
      <c r="FCG30" s="46"/>
      <c r="FCK30" s="46"/>
      <c r="FCO30" s="46"/>
      <c r="FCS30" s="46"/>
      <c r="FCW30" s="46"/>
      <c r="FDA30" s="46"/>
      <c r="FDE30" s="46"/>
      <c r="FDI30" s="46"/>
      <c r="FDM30" s="46"/>
      <c r="FDQ30" s="46"/>
      <c r="FDU30" s="46"/>
      <c r="FDY30" s="46"/>
      <c r="FEC30" s="46"/>
      <c r="FEG30" s="46"/>
      <c r="FEK30" s="46"/>
      <c r="FEO30" s="46"/>
      <c r="FES30" s="46"/>
      <c r="FEW30" s="46"/>
      <c r="FFA30" s="46"/>
      <c r="FFE30" s="46"/>
      <c r="FFI30" s="46"/>
      <c r="FFM30" s="46"/>
      <c r="FFQ30" s="46"/>
      <c r="FFU30" s="46"/>
      <c r="FFY30" s="46"/>
      <c r="FGC30" s="46"/>
      <c r="FGG30" s="46"/>
      <c r="FGK30" s="46"/>
      <c r="FGO30" s="46"/>
      <c r="FGS30" s="46"/>
      <c r="FGW30" s="46"/>
      <c r="FHA30" s="46"/>
      <c r="FHE30" s="46"/>
      <c r="FHI30" s="46"/>
      <c r="FHM30" s="46"/>
      <c r="FHQ30" s="46"/>
      <c r="FHU30" s="46"/>
      <c r="FHY30" s="46"/>
      <c r="FIC30" s="46"/>
      <c r="FIG30" s="46"/>
      <c r="FIK30" s="46"/>
      <c r="FIO30" s="46"/>
      <c r="FIS30" s="46"/>
      <c r="FIW30" s="46"/>
      <c r="FJA30" s="46"/>
      <c r="FJE30" s="46"/>
      <c r="FJI30" s="46"/>
      <c r="FJM30" s="46"/>
      <c r="FJQ30" s="46"/>
      <c r="FJU30" s="46"/>
      <c r="FJY30" s="46"/>
      <c r="FKC30" s="46"/>
      <c r="FKG30" s="46"/>
      <c r="FKK30" s="46"/>
      <c r="FKO30" s="46"/>
      <c r="FKS30" s="46"/>
      <c r="FKW30" s="46"/>
      <c r="FLA30" s="46"/>
      <c r="FLE30" s="46"/>
      <c r="FLI30" s="46"/>
      <c r="FLM30" s="46"/>
      <c r="FLQ30" s="46"/>
      <c r="FLU30" s="46"/>
      <c r="FLY30" s="46"/>
      <c r="FMC30" s="46"/>
      <c r="FMG30" s="46"/>
      <c r="FMK30" s="46"/>
      <c r="FMO30" s="46"/>
      <c r="FMS30" s="46"/>
      <c r="FMW30" s="46"/>
      <c r="FNA30" s="46"/>
      <c r="FNE30" s="46"/>
      <c r="FNI30" s="46"/>
      <c r="FNM30" s="46"/>
      <c r="FNQ30" s="46"/>
      <c r="FNU30" s="46"/>
      <c r="FNY30" s="46"/>
      <c r="FOC30" s="46"/>
      <c r="FOG30" s="46"/>
      <c r="FOK30" s="46"/>
      <c r="FOO30" s="46"/>
      <c r="FOS30" s="46"/>
      <c r="FOW30" s="46"/>
      <c r="FPA30" s="46"/>
      <c r="FPE30" s="46"/>
      <c r="FPI30" s="46"/>
      <c r="FPM30" s="46"/>
      <c r="FPQ30" s="46"/>
      <c r="FPU30" s="46"/>
      <c r="FPY30" s="46"/>
      <c r="FQC30" s="46"/>
      <c r="FQG30" s="46"/>
      <c r="FQK30" s="46"/>
      <c r="FQO30" s="46"/>
      <c r="FQS30" s="46"/>
      <c r="FQW30" s="46"/>
      <c r="FRA30" s="46"/>
      <c r="FRE30" s="46"/>
      <c r="FRI30" s="46"/>
      <c r="FRM30" s="46"/>
      <c r="FRQ30" s="46"/>
      <c r="FRU30" s="46"/>
      <c r="FRY30" s="46"/>
      <c r="FSC30" s="46"/>
      <c r="FSG30" s="46"/>
      <c r="FSK30" s="46"/>
      <c r="FSO30" s="46"/>
      <c r="FSS30" s="46"/>
      <c r="FSW30" s="46"/>
      <c r="FTA30" s="46"/>
      <c r="FTE30" s="46"/>
      <c r="FTI30" s="46"/>
      <c r="FTM30" s="46"/>
      <c r="FTQ30" s="46"/>
      <c r="FTU30" s="46"/>
      <c r="FTY30" s="46"/>
      <c r="FUC30" s="46"/>
      <c r="FUG30" s="46"/>
      <c r="FUK30" s="46"/>
      <c r="FUO30" s="46"/>
      <c r="FUS30" s="46"/>
      <c r="FUW30" s="46"/>
      <c r="FVA30" s="46"/>
      <c r="FVE30" s="46"/>
      <c r="FVI30" s="46"/>
      <c r="FVM30" s="46"/>
      <c r="FVQ30" s="46"/>
      <c r="FVU30" s="46"/>
      <c r="FVY30" s="46"/>
      <c r="FWC30" s="46"/>
      <c r="FWG30" s="46"/>
      <c r="FWK30" s="46"/>
      <c r="FWO30" s="46"/>
      <c r="FWS30" s="46"/>
      <c r="FWW30" s="46"/>
      <c r="FXA30" s="46"/>
      <c r="FXE30" s="46"/>
      <c r="FXI30" s="46"/>
      <c r="FXM30" s="46"/>
      <c r="FXQ30" s="46"/>
      <c r="FXU30" s="46"/>
      <c r="FXY30" s="46"/>
      <c r="FYC30" s="46"/>
      <c r="FYG30" s="46"/>
      <c r="FYK30" s="46"/>
      <c r="FYO30" s="46"/>
      <c r="FYS30" s="46"/>
      <c r="FYW30" s="46"/>
      <c r="FZA30" s="46"/>
      <c r="FZE30" s="46"/>
      <c r="FZI30" s="46"/>
      <c r="FZM30" s="46"/>
      <c r="FZQ30" s="46"/>
      <c r="FZU30" s="46"/>
      <c r="FZY30" s="46"/>
      <c r="GAC30" s="46"/>
      <c r="GAG30" s="46"/>
      <c r="GAK30" s="46"/>
      <c r="GAO30" s="46"/>
      <c r="GAS30" s="46"/>
      <c r="GAW30" s="46"/>
      <c r="GBA30" s="46"/>
      <c r="GBE30" s="46"/>
      <c r="GBI30" s="46"/>
      <c r="GBM30" s="46"/>
      <c r="GBQ30" s="46"/>
      <c r="GBU30" s="46"/>
      <c r="GBY30" s="46"/>
      <c r="GCC30" s="46"/>
      <c r="GCG30" s="46"/>
      <c r="GCK30" s="46"/>
      <c r="GCO30" s="46"/>
      <c r="GCS30" s="46"/>
      <c r="GCW30" s="46"/>
      <c r="GDA30" s="46"/>
      <c r="GDE30" s="46"/>
      <c r="GDI30" s="46"/>
      <c r="GDM30" s="46"/>
      <c r="GDQ30" s="46"/>
      <c r="GDU30" s="46"/>
      <c r="GDY30" s="46"/>
      <c r="GEC30" s="46"/>
      <c r="GEG30" s="46"/>
      <c r="GEK30" s="46"/>
      <c r="GEO30" s="46"/>
      <c r="GES30" s="46"/>
      <c r="GEW30" s="46"/>
      <c r="GFA30" s="46"/>
      <c r="GFE30" s="46"/>
      <c r="GFI30" s="46"/>
      <c r="GFM30" s="46"/>
      <c r="GFQ30" s="46"/>
      <c r="GFU30" s="46"/>
      <c r="GFY30" s="46"/>
      <c r="GGC30" s="46"/>
      <c r="GGG30" s="46"/>
      <c r="GGK30" s="46"/>
      <c r="GGO30" s="46"/>
      <c r="GGS30" s="46"/>
      <c r="GGW30" s="46"/>
      <c r="GHA30" s="46"/>
      <c r="GHE30" s="46"/>
      <c r="GHI30" s="46"/>
      <c r="GHM30" s="46"/>
      <c r="GHQ30" s="46"/>
      <c r="GHU30" s="46"/>
      <c r="GHY30" s="46"/>
      <c r="GIC30" s="46"/>
      <c r="GIG30" s="46"/>
      <c r="GIK30" s="46"/>
      <c r="GIO30" s="46"/>
      <c r="GIS30" s="46"/>
      <c r="GIW30" s="46"/>
      <c r="GJA30" s="46"/>
      <c r="GJE30" s="46"/>
      <c r="GJI30" s="46"/>
      <c r="GJM30" s="46"/>
      <c r="GJQ30" s="46"/>
      <c r="GJU30" s="46"/>
      <c r="GJY30" s="46"/>
      <c r="GKC30" s="46"/>
      <c r="GKG30" s="46"/>
      <c r="GKK30" s="46"/>
      <c r="GKO30" s="46"/>
      <c r="GKS30" s="46"/>
      <c r="GKW30" s="46"/>
      <c r="GLA30" s="46"/>
      <c r="GLE30" s="46"/>
      <c r="GLI30" s="46"/>
      <c r="GLM30" s="46"/>
      <c r="GLQ30" s="46"/>
      <c r="GLU30" s="46"/>
      <c r="GLY30" s="46"/>
      <c r="GMC30" s="46"/>
      <c r="GMG30" s="46"/>
      <c r="GMK30" s="46"/>
      <c r="GMO30" s="46"/>
      <c r="GMS30" s="46"/>
      <c r="GMW30" s="46"/>
      <c r="GNA30" s="46"/>
      <c r="GNE30" s="46"/>
      <c r="GNI30" s="46"/>
      <c r="GNM30" s="46"/>
      <c r="GNQ30" s="46"/>
      <c r="GNU30" s="46"/>
      <c r="GNY30" s="46"/>
      <c r="GOC30" s="46"/>
      <c r="GOG30" s="46"/>
      <c r="GOK30" s="46"/>
      <c r="GOO30" s="46"/>
      <c r="GOS30" s="46"/>
      <c r="GOW30" s="46"/>
      <c r="GPA30" s="46"/>
      <c r="GPE30" s="46"/>
      <c r="GPI30" s="46"/>
      <c r="GPM30" s="46"/>
      <c r="GPQ30" s="46"/>
      <c r="GPU30" s="46"/>
      <c r="GPY30" s="46"/>
      <c r="GQC30" s="46"/>
      <c r="GQG30" s="46"/>
      <c r="GQK30" s="46"/>
      <c r="GQO30" s="46"/>
      <c r="GQS30" s="46"/>
      <c r="GQW30" s="46"/>
      <c r="GRA30" s="46"/>
      <c r="GRE30" s="46"/>
      <c r="GRI30" s="46"/>
      <c r="GRM30" s="46"/>
      <c r="GRQ30" s="46"/>
      <c r="GRU30" s="46"/>
      <c r="GRY30" s="46"/>
      <c r="GSC30" s="46"/>
      <c r="GSG30" s="46"/>
      <c r="GSK30" s="46"/>
      <c r="GSO30" s="46"/>
      <c r="GSS30" s="46"/>
      <c r="GSW30" s="46"/>
      <c r="GTA30" s="46"/>
      <c r="GTE30" s="46"/>
      <c r="GTI30" s="46"/>
      <c r="GTM30" s="46"/>
      <c r="GTQ30" s="46"/>
      <c r="GTU30" s="46"/>
      <c r="GTY30" s="46"/>
      <c r="GUC30" s="46"/>
      <c r="GUG30" s="46"/>
      <c r="GUK30" s="46"/>
      <c r="GUO30" s="46"/>
      <c r="GUS30" s="46"/>
      <c r="GUW30" s="46"/>
      <c r="GVA30" s="46"/>
      <c r="GVE30" s="46"/>
      <c r="GVI30" s="46"/>
      <c r="GVM30" s="46"/>
      <c r="GVQ30" s="46"/>
      <c r="GVU30" s="46"/>
      <c r="GVY30" s="46"/>
      <c r="GWC30" s="46"/>
      <c r="GWG30" s="46"/>
      <c r="GWK30" s="46"/>
      <c r="GWO30" s="46"/>
      <c r="GWS30" s="46"/>
      <c r="GWW30" s="46"/>
      <c r="GXA30" s="46"/>
      <c r="GXE30" s="46"/>
      <c r="GXI30" s="46"/>
      <c r="GXM30" s="46"/>
      <c r="GXQ30" s="46"/>
      <c r="GXU30" s="46"/>
      <c r="GXY30" s="46"/>
      <c r="GYC30" s="46"/>
      <c r="GYG30" s="46"/>
      <c r="GYK30" s="46"/>
      <c r="GYO30" s="46"/>
      <c r="GYS30" s="46"/>
      <c r="GYW30" s="46"/>
      <c r="GZA30" s="46"/>
      <c r="GZE30" s="46"/>
      <c r="GZI30" s="46"/>
      <c r="GZM30" s="46"/>
      <c r="GZQ30" s="46"/>
      <c r="GZU30" s="46"/>
      <c r="GZY30" s="46"/>
      <c r="HAC30" s="46"/>
      <c r="HAG30" s="46"/>
      <c r="HAK30" s="46"/>
      <c r="HAO30" s="46"/>
      <c r="HAS30" s="46"/>
      <c r="HAW30" s="46"/>
      <c r="HBA30" s="46"/>
      <c r="HBE30" s="46"/>
      <c r="HBI30" s="46"/>
      <c r="HBM30" s="46"/>
      <c r="HBQ30" s="46"/>
      <c r="HBU30" s="46"/>
      <c r="HBY30" s="46"/>
      <c r="HCC30" s="46"/>
      <c r="HCG30" s="46"/>
      <c r="HCK30" s="46"/>
      <c r="HCO30" s="46"/>
      <c r="HCS30" s="46"/>
      <c r="HCW30" s="46"/>
      <c r="HDA30" s="46"/>
      <c r="HDE30" s="46"/>
      <c r="HDI30" s="46"/>
      <c r="HDM30" s="46"/>
      <c r="HDQ30" s="46"/>
      <c r="HDU30" s="46"/>
      <c r="HDY30" s="46"/>
      <c r="HEC30" s="46"/>
      <c r="HEG30" s="46"/>
      <c r="HEK30" s="46"/>
      <c r="HEO30" s="46"/>
      <c r="HES30" s="46"/>
      <c r="HEW30" s="46"/>
      <c r="HFA30" s="46"/>
      <c r="HFE30" s="46"/>
      <c r="HFI30" s="46"/>
      <c r="HFM30" s="46"/>
      <c r="HFQ30" s="46"/>
      <c r="HFU30" s="46"/>
      <c r="HFY30" s="46"/>
      <c r="HGC30" s="46"/>
      <c r="HGG30" s="46"/>
      <c r="HGK30" s="46"/>
      <c r="HGO30" s="46"/>
      <c r="HGS30" s="46"/>
      <c r="HGW30" s="46"/>
      <c r="HHA30" s="46"/>
      <c r="HHE30" s="46"/>
      <c r="HHI30" s="46"/>
      <c r="HHM30" s="46"/>
      <c r="HHQ30" s="46"/>
      <c r="HHU30" s="46"/>
      <c r="HHY30" s="46"/>
      <c r="HIC30" s="46"/>
      <c r="HIG30" s="46"/>
      <c r="HIK30" s="46"/>
      <c r="HIO30" s="46"/>
      <c r="HIS30" s="46"/>
      <c r="HIW30" s="46"/>
      <c r="HJA30" s="46"/>
      <c r="HJE30" s="46"/>
      <c r="HJI30" s="46"/>
      <c r="HJM30" s="46"/>
      <c r="HJQ30" s="46"/>
      <c r="HJU30" s="46"/>
      <c r="HJY30" s="46"/>
      <c r="HKC30" s="46"/>
      <c r="HKG30" s="46"/>
      <c r="HKK30" s="46"/>
      <c r="HKO30" s="46"/>
      <c r="HKS30" s="46"/>
      <c r="HKW30" s="46"/>
      <c r="HLA30" s="46"/>
      <c r="HLE30" s="46"/>
      <c r="HLI30" s="46"/>
      <c r="HLM30" s="46"/>
      <c r="HLQ30" s="46"/>
      <c r="HLU30" s="46"/>
      <c r="HLY30" s="46"/>
      <c r="HMC30" s="46"/>
      <c r="HMG30" s="46"/>
      <c r="HMK30" s="46"/>
      <c r="HMO30" s="46"/>
      <c r="HMS30" s="46"/>
      <c r="HMW30" s="46"/>
      <c r="HNA30" s="46"/>
      <c r="HNE30" s="46"/>
      <c r="HNI30" s="46"/>
      <c r="HNM30" s="46"/>
      <c r="HNQ30" s="46"/>
      <c r="HNU30" s="46"/>
      <c r="HNY30" s="46"/>
      <c r="HOC30" s="46"/>
      <c r="HOG30" s="46"/>
      <c r="HOK30" s="46"/>
      <c r="HOO30" s="46"/>
      <c r="HOS30" s="46"/>
      <c r="HOW30" s="46"/>
      <c r="HPA30" s="46"/>
      <c r="HPE30" s="46"/>
      <c r="HPI30" s="46"/>
      <c r="HPM30" s="46"/>
      <c r="HPQ30" s="46"/>
      <c r="HPU30" s="46"/>
      <c r="HPY30" s="46"/>
      <c r="HQC30" s="46"/>
      <c r="HQG30" s="46"/>
      <c r="HQK30" s="46"/>
      <c r="HQO30" s="46"/>
      <c r="HQS30" s="46"/>
      <c r="HQW30" s="46"/>
      <c r="HRA30" s="46"/>
      <c r="HRE30" s="46"/>
      <c r="HRI30" s="46"/>
      <c r="HRM30" s="46"/>
      <c r="HRQ30" s="46"/>
      <c r="HRU30" s="46"/>
      <c r="HRY30" s="46"/>
      <c r="HSC30" s="46"/>
      <c r="HSG30" s="46"/>
      <c r="HSK30" s="46"/>
      <c r="HSO30" s="46"/>
      <c r="HSS30" s="46"/>
      <c r="HSW30" s="46"/>
      <c r="HTA30" s="46"/>
      <c r="HTE30" s="46"/>
      <c r="HTI30" s="46"/>
      <c r="HTM30" s="46"/>
      <c r="HTQ30" s="46"/>
      <c r="HTU30" s="46"/>
      <c r="HTY30" s="46"/>
      <c r="HUC30" s="46"/>
      <c r="HUG30" s="46"/>
      <c r="HUK30" s="46"/>
      <c r="HUO30" s="46"/>
      <c r="HUS30" s="46"/>
      <c r="HUW30" s="46"/>
      <c r="HVA30" s="46"/>
      <c r="HVE30" s="46"/>
      <c r="HVI30" s="46"/>
      <c r="HVM30" s="46"/>
      <c r="HVQ30" s="46"/>
      <c r="HVU30" s="46"/>
      <c r="HVY30" s="46"/>
      <c r="HWC30" s="46"/>
      <c r="HWG30" s="46"/>
      <c r="HWK30" s="46"/>
      <c r="HWO30" s="46"/>
      <c r="HWS30" s="46"/>
      <c r="HWW30" s="46"/>
      <c r="HXA30" s="46"/>
      <c r="HXE30" s="46"/>
      <c r="HXI30" s="46"/>
      <c r="HXM30" s="46"/>
      <c r="HXQ30" s="46"/>
      <c r="HXU30" s="46"/>
      <c r="HXY30" s="46"/>
      <c r="HYC30" s="46"/>
      <c r="HYG30" s="46"/>
      <c r="HYK30" s="46"/>
      <c r="HYO30" s="46"/>
      <c r="HYS30" s="46"/>
      <c r="HYW30" s="46"/>
      <c r="HZA30" s="46"/>
      <c r="HZE30" s="46"/>
      <c r="HZI30" s="46"/>
      <c r="HZM30" s="46"/>
      <c r="HZQ30" s="46"/>
      <c r="HZU30" s="46"/>
      <c r="HZY30" s="46"/>
      <c r="IAC30" s="46"/>
      <c r="IAG30" s="46"/>
      <c r="IAK30" s="46"/>
      <c r="IAO30" s="46"/>
      <c r="IAS30" s="46"/>
      <c r="IAW30" s="46"/>
      <c r="IBA30" s="46"/>
      <c r="IBE30" s="46"/>
      <c r="IBI30" s="46"/>
      <c r="IBM30" s="46"/>
      <c r="IBQ30" s="46"/>
      <c r="IBU30" s="46"/>
      <c r="IBY30" s="46"/>
      <c r="ICC30" s="46"/>
      <c r="ICG30" s="46"/>
      <c r="ICK30" s="46"/>
      <c r="ICO30" s="46"/>
      <c r="ICS30" s="46"/>
      <c r="ICW30" s="46"/>
      <c r="IDA30" s="46"/>
      <c r="IDE30" s="46"/>
      <c r="IDI30" s="46"/>
      <c r="IDM30" s="46"/>
      <c r="IDQ30" s="46"/>
      <c r="IDU30" s="46"/>
      <c r="IDY30" s="46"/>
      <c r="IEC30" s="46"/>
      <c r="IEG30" s="46"/>
      <c r="IEK30" s="46"/>
      <c r="IEO30" s="46"/>
      <c r="IES30" s="46"/>
      <c r="IEW30" s="46"/>
      <c r="IFA30" s="46"/>
      <c r="IFE30" s="46"/>
      <c r="IFI30" s="46"/>
      <c r="IFM30" s="46"/>
      <c r="IFQ30" s="46"/>
      <c r="IFU30" s="46"/>
      <c r="IFY30" s="46"/>
      <c r="IGC30" s="46"/>
      <c r="IGG30" s="46"/>
      <c r="IGK30" s="46"/>
      <c r="IGO30" s="46"/>
      <c r="IGS30" s="46"/>
      <c r="IGW30" s="46"/>
      <c r="IHA30" s="46"/>
      <c r="IHE30" s="46"/>
      <c r="IHI30" s="46"/>
      <c r="IHM30" s="46"/>
      <c r="IHQ30" s="46"/>
      <c r="IHU30" s="46"/>
      <c r="IHY30" s="46"/>
      <c r="IIC30" s="46"/>
      <c r="IIG30" s="46"/>
      <c r="IIK30" s="46"/>
      <c r="IIO30" s="46"/>
      <c r="IIS30" s="46"/>
      <c r="IIW30" s="46"/>
      <c r="IJA30" s="46"/>
      <c r="IJE30" s="46"/>
      <c r="IJI30" s="46"/>
      <c r="IJM30" s="46"/>
      <c r="IJQ30" s="46"/>
      <c r="IJU30" s="46"/>
      <c r="IJY30" s="46"/>
      <c r="IKC30" s="46"/>
      <c r="IKG30" s="46"/>
      <c r="IKK30" s="46"/>
      <c r="IKO30" s="46"/>
      <c r="IKS30" s="46"/>
      <c r="IKW30" s="46"/>
      <c r="ILA30" s="46"/>
      <c r="ILE30" s="46"/>
      <c r="ILI30" s="46"/>
      <c r="ILM30" s="46"/>
      <c r="ILQ30" s="46"/>
      <c r="ILU30" s="46"/>
      <c r="ILY30" s="46"/>
      <c r="IMC30" s="46"/>
      <c r="IMG30" s="46"/>
      <c r="IMK30" s="46"/>
      <c r="IMO30" s="46"/>
      <c r="IMS30" s="46"/>
      <c r="IMW30" s="46"/>
      <c r="INA30" s="46"/>
      <c r="INE30" s="46"/>
      <c r="INI30" s="46"/>
      <c r="INM30" s="46"/>
      <c r="INQ30" s="46"/>
      <c r="INU30" s="46"/>
      <c r="INY30" s="46"/>
      <c r="IOC30" s="46"/>
      <c r="IOG30" s="46"/>
      <c r="IOK30" s="46"/>
      <c r="IOO30" s="46"/>
      <c r="IOS30" s="46"/>
      <c r="IOW30" s="46"/>
      <c r="IPA30" s="46"/>
      <c r="IPE30" s="46"/>
      <c r="IPI30" s="46"/>
      <c r="IPM30" s="46"/>
      <c r="IPQ30" s="46"/>
      <c r="IPU30" s="46"/>
      <c r="IPY30" s="46"/>
      <c r="IQC30" s="46"/>
      <c r="IQG30" s="46"/>
      <c r="IQK30" s="46"/>
      <c r="IQO30" s="46"/>
      <c r="IQS30" s="46"/>
      <c r="IQW30" s="46"/>
      <c r="IRA30" s="46"/>
      <c r="IRE30" s="46"/>
      <c r="IRI30" s="46"/>
      <c r="IRM30" s="46"/>
      <c r="IRQ30" s="46"/>
      <c r="IRU30" s="46"/>
      <c r="IRY30" s="46"/>
      <c r="ISC30" s="46"/>
      <c r="ISG30" s="46"/>
      <c r="ISK30" s="46"/>
      <c r="ISO30" s="46"/>
      <c r="ISS30" s="46"/>
      <c r="ISW30" s="46"/>
      <c r="ITA30" s="46"/>
      <c r="ITE30" s="46"/>
      <c r="ITI30" s="46"/>
      <c r="ITM30" s="46"/>
      <c r="ITQ30" s="46"/>
      <c r="ITU30" s="46"/>
      <c r="ITY30" s="46"/>
      <c r="IUC30" s="46"/>
      <c r="IUG30" s="46"/>
      <c r="IUK30" s="46"/>
      <c r="IUO30" s="46"/>
      <c r="IUS30" s="46"/>
      <c r="IUW30" s="46"/>
      <c r="IVA30" s="46"/>
      <c r="IVE30" s="46"/>
      <c r="IVI30" s="46"/>
      <c r="IVM30" s="46"/>
      <c r="IVQ30" s="46"/>
      <c r="IVU30" s="46"/>
      <c r="IVY30" s="46"/>
      <c r="IWC30" s="46"/>
      <c r="IWG30" s="46"/>
      <c r="IWK30" s="46"/>
      <c r="IWO30" s="46"/>
      <c r="IWS30" s="46"/>
      <c r="IWW30" s="46"/>
      <c r="IXA30" s="46"/>
      <c r="IXE30" s="46"/>
      <c r="IXI30" s="46"/>
      <c r="IXM30" s="46"/>
      <c r="IXQ30" s="46"/>
      <c r="IXU30" s="46"/>
      <c r="IXY30" s="46"/>
      <c r="IYC30" s="46"/>
      <c r="IYG30" s="46"/>
      <c r="IYK30" s="46"/>
      <c r="IYO30" s="46"/>
      <c r="IYS30" s="46"/>
      <c r="IYW30" s="46"/>
      <c r="IZA30" s="46"/>
      <c r="IZE30" s="46"/>
      <c r="IZI30" s="46"/>
      <c r="IZM30" s="46"/>
      <c r="IZQ30" s="46"/>
      <c r="IZU30" s="46"/>
      <c r="IZY30" s="46"/>
      <c r="JAC30" s="46"/>
      <c r="JAG30" s="46"/>
      <c r="JAK30" s="46"/>
      <c r="JAO30" s="46"/>
      <c r="JAS30" s="46"/>
      <c r="JAW30" s="46"/>
      <c r="JBA30" s="46"/>
      <c r="JBE30" s="46"/>
      <c r="JBI30" s="46"/>
      <c r="JBM30" s="46"/>
      <c r="JBQ30" s="46"/>
      <c r="JBU30" s="46"/>
      <c r="JBY30" s="46"/>
      <c r="JCC30" s="46"/>
      <c r="JCG30" s="46"/>
      <c r="JCK30" s="46"/>
      <c r="JCO30" s="46"/>
      <c r="JCS30" s="46"/>
      <c r="JCW30" s="46"/>
      <c r="JDA30" s="46"/>
      <c r="JDE30" s="46"/>
      <c r="JDI30" s="46"/>
      <c r="JDM30" s="46"/>
      <c r="JDQ30" s="46"/>
      <c r="JDU30" s="46"/>
      <c r="JDY30" s="46"/>
      <c r="JEC30" s="46"/>
      <c r="JEG30" s="46"/>
      <c r="JEK30" s="46"/>
      <c r="JEO30" s="46"/>
      <c r="JES30" s="46"/>
      <c r="JEW30" s="46"/>
      <c r="JFA30" s="46"/>
      <c r="JFE30" s="46"/>
      <c r="JFI30" s="46"/>
      <c r="JFM30" s="46"/>
      <c r="JFQ30" s="46"/>
      <c r="JFU30" s="46"/>
      <c r="JFY30" s="46"/>
      <c r="JGC30" s="46"/>
      <c r="JGG30" s="46"/>
      <c r="JGK30" s="46"/>
      <c r="JGO30" s="46"/>
      <c r="JGS30" s="46"/>
      <c r="JGW30" s="46"/>
      <c r="JHA30" s="46"/>
      <c r="JHE30" s="46"/>
      <c r="JHI30" s="46"/>
      <c r="JHM30" s="46"/>
      <c r="JHQ30" s="46"/>
      <c r="JHU30" s="46"/>
      <c r="JHY30" s="46"/>
      <c r="JIC30" s="46"/>
      <c r="JIG30" s="46"/>
      <c r="JIK30" s="46"/>
      <c r="JIO30" s="46"/>
      <c r="JIS30" s="46"/>
      <c r="JIW30" s="46"/>
      <c r="JJA30" s="46"/>
      <c r="JJE30" s="46"/>
      <c r="JJI30" s="46"/>
      <c r="JJM30" s="46"/>
      <c r="JJQ30" s="46"/>
      <c r="JJU30" s="46"/>
      <c r="JJY30" s="46"/>
      <c r="JKC30" s="46"/>
      <c r="JKG30" s="46"/>
      <c r="JKK30" s="46"/>
      <c r="JKO30" s="46"/>
      <c r="JKS30" s="46"/>
      <c r="JKW30" s="46"/>
      <c r="JLA30" s="46"/>
      <c r="JLE30" s="46"/>
      <c r="JLI30" s="46"/>
      <c r="JLM30" s="46"/>
      <c r="JLQ30" s="46"/>
      <c r="JLU30" s="46"/>
      <c r="JLY30" s="46"/>
      <c r="JMC30" s="46"/>
      <c r="JMG30" s="46"/>
      <c r="JMK30" s="46"/>
      <c r="JMO30" s="46"/>
      <c r="JMS30" s="46"/>
      <c r="JMW30" s="46"/>
      <c r="JNA30" s="46"/>
      <c r="JNE30" s="46"/>
      <c r="JNI30" s="46"/>
      <c r="JNM30" s="46"/>
      <c r="JNQ30" s="46"/>
      <c r="JNU30" s="46"/>
      <c r="JNY30" s="46"/>
      <c r="JOC30" s="46"/>
      <c r="JOG30" s="46"/>
      <c r="JOK30" s="46"/>
      <c r="JOO30" s="46"/>
      <c r="JOS30" s="46"/>
      <c r="JOW30" s="46"/>
      <c r="JPA30" s="46"/>
      <c r="JPE30" s="46"/>
      <c r="JPI30" s="46"/>
      <c r="JPM30" s="46"/>
      <c r="JPQ30" s="46"/>
      <c r="JPU30" s="46"/>
      <c r="JPY30" s="46"/>
      <c r="JQC30" s="46"/>
      <c r="JQG30" s="46"/>
      <c r="JQK30" s="46"/>
      <c r="JQO30" s="46"/>
      <c r="JQS30" s="46"/>
      <c r="JQW30" s="46"/>
      <c r="JRA30" s="46"/>
      <c r="JRE30" s="46"/>
      <c r="JRI30" s="46"/>
      <c r="JRM30" s="46"/>
      <c r="JRQ30" s="46"/>
      <c r="JRU30" s="46"/>
      <c r="JRY30" s="46"/>
      <c r="JSC30" s="46"/>
      <c r="JSG30" s="46"/>
      <c r="JSK30" s="46"/>
      <c r="JSO30" s="46"/>
      <c r="JSS30" s="46"/>
      <c r="JSW30" s="46"/>
      <c r="JTA30" s="46"/>
      <c r="JTE30" s="46"/>
      <c r="JTI30" s="46"/>
      <c r="JTM30" s="46"/>
      <c r="JTQ30" s="46"/>
      <c r="JTU30" s="46"/>
      <c r="JTY30" s="46"/>
      <c r="JUC30" s="46"/>
      <c r="JUG30" s="46"/>
      <c r="JUK30" s="46"/>
      <c r="JUO30" s="46"/>
      <c r="JUS30" s="46"/>
      <c r="JUW30" s="46"/>
      <c r="JVA30" s="46"/>
      <c r="JVE30" s="46"/>
      <c r="JVI30" s="46"/>
      <c r="JVM30" s="46"/>
      <c r="JVQ30" s="46"/>
      <c r="JVU30" s="46"/>
      <c r="JVY30" s="46"/>
      <c r="JWC30" s="46"/>
      <c r="JWG30" s="46"/>
      <c r="JWK30" s="46"/>
      <c r="JWO30" s="46"/>
      <c r="JWS30" s="46"/>
      <c r="JWW30" s="46"/>
      <c r="JXA30" s="46"/>
      <c r="JXE30" s="46"/>
      <c r="JXI30" s="46"/>
      <c r="JXM30" s="46"/>
      <c r="JXQ30" s="46"/>
      <c r="JXU30" s="46"/>
      <c r="JXY30" s="46"/>
      <c r="JYC30" s="46"/>
      <c r="JYG30" s="46"/>
      <c r="JYK30" s="46"/>
      <c r="JYO30" s="46"/>
      <c r="JYS30" s="46"/>
      <c r="JYW30" s="46"/>
      <c r="JZA30" s="46"/>
      <c r="JZE30" s="46"/>
      <c r="JZI30" s="46"/>
      <c r="JZM30" s="46"/>
      <c r="JZQ30" s="46"/>
      <c r="JZU30" s="46"/>
      <c r="JZY30" s="46"/>
      <c r="KAC30" s="46"/>
      <c r="KAG30" s="46"/>
      <c r="KAK30" s="46"/>
      <c r="KAO30" s="46"/>
      <c r="KAS30" s="46"/>
      <c r="KAW30" s="46"/>
      <c r="KBA30" s="46"/>
      <c r="KBE30" s="46"/>
      <c r="KBI30" s="46"/>
      <c r="KBM30" s="46"/>
      <c r="KBQ30" s="46"/>
      <c r="KBU30" s="46"/>
      <c r="KBY30" s="46"/>
      <c r="KCC30" s="46"/>
      <c r="KCG30" s="46"/>
      <c r="KCK30" s="46"/>
      <c r="KCO30" s="46"/>
      <c r="KCS30" s="46"/>
      <c r="KCW30" s="46"/>
      <c r="KDA30" s="46"/>
      <c r="KDE30" s="46"/>
      <c r="KDI30" s="46"/>
      <c r="KDM30" s="46"/>
      <c r="KDQ30" s="46"/>
      <c r="KDU30" s="46"/>
      <c r="KDY30" s="46"/>
      <c r="KEC30" s="46"/>
      <c r="KEG30" s="46"/>
      <c r="KEK30" s="46"/>
      <c r="KEO30" s="46"/>
      <c r="KES30" s="46"/>
      <c r="KEW30" s="46"/>
      <c r="KFA30" s="46"/>
      <c r="KFE30" s="46"/>
      <c r="KFI30" s="46"/>
      <c r="KFM30" s="46"/>
      <c r="KFQ30" s="46"/>
      <c r="KFU30" s="46"/>
      <c r="KFY30" s="46"/>
      <c r="KGC30" s="46"/>
      <c r="KGG30" s="46"/>
      <c r="KGK30" s="46"/>
      <c r="KGO30" s="46"/>
      <c r="KGS30" s="46"/>
      <c r="KGW30" s="46"/>
      <c r="KHA30" s="46"/>
      <c r="KHE30" s="46"/>
      <c r="KHI30" s="46"/>
      <c r="KHM30" s="46"/>
      <c r="KHQ30" s="46"/>
      <c r="KHU30" s="46"/>
      <c r="KHY30" s="46"/>
      <c r="KIC30" s="46"/>
      <c r="KIG30" s="46"/>
      <c r="KIK30" s="46"/>
      <c r="KIO30" s="46"/>
      <c r="KIS30" s="46"/>
      <c r="KIW30" s="46"/>
      <c r="KJA30" s="46"/>
      <c r="KJE30" s="46"/>
      <c r="KJI30" s="46"/>
      <c r="KJM30" s="46"/>
      <c r="KJQ30" s="46"/>
      <c r="KJU30" s="46"/>
      <c r="KJY30" s="46"/>
      <c r="KKC30" s="46"/>
      <c r="KKG30" s="46"/>
      <c r="KKK30" s="46"/>
      <c r="KKO30" s="46"/>
      <c r="KKS30" s="46"/>
      <c r="KKW30" s="46"/>
      <c r="KLA30" s="46"/>
      <c r="KLE30" s="46"/>
      <c r="KLI30" s="46"/>
      <c r="KLM30" s="46"/>
      <c r="KLQ30" s="46"/>
      <c r="KLU30" s="46"/>
      <c r="KLY30" s="46"/>
      <c r="KMC30" s="46"/>
      <c r="KMG30" s="46"/>
      <c r="KMK30" s="46"/>
      <c r="KMO30" s="46"/>
      <c r="KMS30" s="46"/>
      <c r="KMW30" s="46"/>
      <c r="KNA30" s="46"/>
      <c r="KNE30" s="46"/>
      <c r="KNI30" s="46"/>
      <c r="KNM30" s="46"/>
      <c r="KNQ30" s="46"/>
      <c r="KNU30" s="46"/>
      <c r="KNY30" s="46"/>
      <c r="KOC30" s="46"/>
      <c r="KOG30" s="46"/>
      <c r="KOK30" s="46"/>
      <c r="KOO30" s="46"/>
      <c r="KOS30" s="46"/>
      <c r="KOW30" s="46"/>
      <c r="KPA30" s="46"/>
      <c r="KPE30" s="46"/>
      <c r="KPI30" s="46"/>
      <c r="KPM30" s="46"/>
      <c r="KPQ30" s="46"/>
      <c r="KPU30" s="46"/>
      <c r="KPY30" s="46"/>
      <c r="KQC30" s="46"/>
      <c r="KQG30" s="46"/>
      <c r="KQK30" s="46"/>
      <c r="KQO30" s="46"/>
      <c r="KQS30" s="46"/>
      <c r="KQW30" s="46"/>
      <c r="KRA30" s="46"/>
      <c r="KRE30" s="46"/>
      <c r="KRI30" s="46"/>
      <c r="KRM30" s="46"/>
      <c r="KRQ30" s="46"/>
      <c r="KRU30" s="46"/>
      <c r="KRY30" s="46"/>
      <c r="KSC30" s="46"/>
      <c r="KSG30" s="46"/>
      <c r="KSK30" s="46"/>
      <c r="KSO30" s="46"/>
      <c r="KSS30" s="46"/>
      <c r="KSW30" s="46"/>
      <c r="KTA30" s="46"/>
      <c r="KTE30" s="46"/>
      <c r="KTI30" s="46"/>
      <c r="KTM30" s="46"/>
      <c r="KTQ30" s="46"/>
      <c r="KTU30" s="46"/>
      <c r="KTY30" s="46"/>
      <c r="KUC30" s="46"/>
      <c r="KUG30" s="46"/>
      <c r="KUK30" s="46"/>
      <c r="KUO30" s="46"/>
      <c r="KUS30" s="46"/>
      <c r="KUW30" s="46"/>
      <c r="KVA30" s="46"/>
      <c r="KVE30" s="46"/>
      <c r="KVI30" s="46"/>
      <c r="KVM30" s="46"/>
      <c r="KVQ30" s="46"/>
      <c r="KVU30" s="46"/>
      <c r="KVY30" s="46"/>
      <c r="KWC30" s="46"/>
      <c r="KWG30" s="46"/>
      <c r="KWK30" s="46"/>
      <c r="KWO30" s="46"/>
      <c r="KWS30" s="46"/>
      <c r="KWW30" s="46"/>
      <c r="KXA30" s="46"/>
      <c r="KXE30" s="46"/>
      <c r="KXI30" s="46"/>
      <c r="KXM30" s="46"/>
      <c r="KXQ30" s="46"/>
      <c r="KXU30" s="46"/>
      <c r="KXY30" s="46"/>
      <c r="KYC30" s="46"/>
      <c r="KYG30" s="46"/>
      <c r="KYK30" s="46"/>
      <c r="KYO30" s="46"/>
      <c r="KYS30" s="46"/>
      <c r="KYW30" s="46"/>
      <c r="KZA30" s="46"/>
      <c r="KZE30" s="46"/>
      <c r="KZI30" s="46"/>
      <c r="KZM30" s="46"/>
      <c r="KZQ30" s="46"/>
      <c r="KZU30" s="46"/>
      <c r="KZY30" s="46"/>
      <c r="LAC30" s="46"/>
      <c r="LAG30" s="46"/>
      <c r="LAK30" s="46"/>
      <c r="LAO30" s="46"/>
      <c r="LAS30" s="46"/>
      <c r="LAW30" s="46"/>
      <c r="LBA30" s="46"/>
      <c r="LBE30" s="46"/>
      <c r="LBI30" s="46"/>
      <c r="LBM30" s="46"/>
      <c r="LBQ30" s="46"/>
      <c r="LBU30" s="46"/>
      <c r="LBY30" s="46"/>
      <c r="LCC30" s="46"/>
      <c r="LCG30" s="46"/>
      <c r="LCK30" s="46"/>
      <c r="LCO30" s="46"/>
      <c r="LCS30" s="46"/>
      <c r="LCW30" s="46"/>
      <c r="LDA30" s="46"/>
      <c r="LDE30" s="46"/>
      <c r="LDI30" s="46"/>
      <c r="LDM30" s="46"/>
      <c r="LDQ30" s="46"/>
      <c r="LDU30" s="46"/>
      <c r="LDY30" s="46"/>
      <c r="LEC30" s="46"/>
      <c r="LEG30" s="46"/>
      <c r="LEK30" s="46"/>
      <c r="LEO30" s="46"/>
      <c r="LES30" s="46"/>
      <c r="LEW30" s="46"/>
      <c r="LFA30" s="46"/>
      <c r="LFE30" s="46"/>
      <c r="LFI30" s="46"/>
      <c r="LFM30" s="46"/>
      <c r="LFQ30" s="46"/>
      <c r="LFU30" s="46"/>
      <c r="LFY30" s="46"/>
      <c r="LGC30" s="46"/>
      <c r="LGG30" s="46"/>
      <c r="LGK30" s="46"/>
      <c r="LGO30" s="46"/>
      <c r="LGS30" s="46"/>
      <c r="LGW30" s="46"/>
      <c r="LHA30" s="46"/>
      <c r="LHE30" s="46"/>
      <c r="LHI30" s="46"/>
      <c r="LHM30" s="46"/>
      <c r="LHQ30" s="46"/>
      <c r="LHU30" s="46"/>
      <c r="LHY30" s="46"/>
      <c r="LIC30" s="46"/>
      <c r="LIG30" s="46"/>
      <c r="LIK30" s="46"/>
      <c r="LIO30" s="46"/>
      <c r="LIS30" s="46"/>
      <c r="LIW30" s="46"/>
      <c r="LJA30" s="46"/>
      <c r="LJE30" s="46"/>
      <c r="LJI30" s="46"/>
      <c r="LJM30" s="46"/>
      <c r="LJQ30" s="46"/>
      <c r="LJU30" s="46"/>
      <c r="LJY30" s="46"/>
      <c r="LKC30" s="46"/>
      <c r="LKG30" s="46"/>
      <c r="LKK30" s="46"/>
      <c r="LKO30" s="46"/>
      <c r="LKS30" s="46"/>
      <c r="LKW30" s="46"/>
      <c r="LLA30" s="46"/>
      <c r="LLE30" s="46"/>
      <c r="LLI30" s="46"/>
      <c r="LLM30" s="46"/>
      <c r="LLQ30" s="46"/>
      <c r="LLU30" s="46"/>
      <c r="LLY30" s="46"/>
      <c r="LMC30" s="46"/>
      <c r="LMG30" s="46"/>
      <c r="LMK30" s="46"/>
      <c r="LMO30" s="46"/>
      <c r="LMS30" s="46"/>
      <c r="LMW30" s="46"/>
      <c r="LNA30" s="46"/>
      <c r="LNE30" s="46"/>
      <c r="LNI30" s="46"/>
      <c r="LNM30" s="46"/>
      <c r="LNQ30" s="46"/>
      <c r="LNU30" s="46"/>
      <c r="LNY30" s="46"/>
      <c r="LOC30" s="46"/>
      <c r="LOG30" s="46"/>
      <c r="LOK30" s="46"/>
      <c r="LOO30" s="46"/>
      <c r="LOS30" s="46"/>
      <c r="LOW30" s="46"/>
      <c r="LPA30" s="46"/>
      <c r="LPE30" s="46"/>
      <c r="LPI30" s="46"/>
      <c r="LPM30" s="46"/>
      <c r="LPQ30" s="46"/>
      <c r="LPU30" s="46"/>
      <c r="LPY30" s="46"/>
      <c r="LQC30" s="46"/>
      <c r="LQG30" s="46"/>
      <c r="LQK30" s="46"/>
      <c r="LQO30" s="46"/>
      <c r="LQS30" s="46"/>
      <c r="LQW30" s="46"/>
      <c r="LRA30" s="46"/>
      <c r="LRE30" s="46"/>
      <c r="LRI30" s="46"/>
      <c r="LRM30" s="46"/>
      <c r="LRQ30" s="46"/>
      <c r="LRU30" s="46"/>
      <c r="LRY30" s="46"/>
      <c r="LSC30" s="46"/>
      <c r="LSG30" s="46"/>
      <c r="LSK30" s="46"/>
      <c r="LSO30" s="46"/>
      <c r="LSS30" s="46"/>
      <c r="LSW30" s="46"/>
      <c r="LTA30" s="46"/>
      <c r="LTE30" s="46"/>
      <c r="LTI30" s="46"/>
      <c r="LTM30" s="46"/>
      <c r="LTQ30" s="46"/>
      <c r="LTU30" s="46"/>
      <c r="LTY30" s="46"/>
      <c r="LUC30" s="46"/>
      <c r="LUG30" s="46"/>
      <c r="LUK30" s="46"/>
      <c r="LUO30" s="46"/>
      <c r="LUS30" s="46"/>
      <c r="LUW30" s="46"/>
      <c r="LVA30" s="46"/>
      <c r="LVE30" s="46"/>
      <c r="LVI30" s="46"/>
      <c r="LVM30" s="46"/>
      <c r="LVQ30" s="46"/>
      <c r="LVU30" s="46"/>
      <c r="LVY30" s="46"/>
      <c r="LWC30" s="46"/>
      <c r="LWG30" s="46"/>
      <c r="LWK30" s="46"/>
      <c r="LWO30" s="46"/>
      <c r="LWS30" s="46"/>
      <c r="LWW30" s="46"/>
      <c r="LXA30" s="46"/>
      <c r="LXE30" s="46"/>
      <c r="LXI30" s="46"/>
      <c r="LXM30" s="46"/>
      <c r="LXQ30" s="46"/>
      <c r="LXU30" s="46"/>
      <c r="LXY30" s="46"/>
      <c r="LYC30" s="46"/>
      <c r="LYG30" s="46"/>
      <c r="LYK30" s="46"/>
      <c r="LYO30" s="46"/>
      <c r="LYS30" s="46"/>
      <c r="LYW30" s="46"/>
      <c r="LZA30" s="46"/>
      <c r="LZE30" s="46"/>
      <c r="LZI30" s="46"/>
      <c r="LZM30" s="46"/>
      <c r="LZQ30" s="46"/>
      <c r="LZU30" s="46"/>
      <c r="LZY30" s="46"/>
      <c r="MAC30" s="46"/>
      <c r="MAG30" s="46"/>
      <c r="MAK30" s="46"/>
      <c r="MAO30" s="46"/>
      <c r="MAS30" s="46"/>
      <c r="MAW30" s="46"/>
      <c r="MBA30" s="46"/>
      <c r="MBE30" s="46"/>
      <c r="MBI30" s="46"/>
      <c r="MBM30" s="46"/>
      <c r="MBQ30" s="46"/>
      <c r="MBU30" s="46"/>
      <c r="MBY30" s="46"/>
      <c r="MCC30" s="46"/>
      <c r="MCG30" s="46"/>
      <c r="MCK30" s="46"/>
      <c r="MCO30" s="46"/>
      <c r="MCS30" s="46"/>
      <c r="MCW30" s="46"/>
      <c r="MDA30" s="46"/>
      <c r="MDE30" s="46"/>
      <c r="MDI30" s="46"/>
      <c r="MDM30" s="46"/>
      <c r="MDQ30" s="46"/>
      <c r="MDU30" s="46"/>
      <c r="MDY30" s="46"/>
      <c r="MEC30" s="46"/>
      <c r="MEG30" s="46"/>
      <c r="MEK30" s="46"/>
      <c r="MEO30" s="46"/>
      <c r="MES30" s="46"/>
      <c r="MEW30" s="46"/>
      <c r="MFA30" s="46"/>
      <c r="MFE30" s="46"/>
      <c r="MFI30" s="46"/>
      <c r="MFM30" s="46"/>
      <c r="MFQ30" s="46"/>
      <c r="MFU30" s="46"/>
      <c r="MFY30" s="46"/>
      <c r="MGC30" s="46"/>
      <c r="MGG30" s="46"/>
      <c r="MGK30" s="46"/>
      <c r="MGO30" s="46"/>
      <c r="MGS30" s="46"/>
      <c r="MGW30" s="46"/>
      <c r="MHA30" s="46"/>
      <c r="MHE30" s="46"/>
      <c r="MHI30" s="46"/>
      <c r="MHM30" s="46"/>
      <c r="MHQ30" s="46"/>
      <c r="MHU30" s="46"/>
      <c r="MHY30" s="46"/>
      <c r="MIC30" s="46"/>
      <c r="MIG30" s="46"/>
      <c r="MIK30" s="46"/>
      <c r="MIO30" s="46"/>
      <c r="MIS30" s="46"/>
      <c r="MIW30" s="46"/>
      <c r="MJA30" s="46"/>
      <c r="MJE30" s="46"/>
      <c r="MJI30" s="46"/>
      <c r="MJM30" s="46"/>
      <c r="MJQ30" s="46"/>
      <c r="MJU30" s="46"/>
      <c r="MJY30" s="46"/>
      <c r="MKC30" s="46"/>
      <c r="MKG30" s="46"/>
      <c r="MKK30" s="46"/>
      <c r="MKO30" s="46"/>
      <c r="MKS30" s="46"/>
      <c r="MKW30" s="46"/>
      <c r="MLA30" s="46"/>
      <c r="MLE30" s="46"/>
      <c r="MLI30" s="46"/>
      <c r="MLM30" s="46"/>
      <c r="MLQ30" s="46"/>
      <c r="MLU30" s="46"/>
      <c r="MLY30" s="46"/>
      <c r="MMC30" s="46"/>
      <c r="MMG30" s="46"/>
      <c r="MMK30" s="46"/>
      <c r="MMO30" s="46"/>
      <c r="MMS30" s="46"/>
      <c r="MMW30" s="46"/>
      <c r="MNA30" s="46"/>
      <c r="MNE30" s="46"/>
      <c r="MNI30" s="46"/>
      <c r="MNM30" s="46"/>
      <c r="MNQ30" s="46"/>
      <c r="MNU30" s="46"/>
      <c r="MNY30" s="46"/>
      <c r="MOC30" s="46"/>
      <c r="MOG30" s="46"/>
      <c r="MOK30" s="46"/>
      <c r="MOO30" s="46"/>
      <c r="MOS30" s="46"/>
      <c r="MOW30" s="46"/>
      <c r="MPA30" s="46"/>
      <c r="MPE30" s="46"/>
      <c r="MPI30" s="46"/>
      <c r="MPM30" s="46"/>
      <c r="MPQ30" s="46"/>
      <c r="MPU30" s="46"/>
      <c r="MPY30" s="46"/>
      <c r="MQC30" s="46"/>
      <c r="MQG30" s="46"/>
      <c r="MQK30" s="46"/>
      <c r="MQO30" s="46"/>
      <c r="MQS30" s="46"/>
      <c r="MQW30" s="46"/>
      <c r="MRA30" s="46"/>
      <c r="MRE30" s="46"/>
      <c r="MRI30" s="46"/>
      <c r="MRM30" s="46"/>
      <c r="MRQ30" s="46"/>
      <c r="MRU30" s="46"/>
      <c r="MRY30" s="46"/>
      <c r="MSC30" s="46"/>
      <c r="MSG30" s="46"/>
      <c r="MSK30" s="46"/>
      <c r="MSO30" s="46"/>
      <c r="MSS30" s="46"/>
      <c r="MSW30" s="46"/>
      <c r="MTA30" s="46"/>
      <c r="MTE30" s="46"/>
      <c r="MTI30" s="46"/>
      <c r="MTM30" s="46"/>
      <c r="MTQ30" s="46"/>
      <c r="MTU30" s="46"/>
      <c r="MTY30" s="46"/>
      <c r="MUC30" s="46"/>
      <c r="MUG30" s="46"/>
      <c r="MUK30" s="46"/>
      <c r="MUO30" s="46"/>
      <c r="MUS30" s="46"/>
      <c r="MUW30" s="46"/>
      <c r="MVA30" s="46"/>
      <c r="MVE30" s="46"/>
      <c r="MVI30" s="46"/>
      <c r="MVM30" s="46"/>
      <c r="MVQ30" s="46"/>
      <c r="MVU30" s="46"/>
      <c r="MVY30" s="46"/>
      <c r="MWC30" s="46"/>
      <c r="MWG30" s="46"/>
      <c r="MWK30" s="46"/>
      <c r="MWO30" s="46"/>
      <c r="MWS30" s="46"/>
      <c r="MWW30" s="46"/>
      <c r="MXA30" s="46"/>
      <c r="MXE30" s="46"/>
      <c r="MXI30" s="46"/>
      <c r="MXM30" s="46"/>
      <c r="MXQ30" s="46"/>
      <c r="MXU30" s="46"/>
      <c r="MXY30" s="46"/>
      <c r="MYC30" s="46"/>
      <c r="MYG30" s="46"/>
      <c r="MYK30" s="46"/>
      <c r="MYO30" s="46"/>
      <c r="MYS30" s="46"/>
      <c r="MYW30" s="46"/>
      <c r="MZA30" s="46"/>
      <c r="MZE30" s="46"/>
      <c r="MZI30" s="46"/>
      <c r="MZM30" s="46"/>
      <c r="MZQ30" s="46"/>
      <c r="MZU30" s="46"/>
      <c r="MZY30" s="46"/>
      <c r="NAC30" s="46"/>
      <c r="NAG30" s="46"/>
      <c r="NAK30" s="46"/>
      <c r="NAO30" s="46"/>
      <c r="NAS30" s="46"/>
      <c r="NAW30" s="46"/>
      <c r="NBA30" s="46"/>
      <c r="NBE30" s="46"/>
      <c r="NBI30" s="46"/>
      <c r="NBM30" s="46"/>
      <c r="NBQ30" s="46"/>
      <c r="NBU30" s="46"/>
      <c r="NBY30" s="46"/>
      <c r="NCC30" s="46"/>
      <c r="NCG30" s="46"/>
      <c r="NCK30" s="46"/>
      <c r="NCO30" s="46"/>
      <c r="NCS30" s="46"/>
      <c r="NCW30" s="46"/>
      <c r="NDA30" s="46"/>
      <c r="NDE30" s="46"/>
      <c r="NDI30" s="46"/>
      <c r="NDM30" s="46"/>
      <c r="NDQ30" s="46"/>
      <c r="NDU30" s="46"/>
      <c r="NDY30" s="46"/>
      <c r="NEC30" s="46"/>
      <c r="NEG30" s="46"/>
      <c r="NEK30" s="46"/>
      <c r="NEO30" s="46"/>
      <c r="NES30" s="46"/>
      <c r="NEW30" s="46"/>
      <c r="NFA30" s="46"/>
      <c r="NFE30" s="46"/>
      <c r="NFI30" s="46"/>
      <c r="NFM30" s="46"/>
      <c r="NFQ30" s="46"/>
      <c r="NFU30" s="46"/>
      <c r="NFY30" s="46"/>
      <c r="NGC30" s="46"/>
      <c r="NGG30" s="46"/>
      <c r="NGK30" s="46"/>
      <c r="NGO30" s="46"/>
      <c r="NGS30" s="46"/>
      <c r="NGW30" s="46"/>
      <c r="NHA30" s="46"/>
      <c r="NHE30" s="46"/>
      <c r="NHI30" s="46"/>
      <c r="NHM30" s="46"/>
      <c r="NHQ30" s="46"/>
      <c r="NHU30" s="46"/>
      <c r="NHY30" s="46"/>
      <c r="NIC30" s="46"/>
      <c r="NIG30" s="46"/>
      <c r="NIK30" s="46"/>
      <c r="NIO30" s="46"/>
      <c r="NIS30" s="46"/>
      <c r="NIW30" s="46"/>
      <c r="NJA30" s="46"/>
      <c r="NJE30" s="46"/>
      <c r="NJI30" s="46"/>
      <c r="NJM30" s="46"/>
      <c r="NJQ30" s="46"/>
      <c r="NJU30" s="46"/>
      <c r="NJY30" s="46"/>
      <c r="NKC30" s="46"/>
      <c r="NKG30" s="46"/>
      <c r="NKK30" s="46"/>
      <c r="NKO30" s="46"/>
      <c r="NKS30" s="46"/>
      <c r="NKW30" s="46"/>
      <c r="NLA30" s="46"/>
      <c r="NLE30" s="46"/>
      <c r="NLI30" s="46"/>
      <c r="NLM30" s="46"/>
      <c r="NLQ30" s="46"/>
      <c r="NLU30" s="46"/>
      <c r="NLY30" s="46"/>
      <c r="NMC30" s="46"/>
      <c r="NMG30" s="46"/>
      <c r="NMK30" s="46"/>
      <c r="NMO30" s="46"/>
      <c r="NMS30" s="46"/>
      <c r="NMW30" s="46"/>
      <c r="NNA30" s="46"/>
      <c r="NNE30" s="46"/>
      <c r="NNI30" s="46"/>
      <c r="NNM30" s="46"/>
      <c r="NNQ30" s="46"/>
      <c r="NNU30" s="46"/>
      <c r="NNY30" s="46"/>
      <c r="NOC30" s="46"/>
      <c r="NOG30" s="46"/>
      <c r="NOK30" s="46"/>
      <c r="NOO30" s="46"/>
      <c r="NOS30" s="46"/>
      <c r="NOW30" s="46"/>
      <c r="NPA30" s="46"/>
      <c r="NPE30" s="46"/>
      <c r="NPI30" s="46"/>
      <c r="NPM30" s="46"/>
      <c r="NPQ30" s="46"/>
      <c r="NPU30" s="46"/>
      <c r="NPY30" s="46"/>
      <c r="NQC30" s="46"/>
      <c r="NQG30" s="46"/>
      <c r="NQK30" s="46"/>
      <c r="NQO30" s="46"/>
      <c r="NQS30" s="46"/>
      <c r="NQW30" s="46"/>
      <c r="NRA30" s="46"/>
      <c r="NRE30" s="46"/>
      <c r="NRI30" s="46"/>
      <c r="NRM30" s="46"/>
      <c r="NRQ30" s="46"/>
      <c r="NRU30" s="46"/>
      <c r="NRY30" s="46"/>
      <c r="NSC30" s="46"/>
      <c r="NSG30" s="46"/>
      <c r="NSK30" s="46"/>
      <c r="NSO30" s="46"/>
      <c r="NSS30" s="46"/>
      <c r="NSW30" s="46"/>
      <c r="NTA30" s="46"/>
      <c r="NTE30" s="46"/>
      <c r="NTI30" s="46"/>
      <c r="NTM30" s="46"/>
      <c r="NTQ30" s="46"/>
      <c r="NTU30" s="46"/>
      <c r="NTY30" s="46"/>
      <c r="NUC30" s="46"/>
      <c r="NUG30" s="46"/>
      <c r="NUK30" s="46"/>
      <c r="NUO30" s="46"/>
      <c r="NUS30" s="46"/>
      <c r="NUW30" s="46"/>
      <c r="NVA30" s="46"/>
      <c r="NVE30" s="46"/>
      <c r="NVI30" s="46"/>
      <c r="NVM30" s="46"/>
      <c r="NVQ30" s="46"/>
      <c r="NVU30" s="46"/>
      <c r="NVY30" s="46"/>
      <c r="NWC30" s="46"/>
      <c r="NWG30" s="46"/>
      <c r="NWK30" s="46"/>
      <c r="NWO30" s="46"/>
      <c r="NWS30" s="46"/>
      <c r="NWW30" s="46"/>
      <c r="NXA30" s="46"/>
      <c r="NXE30" s="46"/>
      <c r="NXI30" s="46"/>
      <c r="NXM30" s="46"/>
      <c r="NXQ30" s="46"/>
      <c r="NXU30" s="46"/>
      <c r="NXY30" s="46"/>
      <c r="NYC30" s="46"/>
      <c r="NYG30" s="46"/>
      <c r="NYK30" s="46"/>
      <c r="NYO30" s="46"/>
      <c r="NYS30" s="46"/>
      <c r="NYW30" s="46"/>
      <c r="NZA30" s="46"/>
      <c r="NZE30" s="46"/>
      <c r="NZI30" s="46"/>
      <c r="NZM30" s="46"/>
      <c r="NZQ30" s="46"/>
      <c r="NZU30" s="46"/>
      <c r="NZY30" s="46"/>
      <c r="OAC30" s="46"/>
      <c r="OAG30" s="46"/>
      <c r="OAK30" s="46"/>
      <c r="OAO30" s="46"/>
      <c r="OAS30" s="46"/>
      <c r="OAW30" s="46"/>
      <c r="OBA30" s="46"/>
      <c r="OBE30" s="46"/>
      <c r="OBI30" s="46"/>
      <c r="OBM30" s="46"/>
      <c r="OBQ30" s="46"/>
      <c r="OBU30" s="46"/>
      <c r="OBY30" s="46"/>
      <c r="OCC30" s="46"/>
      <c r="OCG30" s="46"/>
      <c r="OCK30" s="46"/>
      <c r="OCO30" s="46"/>
      <c r="OCS30" s="46"/>
      <c r="OCW30" s="46"/>
      <c r="ODA30" s="46"/>
      <c r="ODE30" s="46"/>
      <c r="ODI30" s="46"/>
      <c r="ODM30" s="46"/>
      <c r="ODQ30" s="46"/>
      <c r="ODU30" s="46"/>
      <c r="ODY30" s="46"/>
      <c r="OEC30" s="46"/>
      <c r="OEG30" s="46"/>
      <c r="OEK30" s="46"/>
      <c r="OEO30" s="46"/>
      <c r="OES30" s="46"/>
      <c r="OEW30" s="46"/>
      <c r="OFA30" s="46"/>
      <c r="OFE30" s="46"/>
      <c r="OFI30" s="46"/>
      <c r="OFM30" s="46"/>
      <c r="OFQ30" s="46"/>
      <c r="OFU30" s="46"/>
      <c r="OFY30" s="46"/>
      <c r="OGC30" s="46"/>
      <c r="OGG30" s="46"/>
      <c r="OGK30" s="46"/>
      <c r="OGO30" s="46"/>
      <c r="OGS30" s="46"/>
      <c r="OGW30" s="46"/>
      <c r="OHA30" s="46"/>
      <c r="OHE30" s="46"/>
      <c r="OHI30" s="46"/>
      <c r="OHM30" s="46"/>
      <c r="OHQ30" s="46"/>
      <c r="OHU30" s="46"/>
      <c r="OHY30" s="46"/>
      <c r="OIC30" s="46"/>
      <c r="OIG30" s="46"/>
      <c r="OIK30" s="46"/>
      <c r="OIO30" s="46"/>
      <c r="OIS30" s="46"/>
      <c r="OIW30" s="46"/>
      <c r="OJA30" s="46"/>
      <c r="OJE30" s="46"/>
      <c r="OJI30" s="46"/>
      <c r="OJM30" s="46"/>
      <c r="OJQ30" s="46"/>
      <c r="OJU30" s="46"/>
      <c r="OJY30" s="46"/>
      <c r="OKC30" s="46"/>
      <c r="OKG30" s="46"/>
      <c r="OKK30" s="46"/>
      <c r="OKO30" s="46"/>
      <c r="OKS30" s="46"/>
      <c r="OKW30" s="46"/>
      <c r="OLA30" s="46"/>
      <c r="OLE30" s="46"/>
      <c r="OLI30" s="46"/>
      <c r="OLM30" s="46"/>
      <c r="OLQ30" s="46"/>
      <c r="OLU30" s="46"/>
      <c r="OLY30" s="46"/>
      <c r="OMC30" s="46"/>
      <c r="OMG30" s="46"/>
      <c r="OMK30" s="46"/>
      <c r="OMO30" s="46"/>
      <c r="OMS30" s="46"/>
      <c r="OMW30" s="46"/>
      <c r="ONA30" s="46"/>
      <c r="ONE30" s="46"/>
      <c r="ONI30" s="46"/>
      <c r="ONM30" s="46"/>
      <c r="ONQ30" s="46"/>
      <c r="ONU30" s="46"/>
      <c r="ONY30" s="46"/>
      <c r="OOC30" s="46"/>
      <c r="OOG30" s="46"/>
      <c r="OOK30" s="46"/>
      <c r="OOO30" s="46"/>
      <c r="OOS30" s="46"/>
      <c r="OOW30" s="46"/>
      <c r="OPA30" s="46"/>
      <c r="OPE30" s="46"/>
      <c r="OPI30" s="46"/>
      <c r="OPM30" s="46"/>
      <c r="OPQ30" s="46"/>
      <c r="OPU30" s="46"/>
      <c r="OPY30" s="46"/>
      <c r="OQC30" s="46"/>
      <c r="OQG30" s="46"/>
      <c r="OQK30" s="46"/>
      <c r="OQO30" s="46"/>
      <c r="OQS30" s="46"/>
      <c r="OQW30" s="46"/>
      <c r="ORA30" s="46"/>
      <c r="ORE30" s="46"/>
      <c r="ORI30" s="46"/>
      <c r="ORM30" s="46"/>
      <c r="ORQ30" s="46"/>
      <c r="ORU30" s="46"/>
      <c r="ORY30" s="46"/>
      <c r="OSC30" s="46"/>
      <c r="OSG30" s="46"/>
      <c r="OSK30" s="46"/>
      <c r="OSO30" s="46"/>
      <c r="OSS30" s="46"/>
      <c r="OSW30" s="46"/>
      <c r="OTA30" s="46"/>
      <c r="OTE30" s="46"/>
      <c r="OTI30" s="46"/>
      <c r="OTM30" s="46"/>
      <c r="OTQ30" s="46"/>
      <c r="OTU30" s="46"/>
      <c r="OTY30" s="46"/>
      <c r="OUC30" s="46"/>
      <c r="OUG30" s="46"/>
      <c r="OUK30" s="46"/>
      <c r="OUO30" s="46"/>
      <c r="OUS30" s="46"/>
      <c r="OUW30" s="46"/>
      <c r="OVA30" s="46"/>
      <c r="OVE30" s="46"/>
      <c r="OVI30" s="46"/>
      <c r="OVM30" s="46"/>
      <c r="OVQ30" s="46"/>
      <c r="OVU30" s="46"/>
      <c r="OVY30" s="46"/>
      <c r="OWC30" s="46"/>
      <c r="OWG30" s="46"/>
      <c r="OWK30" s="46"/>
      <c r="OWO30" s="46"/>
      <c r="OWS30" s="46"/>
      <c r="OWW30" s="46"/>
      <c r="OXA30" s="46"/>
      <c r="OXE30" s="46"/>
      <c r="OXI30" s="46"/>
      <c r="OXM30" s="46"/>
      <c r="OXQ30" s="46"/>
      <c r="OXU30" s="46"/>
      <c r="OXY30" s="46"/>
      <c r="OYC30" s="46"/>
      <c r="OYG30" s="46"/>
      <c r="OYK30" s="46"/>
      <c r="OYO30" s="46"/>
      <c r="OYS30" s="46"/>
      <c r="OYW30" s="46"/>
      <c r="OZA30" s="46"/>
      <c r="OZE30" s="46"/>
      <c r="OZI30" s="46"/>
      <c r="OZM30" s="46"/>
      <c r="OZQ30" s="46"/>
      <c r="OZU30" s="46"/>
      <c r="OZY30" s="46"/>
      <c r="PAC30" s="46"/>
      <c r="PAG30" s="46"/>
      <c r="PAK30" s="46"/>
      <c r="PAO30" s="46"/>
      <c r="PAS30" s="46"/>
      <c r="PAW30" s="46"/>
      <c r="PBA30" s="46"/>
      <c r="PBE30" s="46"/>
      <c r="PBI30" s="46"/>
      <c r="PBM30" s="46"/>
      <c r="PBQ30" s="46"/>
      <c r="PBU30" s="46"/>
      <c r="PBY30" s="46"/>
      <c r="PCC30" s="46"/>
      <c r="PCG30" s="46"/>
      <c r="PCK30" s="46"/>
      <c r="PCO30" s="46"/>
      <c r="PCS30" s="46"/>
      <c r="PCW30" s="46"/>
      <c r="PDA30" s="46"/>
      <c r="PDE30" s="46"/>
      <c r="PDI30" s="46"/>
      <c r="PDM30" s="46"/>
      <c r="PDQ30" s="46"/>
      <c r="PDU30" s="46"/>
      <c r="PDY30" s="46"/>
      <c r="PEC30" s="46"/>
      <c r="PEG30" s="46"/>
      <c r="PEK30" s="46"/>
      <c r="PEO30" s="46"/>
      <c r="PES30" s="46"/>
      <c r="PEW30" s="46"/>
      <c r="PFA30" s="46"/>
      <c r="PFE30" s="46"/>
      <c r="PFI30" s="46"/>
      <c r="PFM30" s="46"/>
      <c r="PFQ30" s="46"/>
      <c r="PFU30" s="46"/>
      <c r="PFY30" s="46"/>
      <c r="PGC30" s="46"/>
      <c r="PGG30" s="46"/>
      <c r="PGK30" s="46"/>
      <c r="PGO30" s="46"/>
      <c r="PGS30" s="46"/>
      <c r="PGW30" s="46"/>
      <c r="PHA30" s="46"/>
      <c r="PHE30" s="46"/>
      <c r="PHI30" s="46"/>
      <c r="PHM30" s="46"/>
      <c r="PHQ30" s="46"/>
      <c r="PHU30" s="46"/>
      <c r="PHY30" s="46"/>
      <c r="PIC30" s="46"/>
      <c r="PIG30" s="46"/>
      <c r="PIK30" s="46"/>
      <c r="PIO30" s="46"/>
      <c r="PIS30" s="46"/>
      <c r="PIW30" s="46"/>
      <c r="PJA30" s="46"/>
      <c r="PJE30" s="46"/>
      <c r="PJI30" s="46"/>
      <c r="PJM30" s="46"/>
      <c r="PJQ30" s="46"/>
      <c r="PJU30" s="46"/>
      <c r="PJY30" s="46"/>
      <c r="PKC30" s="46"/>
      <c r="PKG30" s="46"/>
      <c r="PKK30" s="46"/>
      <c r="PKO30" s="46"/>
      <c r="PKS30" s="46"/>
      <c r="PKW30" s="46"/>
      <c r="PLA30" s="46"/>
      <c r="PLE30" s="46"/>
      <c r="PLI30" s="46"/>
      <c r="PLM30" s="46"/>
      <c r="PLQ30" s="46"/>
      <c r="PLU30" s="46"/>
      <c r="PLY30" s="46"/>
      <c r="PMC30" s="46"/>
      <c r="PMG30" s="46"/>
      <c r="PMK30" s="46"/>
      <c r="PMO30" s="46"/>
      <c r="PMS30" s="46"/>
      <c r="PMW30" s="46"/>
      <c r="PNA30" s="46"/>
      <c r="PNE30" s="46"/>
      <c r="PNI30" s="46"/>
      <c r="PNM30" s="46"/>
      <c r="PNQ30" s="46"/>
      <c r="PNU30" s="46"/>
      <c r="PNY30" s="46"/>
      <c r="POC30" s="46"/>
      <c r="POG30" s="46"/>
      <c r="POK30" s="46"/>
      <c r="POO30" s="46"/>
      <c r="POS30" s="46"/>
      <c r="POW30" s="46"/>
      <c r="PPA30" s="46"/>
      <c r="PPE30" s="46"/>
      <c r="PPI30" s="46"/>
      <c r="PPM30" s="46"/>
      <c r="PPQ30" s="46"/>
      <c r="PPU30" s="46"/>
      <c r="PPY30" s="46"/>
      <c r="PQC30" s="46"/>
      <c r="PQG30" s="46"/>
      <c r="PQK30" s="46"/>
      <c r="PQO30" s="46"/>
      <c r="PQS30" s="46"/>
      <c r="PQW30" s="46"/>
      <c r="PRA30" s="46"/>
      <c r="PRE30" s="46"/>
      <c r="PRI30" s="46"/>
      <c r="PRM30" s="46"/>
      <c r="PRQ30" s="46"/>
      <c r="PRU30" s="46"/>
      <c r="PRY30" s="46"/>
      <c r="PSC30" s="46"/>
      <c r="PSG30" s="46"/>
      <c r="PSK30" s="46"/>
      <c r="PSO30" s="46"/>
      <c r="PSS30" s="46"/>
      <c r="PSW30" s="46"/>
      <c r="PTA30" s="46"/>
      <c r="PTE30" s="46"/>
      <c r="PTI30" s="46"/>
      <c r="PTM30" s="46"/>
      <c r="PTQ30" s="46"/>
      <c r="PTU30" s="46"/>
      <c r="PTY30" s="46"/>
      <c r="PUC30" s="46"/>
      <c r="PUG30" s="46"/>
      <c r="PUK30" s="46"/>
      <c r="PUO30" s="46"/>
      <c r="PUS30" s="46"/>
      <c r="PUW30" s="46"/>
      <c r="PVA30" s="46"/>
      <c r="PVE30" s="46"/>
      <c r="PVI30" s="46"/>
      <c r="PVM30" s="46"/>
      <c r="PVQ30" s="46"/>
      <c r="PVU30" s="46"/>
      <c r="PVY30" s="46"/>
      <c r="PWC30" s="46"/>
      <c r="PWG30" s="46"/>
      <c r="PWK30" s="46"/>
      <c r="PWO30" s="46"/>
      <c r="PWS30" s="46"/>
      <c r="PWW30" s="46"/>
      <c r="PXA30" s="46"/>
      <c r="PXE30" s="46"/>
      <c r="PXI30" s="46"/>
      <c r="PXM30" s="46"/>
      <c r="PXQ30" s="46"/>
      <c r="PXU30" s="46"/>
      <c r="PXY30" s="46"/>
      <c r="PYC30" s="46"/>
      <c r="PYG30" s="46"/>
      <c r="PYK30" s="46"/>
      <c r="PYO30" s="46"/>
      <c r="PYS30" s="46"/>
      <c r="PYW30" s="46"/>
      <c r="PZA30" s="46"/>
      <c r="PZE30" s="46"/>
      <c r="PZI30" s="46"/>
      <c r="PZM30" s="46"/>
      <c r="PZQ30" s="46"/>
      <c r="PZU30" s="46"/>
      <c r="PZY30" s="46"/>
      <c r="QAC30" s="46"/>
      <c r="QAG30" s="46"/>
      <c r="QAK30" s="46"/>
      <c r="QAO30" s="46"/>
      <c r="QAS30" s="46"/>
      <c r="QAW30" s="46"/>
      <c r="QBA30" s="46"/>
      <c r="QBE30" s="46"/>
      <c r="QBI30" s="46"/>
      <c r="QBM30" s="46"/>
      <c r="QBQ30" s="46"/>
      <c r="QBU30" s="46"/>
      <c r="QBY30" s="46"/>
      <c r="QCC30" s="46"/>
      <c r="QCG30" s="46"/>
      <c r="QCK30" s="46"/>
      <c r="QCO30" s="46"/>
      <c r="QCS30" s="46"/>
      <c r="QCW30" s="46"/>
      <c r="QDA30" s="46"/>
      <c r="QDE30" s="46"/>
      <c r="QDI30" s="46"/>
      <c r="QDM30" s="46"/>
      <c r="QDQ30" s="46"/>
      <c r="QDU30" s="46"/>
      <c r="QDY30" s="46"/>
      <c r="QEC30" s="46"/>
      <c r="QEG30" s="46"/>
      <c r="QEK30" s="46"/>
      <c r="QEO30" s="46"/>
      <c r="QES30" s="46"/>
      <c r="QEW30" s="46"/>
      <c r="QFA30" s="46"/>
      <c r="QFE30" s="46"/>
      <c r="QFI30" s="46"/>
      <c r="QFM30" s="46"/>
      <c r="QFQ30" s="46"/>
      <c r="QFU30" s="46"/>
      <c r="QFY30" s="46"/>
      <c r="QGC30" s="46"/>
      <c r="QGG30" s="46"/>
      <c r="QGK30" s="46"/>
      <c r="QGO30" s="46"/>
      <c r="QGS30" s="46"/>
      <c r="QGW30" s="46"/>
      <c r="QHA30" s="46"/>
      <c r="QHE30" s="46"/>
      <c r="QHI30" s="46"/>
      <c r="QHM30" s="46"/>
      <c r="QHQ30" s="46"/>
      <c r="QHU30" s="46"/>
      <c r="QHY30" s="46"/>
      <c r="QIC30" s="46"/>
      <c r="QIG30" s="46"/>
      <c r="QIK30" s="46"/>
      <c r="QIO30" s="46"/>
      <c r="QIS30" s="46"/>
      <c r="QIW30" s="46"/>
      <c r="QJA30" s="46"/>
      <c r="QJE30" s="46"/>
      <c r="QJI30" s="46"/>
      <c r="QJM30" s="46"/>
      <c r="QJQ30" s="46"/>
      <c r="QJU30" s="46"/>
      <c r="QJY30" s="46"/>
      <c r="QKC30" s="46"/>
      <c r="QKG30" s="46"/>
      <c r="QKK30" s="46"/>
      <c r="QKO30" s="46"/>
      <c r="QKS30" s="46"/>
      <c r="QKW30" s="46"/>
      <c r="QLA30" s="46"/>
      <c r="QLE30" s="46"/>
      <c r="QLI30" s="46"/>
      <c r="QLM30" s="46"/>
      <c r="QLQ30" s="46"/>
      <c r="QLU30" s="46"/>
      <c r="QLY30" s="46"/>
      <c r="QMC30" s="46"/>
      <c r="QMG30" s="46"/>
      <c r="QMK30" s="46"/>
      <c r="QMO30" s="46"/>
      <c r="QMS30" s="46"/>
      <c r="QMW30" s="46"/>
      <c r="QNA30" s="46"/>
      <c r="QNE30" s="46"/>
      <c r="QNI30" s="46"/>
      <c r="QNM30" s="46"/>
      <c r="QNQ30" s="46"/>
      <c r="QNU30" s="46"/>
      <c r="QNY30" s="46"/>
      <c r="QOC30" s="46"/>
      <c r="QOG30" s="46"/>
      <c r="QOK30" s="46"/>
      <c r="QOO30" s="46"/>
      <c r="QOS30" s="46"/>
      <c r="QOW30" s="46"/>
      <c r="QPA30" s="46"/>
      <c r="QPE30" s="46"/>
      <c r="QPI30" s="46"/>
      <c r="QPM30" s="46"/>
      <c r="QPQ30" s="46"/>
      <c r="QPU30" s="46"/>
      <c r="QPY30" s="46"/>
      <c r="QQC30" s="46"/>
      <c r="QQG30" s="46"/>
      <c r="QQK30" s="46"/>
      <c r="QQO30" s="46"/>
      <c r="QQS30" s="46"/>
      <c r="QQW30" s="46"/>
      <c r="QRA30" s="46"/>
      <c r="QRE30" s="46"/>
      <c r="QRI30" s="46"/>
      <c r="QRM30" s="46"/>
      <c r="QRQ30" s="46"/>
      <c r="QRU30" s="46"/>
      <c r="QRY30" s="46"/>
      <c r="QSC30" s="46"/>
      <c r="QSG30" s="46"/>
      <c r="QSK30" s="46"/>
      <c r="QSO30" s="46"/>
      <c r="QSS30" s="46"/>
      <c r="QSW30" s="46"/>
      <c r="QTA30" s="46"/>
      <c r="QTE30" s="46"/>
      <c r="QTI30" s="46"/>
      <c r="QTM30" s="46"/>
      <c r="QTQ30" s="46"/>
      <c r="QTU30" s="46"/>
      <c r="QTY30" s="46"/>
      <c r="QUC30" s="46"/>
      <c r="QUG30" s="46"/>
      <c r="QUK30" s="46"/>
      <c r="QUO30" s="46"/>
      <c r="QUS30" s="46"/>
      <c r="QUW30" s="46"/>
      <c r="QVA30" s="46"/>
      <c r="QVE30" s="46"/>
      <c r="QVI30" s="46"/>
      <c r="QVM30" s="46"/>
      <c r="QVQ30" s="46"/>
      <c r="QVU30" s="46"/>
      <c r="QVY30" s="46"/>
      <c r="QWC30" s="46"/>
      <c r="QWG30" s="46"/>
      <c r="QWK30" s="46"/>
      <c r="QWO30" s="46"/>
      <c r="QWS30" s="46"/>
      <c r="QWW30" s="46"/>
      <c r="QXA30" s="46"/>
      <c r="QXE30" s="46"/>
      <c r="QXI30" s="46"/>
      <c r="QXM30" s="46"/>
      <c r="QXQ30" s="46"/>
      <c r="QXU30" s="46"/>
      <c r="QXY30" s="46"/>
      <c r="QYC30" s="46"/>
      <c r="QYG30" s="46"/>
      <c r="QYK30" s="46"/>
      <c r="QYO30" s="46"/>
      <c r="QYS30" s="46"/>
      <c r="QYW30" s="46"/>
      <c r="QZA30" s="46"/>
      <c r="QZE30" s="46"/>
      <c r="QZI30" s="46"/>
      <c r="QZM30" s="46"/>
      <c r="QZQ30" s="46"/>
      <c r="QZU30" s="46"/>
      <c r="QZY30" s="46"/>
      <c r="RAC30" s="46"/>
      <c r="RAG30" s="46"/>
      <c r="RAK30" s="46"/>
      <c r="RAO30" s="46"/>
      <c r="RAS30" s="46"/>
      <c r="RAW30" s="46"/>
      <c r="RBA30" s="46"/>
      <c r="RBE30" s="46"/>
      <c r="RBI30" s="46"/>
      <c r="RBM30" s="46"/>
      <c r="RBQ30" s="46"/>
      <c r="RBU30" s="46"/>
      <c r="RBY30" s="46"/>
      <c r="RCC30" s="46"/>
      <c r="RCG30" s="46"/>
      <c r="RCK30" s="46"/>
      <c r="RCO30" s="46"/>
      <c r="RCS30" s="46"/>
      <c r="RCW30" s="46"/>
      <c r="RDA30" s="46"/>
      <c r="RDE30" s="46"/>
      <c r="RDI30" s="46"/>
      <c r="RDM30" s="46"/>
      <c r="RDQ30" s="46"/>
      <c r="RDU30" s="46"/>
      <c r="RDY30" s="46"/>
      <c r="REC30" s="46"/>
      <c r="REG30" s="46"/>
      <c r="REK30" s="46"/>
      <c r="REO30" s="46"/>
      <c r="RES30" s="46"/>
      <c r="REW30" s="46"/>
      <c r="RFA30" s="46"/>
      <c r="RFE30" s="46"/>
      <c r="RFI30" s="46"/>
      <c r="RFM30" s="46"/>
      <c r="RFQ30" s="46"/>
      <c r="RFU30" s="46"/>
      <c r="RFY30" s="46"/>
      <c r="RGC30" s="46"/>
      <c r="RGG30" s="46"/>
      <c r="RGK30" s="46"/>
      <c r="RGO30" s="46"/>
      <c r="RGS30" s="46"/>
      <c r="RGW30" s="46"/>
      <c r="RHA30" s="46"/>
      <c r="RHE30" s="46"/>
      <c r="RHI30" s="46"/>
      <c r="RHM30" s="46"/>
      <c r="RHQ30" s="46"/>
      <c r="RHU30" s="46"/>
      <c r="RHY30" s="46"/>
      <c r="RIC30" s="46"/>
      <c r="RIG30" s="46"/>
      <c r="RIK30" s="46"/>
      <c r="RIO30" s="46"/>
      <c r="RIS30" s="46"/>
      <c r="RIW30" s="46"/>
      <c r="RJA30" s="46"/>
      <c r="RJE30" s="46"/>
      <c r="RJI30" s="46"/>
      <c r="RJM30" s="46"/>
      <c r="RJQ30" s="46"/>
      <c r="RJU30" s="46"/>
      <c r="RJY30" s="46"/>
      <c r="RKC30" s="46"/>
      <c r="RKG30" s="46"/>
      <c r="RKK30" s="46"/>
      <c r="RKO30" s="46"/>
      <c r="RKS30" s="46"/>
      <c r="RKW30" s="46"/>
      <c r="RLA30" s="46"/>
      <c r="RLE30" s="46"/>
      <c r="RLI30" s="46"/>
      <c r="RLM30" s="46"/>
      <c r="RLQ30" s="46"/>
      <c r="RLU30" s="46"/>
      <c r="RLY30" s="46"/>
      <c r="RMC30" s="46"/>
      <c r="RMG30" s="46"/>
      <c r="RMK30" s="46"/>
      <c r="RMO30" s="46"/>
      <c r="RMS30" s="46"/>
      <c r="RMW30" s="46"/>
      <c r="RNA30" s="46"/>
      <c r="RNE30" s="46"/>
      <c r="RNI30" s="46"/>
      <c r="RNM30" s="46"/>
      <c r="RNQ30" s="46"/>
      <c r="RNU30" s="46"/>
      <c r="RNY30" s="46"/>
      <c r="ROC30" s="46"/>
      <c r="ROG30" s="46"/>
      <c r="ROK30" s="46"/>
      <c r="ROO30" s="46"/>
      <c r="ROS30" s="46"/>
      <c r="ROW30" s="46"/>
      <c r="RPA30" s="46"/>
      <c r="RPE30" s="46"/>
      <c r="RPI30" s="46"/>
      <c r="RPM30" s="46"/>
      <c r="RPQ30" s="46"/>
      <c r="RPU30" s="46"/>
      <c r="RPY30" s="46"/>
      <c r="RQC30" s="46"/>
      <c r="RQG30" s="46"/>
      <c r="RQK30" s="46"/>
      <c r="RQO30" s="46"/>
      <c r="RQS30" s="46"/>
      <c r="RQW30" s="46"/>
      <c r="RRA30" s="46"/>
      <c r="RRE30" s="46"/>
      <c r="RRI30" s="46"/>
      <c r="RRM30" s="46"/>
      <c r="RRQ30" s="46"/>
      <c r="RRU30" s="46"/>
      <c r="RRY30" s="46"/>
      <c r="RSC30" s="46"/>
      <c r="RSG30" s="46"/>
      <c r="RSK30" s="46"/>
      <c r="RSO30" s="46"/>
      <c r="RSS30" s="46"/>
      <c r="RSW30" s="46"/>
      <c r="RTA30" s="46"/>
      <c r="RTE30" s="46"/>
      <c r="RTI30" s="46"/>
      <c r="RTM30" s="46"/>
      <c r="RTQ30" s="46"/>
      <c r="RTU30" s="46"/>
      <c r="RTY30" s="46"/>
      <c r="RUC30" s="46"/>
      <c r="RUG30" s="46"/>
      <c r="RUK30" s="46"/>
      <c r="RUO30" s="46"/>
      <c r="RUS30" s="46"/>
      <c r="RUW30" s="46"/>
      <c r="RVA30" s="46"/>
      <c r="RVE30" s="46"/>
      <c r="RVI30" s="46"/>
      <c r="RVM30" s="46"/>
      <c r="RVQ30" s="46"/>
      <c r="RVU30" s="46"/>
      <c r="RVY30" s="46"/>
      <c r="RWC30" s="46"/>
      <c r="RWG30" s="46"/>
      <c r="RWK30" s="46"/>
      <c r="RWO30" s="46"/>
      <c r="RWS30" s="46"/>
      <c r="RWW30" s="46"/>
      <c r="RXA30" s="46"/>
      <c r="RXE30" s="46"/>
      <c r="RXI30" s="46"/>
      <c r="RXM30" s="46"/>
      <c r="RXQ30" s="46"/>
      <c r="RXU30" s="46"/>
      <c r="RXY30" s="46"/>
      <c r="RYC30" s="46"/>
      <c r="RYG30" s="46"/>
      <c r="RYK30" s="46"/>
      <c r="RYO30" s="46"/>
      <c r="RYS30" s="46"/>
      <c r="RYW30" s="46"/>
      <c r="RZA30" s="46"/>
      <c r="RZE30" s="46"/>
      <c r="RZI30" s="46"/>
      <c r="RZM30" s="46"/>
      <c r="RZQ30" s="46"/>
      <c r="RZU30" s="46"/>
      <c r="RZY30" s="46"/>
      <c r="SAC30" s="46"/>
      <c r="SAG30" s="46"/>
      <c r="SAK30" s="46"/>
      <c r="SAO30" s="46"/>
      <c r="SAS30" s="46"/>
      <c r="SAW30" s="46"/>
      <c r="SBA30" s="46"/>
      <c r="SBE30" s="46"/>
      <c r="SBI30" s="46"/>
      <c r="SBM30" s="46"/>
      <c r="SBQ30" s="46"/>
      <c r="SBU30" s="46"/>
      <c r="SBY30" s="46"/>
      <c r="SCC30" s="46"/>
      <c r="SCG30" s="46"/>
      <c r="SCK30" s="46"/>
      <c r="SCO30" s="46"/>
      <c r="SCS30" s="46"/>
      <c r="SCW30" s="46"/>
      <c r="SDA30" s="46"/>
      <c r="SDE30" s="46"/>
      <c r="SDI30" s="46"/>
      <c r="SDM30" s="46"/>
      <c r="SDQ30" s="46"/>
      <c r="SDU30" s="46"/>
      <c r="SDY30" s="46"/>
      <c r="SEC30" s="46"/>
      <c r="SEG30" s="46"/>
      <c r="SEK30" s="46"/>
      <c r="SEO30" s="46"/>
      <c r="SES30" s="46"/>
      <c r="SEW30" s="46"/>
      <c r="SFA30" s="46"/>
      <c r="SFE30" s="46"/>
      <c r="SFI30" s="46"/>
      <c r="SFM30" s="46"/>
      <c r="SFQ30" s="46"/>
      <c r="SFU30" s="46"/>
      <c r="SFY30" s="46"/>
      <c r="SGC30" s="46"/>
      <c r="SGG30" s="46"/>
      <c r="SGK30" s="46"/>
      <c r="SGO30" s="46"/>
      <c r="SGS30" s="46"/>
      <c r="SGW30" s="46"/>
      <c r="SHA30" s="46"/>
      <c r="SHE30" s="46"/>
      <c r="SHI30" s="46"/>
      <c r="SHM30" s="46"/>
      <c r="SHQ30" s="46"/>
      <c r="SHU30" s="46"/>
      <c r="SHY30" s="46"/>
      <c r="SIC30" s="46"/>
      <c r="SIG30" s="46"/>
      <c r="SIK30" s="46"/>
      <c r="SIO30" s="46"/>
      <c r="SIS30" s="46"/>
      <c r="SIW30" s="46"/>
      <c r="SJA30" s="46"/>
      <c r="SJE30" s="46"/>
      <c r="SJI30" s="46"/>
      <c r="SJM30" s="46"/>
      <c r="SJQ30" s="46"/>
      <c r="SJU30" s="46"/>
      <c r="SJY30" s="46"/>
      <c r="SKC30" s="46"/>
      <c r="SKG30" s="46"/>
      <c r="SKK30" s="46"/>
      <c r="SKO30" s="46"/>
      <c r="SKS30" s="46"/>
      <c r="SKW30" s="46"/>
      <c r="SLA30" s="46"/>
      <c r="SLE30" s="46"/>
      <c r="SLI30" s="46"/>
      <c r="SLM30" s="46"/>
      <c r="SLQ30" s="46"/>
      <c r="SLU30" s="46"/>
      <c r="SLY30" s="46"/>
      <c r="SMC30" s="46"/>
      <c r="SMG30" s="46"/>
      <c r="SMK30" s="46"/>
      <c r="SMO30" s="46"/>
      <c r="SMS30" s="46"/>
      <c r="SMW30" s="46"/>
      <c r="SNA30" s="46"/>
      <c r="SNE30" s="46"/>
      <c r="SNI30" s="46"/>
      <c r="SNM30" s="46"/>
      <c r="SNQ30" s="46"/>
      <c r="SNU30" s="46"/>
      <c r="SNY30" s="46"/>
      <c r="SOC30" s="46"/>
      <c r="SOG30" s="46"/>
      <c r="SOK30" s="46"/>
      <c r="SOO30" s="46"/>
      <c r="SOS30" s="46"/>
      <c r="SOW30" s="46"/>
      <c r="SPA30" s="46"/>
      <c r="SPE30" s="46"/>
      <c r="SPI30" s="46"/>
      <c r="SPM30" s="46"/>
      <c r="SPQ30" s="46"/>
      <c r="SPU30" s="46"/>
      <c r="SPY30" s="46"/>
      <c r="SQC30" s="46"/>
      <c r="SQG30" s="46"/>
      <c r="SQK30" s="46"/>
      <c r="SQO30" s="46"/>
      <c r="SQS30" s="46"/>
      <c r="SQW30" s="46"/>
      <c r="SRA30" s="46"/>
      <c r="SRE30" s="46"/>
      <c r="SRI30" s="46"/>
      <c r="SRM30" s="46"/>
      <c r="SRQ30" s="46"/>
      <c r="SRU30" s="46"/>
      <c r="SRY30" s="46"/>
      <c r="SSC30" s="46"/>
      <c r="SSG30" s="46"/>
      <c r="SSK30" s="46"/>
      <c r="SSO30" s="46"/>
      <c r="SSS30" s="46"/>
      <c r="SSW30" s="46"/>
      <c r="STA30" s="46"/>
      <c r="STE30" s="46"/>
      <c r="STI30" s="46"/>
      <c r="STM30" s="46"/>
      <c r="STQ30" s="46"/>
      <c r="STU30" s="46"/>
      <c r="STY30" s="46"/>
      <c r="SUC30" s="46"/>
      <c r="SUG30" s="46"/>
      <c r="SUK30" s="46"/>
      <c r="SUO30" s="46"/>
      <c r="SUS30" s="46"/>
      <c r="SUW30" s="46"/>
      <c r="SVA30" s="46"/>
      <c r="SVE30" s="46"/>
      <c r="SVI30" s="46"/>
      <c r="SVM30" s="46"/>
      <c r="SVQ30" s="46"/>
      <c r="SVU30" s="46"/>
      <c r="SVY30" s="46"/>
      <c r="SWC30" s="46"/>
      <c r="SWG30" s="46"/>
      <c r="SWK30" s="46"/>
      <c r="SWO30" s="46"/>
      <c r="SWS30" s="46"/>
      <c r="SWW30" s="46"/>
      <c r="SXA30" s="46"/>
      <c r="SXE30" s="46"/>
      <c r="SXI30" s="46"/>
      <c r="SXM30" s="46"/>
      <c r="SXQ30" s="46"/>
      <c r="SXU30" s="46"/>
      <c r="SXY30" s="46"/>
      <c r="SYC30" s="46"/>
      <c r="SYG30" s="46"/>
      <c r="SYK30" s="46"/>
      <c r="SYO30" s="46"/>
      <c r="SYS30" s="46"/>
      <c r="SYW30" s="46"/>
      <c r="SZA30" s="46"/>
      <c r="SZE30" s="46"/>
      <c r="SZI30" s="46"/>
      <c r="SZM30" s="46"/>
      <c r="SZQ30" s="46"/>
      <c r="SZU30" s="46"/>
      <c r="SZY30" s="46"/>
      <c r="TAC30" s="46"/>
      <c r="TAG30" s="46"/>
      <c r="TAK30" s="46"/>
      <c r="TAO30" s="46"/>
      <c r="TAS30" s="46"/>
      <c r="TAW30" s="46"/>
      <c r="TBA30" s="46"/>
      <c r="TBE30" s="46"/>
      <c r="TBI30" s="46"/>
      <c r="TBM30" s="46"/>
      <c r="TBQ30" s="46"/>
      <c r="TBU30" s="46"/>
      <c r="TBY30" s="46"/>
      <c r="TCC30" s="46"/>
      <c r="TCG30" s="46"/>
      <c r="TCK30" s="46"/>
      <c r="TCO30" s="46"/>
      <c r="TCS30" s="46"/>
      <c r="TCW30" s="46"/>
      <c r="TDA30" s="46"/>
      <c r="TDE30" s="46"/>
      <c r="TDI30" s="46"/>
      <c r="TDM30" s="46"/>
      <c r="TDQ30" s="46"/>
      <c r="TDU30" s="46"/>
      <c r="TDY30" s="46"/>
      <c r="TEC30" s="46"/>
      <c r="TEG30" s="46"/>
      <c r="TEK30" s="46"/>
      <c r="TEO30" s="46"/>
      <c r="TES30" s="46"/>
      <c r="TEW30" s="46"/>
      <c r="TFA30" s="46"/>
      <c r="TFE30" s="46"/>
      <c r="TFI30" s="46"/>
      <c r="TFM30" s="46"/>
      <c r="TFQ30" s="46"/>
      <c r="TFU30" s="46"/>
      <c r="TFY30" s="46"/>
      <c r="TGC30" s="46"/>
      <c r="TGG30" s="46"/>
      <c r="TGK30" s="46"/>
      <c r="TGO30" s="46"/>
      <c r="TGS30" s="46"/>
      <c r="TGW30" s="46"/>
      <c r="THA30" s="46"/>
      <c r="THE30" s="46"/>
      <c r="THI30" s="46"/>
      <c r="THM30" s="46"/>
      <c r="THQ30" s="46"/>
      <c r="THU30" s="46"/>
      <c r="THY30" s="46"/>
      <c r="TIC30" s="46"/>
      <c r="TIG30" s="46"/>
      <c r="TIK30" s="46"/>
      <c r="TIO30" s="46"/>
      <c r="TIS30" s="46"/>
      <c r="TIW30" s="46"/>
      <c r="TJA30" s="46"/>
      <c r="TJE30" s="46"/>
      <c r="TJI30" s="46"/>
      <c r="TJM30" s="46"/>
      <c r="TJQ30" s="46"/>
      <c r="TJU30" s="46"/>
      <c r="TJY30" s="46"/>
      <c r="TKC30" s="46"/>
      <c r="TKG30" s="46"/>
      <c r="TKK30" s="46"/>
      <c r="TKO30" s="46"/>
      <c r="TKS30" s="46"/>
      <c r="TKW30" s="46"/>
      <c r="TLA30" s="46"/>
      <c r="TLE30" s="46"/>
      <c r="TLI30" s="46"/>
      <c r="TLM30" s="46"/>
      <c r="TLQ30" s="46"/>
      <c r="TLU30" s="46"/>
      <c r="TLY30" s="46"/>
      <c r="TMC30" s="46"/>
      <c r="TMG30" s="46"/>
      <c r="TMK30" s="46"/>
      <c r="TMO30" s="46"/>
      <c r="TMS30" s="46"/>
      <c r="TMW30" s="46"/>
      <c r="TNA30" s="46"/>
      <c r="TNE30" s="46"/>
      <c r="TNI30" s="46"/>
      <c r="TNM30" s="46"/>
      <c r="TNQ30" s="46"/>
      <c r="TNU30" s="46"/>
      <c r="TNY30" s="46"/>
      <c r="TOC30" s="46"/>
      <c r="TOG30" s="46"/>
      <c r="TOK30" s="46"/>
      <c r="TOO30" s="46"/>
      <c r="TOS30" s="46"/>
      <c r="TOW30" s="46"/>
      <c r="TPA30" s="46"/>
      <c r="TPE30" s="46"/>
      <c r="TPI30" s="46"/>
      <c r="TPM30" s="46"/>
      <c r="TPQ30" s="46"/>
      <c r="TPU30" s="46"/>
      <c r="TPY30" s="46"/>
      <c r="TQC30" s="46"/>
      <c r="TQG30" s="46"/>
      <c r="TQK30" s="46"/>
      <c r="TQO30" s="46"/>
      <c r="TQS30" s="46"/>
      <c r="TQW30" s="46"/>
      <c r="TRA30" s="46"/>
      <c r="TRE30" s="46"/>
      <c r="TRI30" s="46"/>
      <c r="TRM30" s="46"/>
      <c r="TRQ30" s="46"/>
      <c r="TRU30" s="46"/>
      <c r="TRY30" s="46"/>
      <c r="TSC30" s="46"/>
      <c r="TSG30" s="46"/>
      <c r="TSK30" s="46"/>
      <c r="TSO30" s="46"/>
      <c r="TSS30" s="46"/>
      <c r="TSW30" s="46"/>
      <c r="TTA30" s="46"/>
      <c r="TTE30" s="46"/>
      <c r="TTI30" s="46"/>
      <c r="TTM30" s="46"/>
      <c r="TTQ30" s="46"/>
      <c r="TTU30" s="46"/>
      <c r="TTY30" s="46"/>
      <c r="TUC30" s="46"/>
      <c r="TUG30" s="46"/>
      <c r="TUK30" s="46"/>
      <c r="TUO30" s="46"/>
      <c r="TUS30" s="46"/>
      <c r="TUW30" s="46"/>
      <c r="TVA30" s="46"/>
      <c r="TVE30" s="46"/>
      <c r="TVI30" s="46"/>
      <c r="TVM30" s="46"/>
      <c r="TVQ30" s="46"/>
      <c r="TVU30" s="46"/>
      <c r="TVY30" s="46"/>
      <c r="TWC30" s="46"/>
      <c r="TWG30" s="46"/>
      <c r="TWK30" s="46"/>
      <c r="TWO30" s="46"/>
      <c r="TWS30" s="46"/>
      <c r="TWW30" s="46"/>
      <c r="TXA30" s="46"/>
      <c r="TXE30" s="46"/>
      <c r="TXI30" s="46"/>
      <c r="TXM30" s="46"/>
      <c r="TXQ30" s="46"/>
      <c r="TXU30" s="46"/>
      <c r="TXY30" s="46"/>
      <c r="TYC30" s="46"/>
      <c r="TYG30" s="46"/>
      <c r="TYK30" s="46"/>
      <c r="TYO30" s="46"/>
      <c r="TYS30" s="46"/>
      <c r="TYW30" s="46"/>
      <c r="TZA30" s="46"/>
      <c r="TZE30" s="46"/>
      <c r="TZI30" s="46"/>
      <c r="TZM30" s="46"/>
      <c r="TZQ30" s="46"/>
      <c r="TZU30" s="46"/>
      <c r="TZY30" s="46"/>
      <c r="UAC30" s="46"/>
      <c r="UAG30" s="46"/>
      <c r="UAK30" s="46"/>
      <c r="UAO30" s="46"/>
      <c r="UAS30" s="46"/>
      <c r="UAW30" s="46"/>
      <c r="UBA30" s="46"/>
      <c r="UBE30" s="46"/>
      <c r="UBI30" s="46"/>
      <c r="UBM30" s="46"/>
      <c r="UBQ30" s="46"/>
      <c r="UBU30" s="46"/>
      <c r="UBY30" s="46"/>
      <c r="UCC30" s="46"/>
      <c r="UCG30" s="46"/>
      <c r="UCK30" s="46"/>
      <c r="UCO30" s="46"/>
      <c r="UCS30" s="46"/>
      <c r="UCW30" s="46"/>
      <c r="UDA30" s="46"/>
      <c r="UDE30" s="46"/>
      <c r="UDI30" s="46"/>
      <c r="UDM30" s="46"/>
      <c r="UDQ30" s="46"/>
      <c r="UDU30" s="46"/>
      <c r="UDY30" s="46"/>
      <c r="UEC30" s="46"/>
      <c r="UEG30" s="46"/>
      <c r="UEK30" s="46"/>
      <c r="UEO30" s="46"/>
      <c r="UES30" s="46"/>
      <c r="UEW30" s="46"/>
      <c r="UFA30" s="46"/>
      <c r="UFE30" s="46"/>
      <c r="UFI30" s="46"/>
      <c r="UFM30" s="46"/>
      <c r="UFQ30" s="46"/>
      <c r="UFU30" s="46"/>
      <c r="UFY30" s="46"/>
      <c r="UGC30" s="46"/>
      <c r="UGG30" s="46"/>
      <c r="UGK30" s="46"/>
      <c r="UGO30" s="46"/>
      <c r="UGS30" s="46"/>
      <c r="UGW30" s="46"/>
      <c r="UHA30" s="46"/>
      <c r="UHE30" s="46"/>
      <c r="UHI30" s="46"/>
      <c r="UHM30" s="46"/>
      <c r="UHQ30" s="46"/>
      <c r="UHU30" s="46"/>
      <c r="UHY30" s="46"/>
      <c r="UIC30" s="46"/>
      <c r="UIG30" s="46"/>
      <c r="UIK30" s="46"/>
      <c r="UIO30" s="46"/>
      <c r="UIS30" s="46"/>
      <c r="UIW30" s="46"/>
      <c r="UJA30" s="46"/>
      <c r="UJE30" s="46"/>
      <c r="UJI30" s="46"/>
      <c r="UJM30" s="46"/>
      <c r="UJQ30" s="46"/>
      <c r="UJU30" s="46"/>
      <c r="UJY30" s="46"/>
      <c r="UKC30" s="46"/>
      <c r="UKG30" s="46"/>
      <c r="UKK30" s="46"/>
      <c r="UKO30" s="46"/>
      <c r="UKS30" s="46"/>
      <c r="UKW30" s="46"/>
      <c r="ULA30" s="46"/>
      <c r="ULE30" s="46"/>
      <c r="ULI30" s="46"/>
      <c r="ULM30" s="46"/>
      <c r="ULQ30" s="46"/>
      <c r="ULU30" s="46"/>
      <c r="ULY30" s="46"/>
      <c r="UMC30" s="46"/>
      <c r="UMG30" s="46"/>
      <c r="UMK30" s="46"/>
      <c r="UMO30" s="46"/>
      <c r="UMS30" s="46"/>
      <c r="UMW30" s="46"/>
      <c r="UNA30" s="46"/>
      <c r="UNE30" s="46"/>
      <c r="UNI30" s="46"/>
      <c r="UNM30" s="46"/>
      <c r="UNQ30" s="46"/>
      <c r="UNU30" s="46"/>
      <c r="UNY30" s="46"/>
      <c r="UOC30" s="46"/>
      <c r="UOG30" s="46"/>
      <c r="UOK30" s="46"/>
      <c r="UOO30" s="46"/>
      <c r="UOS30" s="46"/>
      <c r="UOW30" s="46"/>
      <c r="UPA30" s="46"/>
      <c r="UPE30" s="46"/>
      <c r="UPI30" s="46"/>
      <c r="UPM30" s="46"/>
      <c r="UPQ30" s="46"/>
      <c r="UPU30" s="46"/>
      <c r="UPY30" s="46"/>
      <c r="UQC30" s="46"/>
      <c r="UQG30" s="46"/>
      <c r="UQK30" s="46"/>
      <c r="UQO30" s="46"/>
      <c r="UQS30" s="46"/>
      <c r="UQW30" s="46"/>
      <c r="URA30" s="46"/>
      <c r="URE30" s="46"/>
      <c r="URI30" s="46"/>
      <c r="URM30" s="46"/>
      <c r="URQ30" s="46"/>
      <c r="URU30" s="46"/>
      <c r="URY30" s="46"/>
      <c r="USC30" s="46"/>
      <c r="USG30" s="46"/>
      <c r="USK30" s="46"/>
      <c r="USO30" s="46"/>
      <c r="USS30" s="46"/>
      <c r="USW30" s="46"/>
      <c r="UTA30" s="46"/>
      <c r="UTE30" s="46"/>
      <c r="UTI30" s="46"/>
      <c r="UTM30" s="46"/>
      <c r="UTQ30" s="46"/>
      <c r="UTU30" s="46"/>
      <c r="UTY30" s="46"/>
      <c r="UUC30" s="46"/>
      <c r="UUG30" s="46"/>
      <c r="UUK30" s="46"/>
      <c r="UUO30" s="46"/>
      <c r="UUS30" s="46"/>
      <c r="UUW30" s="46"/>
      <c r="UVA30" s="46"/>
      <c r="UVE30" s="46"/>
      <c r="UVI30" s="46"/>
      <c r="UVM30" s="46"/>
      <c r="UVQ30" s="46"/>
      <c r="UVU30" s="46"/>
      <c r="UVY30" s="46"/>
      <c r="UWC30" s="46"/>
      <c r="UWG30" s="46"/>
      <c r="UWK30" s="46"/>
      <c r="UWO30" s="46"/>
      <c r="UWS30" s="46"/>
      <c r="UWW30" s="46"/>
      <c r="UXA30" s="46"/>
      <c r="UXE30" s="46"/>
      <c r="UXI30" s="46"/>
      <c r="UXM30" s="46"/>
      <c r="UXQ30" s="46"/>
      <c r="UXU30" s="46"/>
      <c r="UXY30" s="46"/>
      <c r="UYC30" s="46"/>
      <c r="UYG30" s="46"/>
      <c r="UYK30" s="46"/>
      <c r="UYO30" s="46"/>
      <c r="UYS30" s="46"/>
      <c r="UYW30" s="46"/>
      <c r="UZA30" s="46"/>
      <c r="UZE30" s="46"/>
      <c r="UZI30" s="46"/>
      <c r="UZM30" s="46"/>
      <c r="UZQ30" s="46"/>
      <c r="UZU30" s="46"/>
      <c r="UZY30" s="46"/>
      <c r="VAC30" s="46"/>
      <c r="VAG30" s="46"/>
      <c r="VAK30" s="46"/>
      <c r="VAO30" s="46"/>
      <c r="VAS30" s="46"/>
      <c r="VAW30" s="46"/>
      <c r="VBA30" s="46"/>
      <c r="VBE30" s="46"/>
      <c r="VBI30" s="46"/>
      <c r="VBM30" s="46"/>
      <c r="VBQ30" s="46"/>
      <c r="VBU30" s="46"/>
      <c r="VBY30" s="46"/>
      <c r="VCC30" s="46"/>
      <c r="VCG30" s="46"/>
      <c r="VCK30" s="46"/>
      <c r="VCO30" s="46"/>
      <c r="VCS30" s="46"/>
      <c r="VCW30" s="46"/>
      <c r="VDA30" s="46"/>
      <c r="VDE30" s="46"/>
      <c r="VDI30" s="46"/>
      <c r="VDM30" s="46"/>
      <c r="VDQ30" s="46"/>
      <c r="VDU30" s="46"/>
      <c r="VDY30" s="46"/>
      <c r="VEC30" s="46"/>
      <c r="VEG30" s="46"/>
      <c r="VEK30" s="46"/>
      <c r="VEO30" s="46"/>
      <c r="VES30" s="46"/>
      <c r="VEW30" s="46"/>
      <c r="VFA30" s="46"/>
      <c r="VFE30" s="46"/>
      <c r="VFI30" s="46"/>
      <c r="VFM30" s="46"/>
      <c r="VFQ30" s="46"/>
      <c r="VFU30" s="46"/>
      <c r="VFY30" s="46"/>
      <c r="VGC30" s="46"/>
      <c r="VGG30" s="46"/>
      <c r="VGK30" s="46"/>
      <c r="VGO30" s="46"/>
      <c r="VGS30" s="46"/>
      <c r="VGW30" s="46"/>
      <c r="VHA30" s="46"/>
      <c r="VHE30" s="46"/>
      <c r="VHI30" s="46"/>
      <c r="VHM30" s="46"/>
      <c r="VHQ30" s="46"/>
      <c r="VHU30" s="46"/>
      <c r="VHY30" s="46"/>
      <c r="VIC30" s="46"/>
      <c r="VIG30" s="46"/>
      <c r="VIK30" s="46"/>
      <c r="VIO30" s="46"/>
      <c r="VIS30" s="46"/>
      <c r="VIW30" s="46"/>
      <c r="VJA30" s="46"/>
      <c r="VJE30" s="46"/>
      <c r="VJI30" s="46"/>
      <c r="VJM30" s="46"/>
      <c r="VJQ30" s="46"/>
      <c r="VJU30" s="46"/>
      <c r="VJY30" s="46"/>
      <c r="VKC30" s="46"/>
      <c r="VKG30" s="46"/>
      <c r="VKK30" s="46"/>
      <c r="VKO30" s="46"/>
      <c r="VKS30" s="46"/>
      <c r="VKW30" s="46"/>
      <c r="VLA30" s="46"/>
      <c r="VLE30" s="46"/>
      <c r="VLI30" s="46"/>
      <c r="VLM30" s="46"/>
      <c r="VLQ30" s="46"/>
      <c r="VLU30" s="46"/>
      <c r="VLY30" s="46"/>
      <c r="VMC30" s="46"/>
      <c r="VMG30" s="46"/>
      <c r="VMK30" s="46"/>
      <c r="VMO30" s="46"/>
      <c r="VMS30" s="46"/>
      <c r="VMW30" s="46"/>
      <c r="VNA30" s="46"/>
      <c r="VNE30" s="46"/>
      <c r="VNI30" s="46"/>
      <c r="VNM30" s="46"/>
      <c r="VNQ30" s="46"/>
      <c r="VNU30" s="46"/>
      <c r="VNY30" s="46"/>
      <c r="VOC30" s="46"/>
      <c r="VOG30" s="46"/>
      <c r="VOK30" s="46"/>
      <c r="VOO30" s="46"/>
      <c r="VOS30" s="46"/>
      <c r="VOW30" s="46"/>
      <c r="VPA30" s="46"/>
      <c r="VPE30" s="46"/>
      <c r="VPI30" s="46"/>
      <c r="VPM30" s="46"/>
      <c r="VPQ30" s="46"/>
      <c r="VPU30" s="46"/>
      <c r="VPY30" s="46"/>
      <c r="VQC30" s="46"/>
      <c r="VQG30" s="46"/>
      <c r="VQK30" s="46"/>
      <c r="VQO30" s="46"/>
      <c r="VQS30" s="46"/>
      <c r="VQW30" s="46"/>
      <c r="VRA30" s="46"/>
      <c r="VRE30" s="46"/>
      <c r="VRI30" s="46"/>
      <c r="VRM30" s="46"/>
      <c r="VRQ30" s="46"/>
      <c r="VRU30" s="46"/>
      <c r="VRY30" s="46"/>
      <c r="VSC30" s="46"/>
      <c r="VSG30" s="46"/>
      <c r="VSK30" s="46"/>
      <c r="VSO30" s="46"/>
      <c r="VSS30" s="46"/>
      <c r="VSW30" s="46"/>
      <c r="VTA30" s="46"/>
      <c r="VTE30" s="46"/>
      <c r="VTI30" s="46"/>
      <c r="VTM30" s="46"/>
      <c r="VTQ30" s="46"/>
      <c r="VTU30" s="46"/>
      <c r="VTY30" s="46"/>
      <c r="VUC30" s="46"/>
      <c r="VUG30" s="46"/>
      <c r="VUK30" s="46"/>
      <c r="VUO30" s="46"/>
      <c r="VUS30" s="46"/>
      <c r="VUW30" s="46"/>
      <c r="VVA30" s="46"/>
      <c r="VVE30" s="46"/>
      <c r="VVI30" s="46"/>
      <c r="VVM30" s="46"/>
      <c r="VVQ30" s="46"/>
      <c r="VVU30" s="46"/>
      <c r="VVY30" s="46"/>
      <c r="VWC30" s="46"/>
      <c r="VWG30" s="46"/>
      <c r="VWK30" s="46"/>
      <c r="VWO30" s="46"/>
      <c r="VWS30" s="46"/>
      <c r="VWW30" s="46"/>
      <c r="VXA30" s="46"/>
      <c r="VXE30" s="46"/>
      <c r="VXI30" s="46"/>
      <c r="VXM30" s="46"/>
      <c r="VXQ30" s="46"/>
      <c r="VXU30" s="46"/>
      <c r="VXY30" s="46"/>
      <c r="VYC30" s="46"/>
      <c r="VYG30" s="46"/>
      <c r="VYK30" s="46"/>
      <c r="VYO30" s="46"/>
      <c r="VYS30" s="46"/>
      <c r="VYW30" s="46"/>
      <c r="VZA30" s="46"/>
      <c r="VZE30" s="46"/>
      <c r="VZI30" s="46"/>
      <c r="VZM30" s="46"/>
      <c r="VZQ30" s="46"/>
      <c r="VZU30" s="46"/>
      <c r="VZY30" s="46"/>
      <c r="WAC30" s="46"/>
      <c r="WAG30" s="46"/>
      <c r="WAK30" s="46"/>
      <c r="WAO30" s="46"/>
      <c r="WAS30" s="46"/>
      <c r="WAW30" s="46"/>
      <c r="WBA30" s="46"/>
      <c r="WBE30" s="46"/>
      <c r="WBI30" s="46"/>
      <c r="WBM30" s="46"/>
      <c r="WBQ30" s="46"/>
      <c r="WBU30" s="46"/>
      <c r="WBY30" s="46"/>
      <c r="WCC30" s="46"/>
      <c r="WCG30" s="46"/>
      <c r="WCK30" s="46"/>
      <c r="WCO30" s="46"/>
      <c r="WCS30" s="46"/>
      <c r="WCW30" s="46"/>
      <c r="WDA30" s="46"/>
      <c r="WDE30" s="46"/>
      <c r="WDI30" s="46"/>
      <c r="WDM30" s="46"/>
      <c r="WDQ30" s="46"/>
      <c r="WDU30" s="46"/>
      <c r="WDY30" s="46"/>
      <c r="WEC30" s="46"/>
      <c r="WEG30" s="46"/>
      <c r="WEK30" s="46"/>
      <c r="WEO30" s="46"/>
      <c r="WES30" s="46"/>
      <c r="WEW30" s="46"/>
      <c r="WFA30" s="46"/>
      <c r="WFE30" s="46"/>
      <c r="WFI30" s="46"/>
      <c r="WFM30" s="46"/>
      <c r="WFQ30" s="46"/>
      <c r="WFU30" s="46"/>
      <c r="WFY30" s="46"/>
      <c r="WGC30" s="46"/>
      <c r="WGG30" s="46"/>
      <c r="WGK30" s="46"/>
      <c r="WGO30" s="46"/>
      <c r="WGS30" s="46"/>
      <c r="WGW30" s="46"/>
      <c r="WHA30" s="46"/>
      <c r="WHE30" s="46"/>
      <c r="WHI30" s="46"/>
      <c r="WHM30" s="46"/>
      <c r="WHQ30" s="46"/>
      <c r="WHU30" s="46"/>
      <c r="WHY30" s="46"/>
      <c r="WIC30" s="46"/>
      <c r="WIG30" s="46"/>
      <c r="WIK30" s="46"/>
      <c r="WIO30" s="46"/>
      <c r="WIS30" s="46"/>
      <c r="WIW30" s="46"/>
      <c r="WJA30" s="46"/>
      <c r="WJE30" s="46"/>
      <c r="WJI30" s="46"/>
      <c r="WJM30" s="46"/>
      <c r="WJQ30" s="46"/>
      <c r="WJU30" s="46"/>
      <c r="WJY30" s="46"/>
      <c r="WKC30" s="46"/>
      <c r="WKG30" s="46"/>
      <c r="WKK30" s="46"/>
      <c r="WKO30" s="46"/>
      <c r="WKS30" s="46"/>
      <c r="WKW30" s="46"/>
      <c r="WLA30" s="46"/>
      <c r="WLE30" s="46"/>
      <c r="WLI30" s="46"/>
      <c r="WLM30" s="46"/>
      <c r="WLQ30" s="46"/>
      <c r="WLU30" s="46"/>
      <c r="WLY30" s="46"/>
      <c r="WMC30" s="46"/>
      <c r="WMG30" s="46"/>
      <c r="WMK30" s="46"/>
      <c r="WMO30" s="46"/>
      <c r="WMS30" s="46"/>
      <c r="WMW30" s="46"/>
      <c r="WNA30" s="46"/>
      <c r="WNE30" s="46"/>
      <c r="WNI30" s="46"/>
      <c r="WNM30" s="46"/>
      <c r="WNQ30" s="46"/>
      <c r="WNU30" s="46"/>
      <c r="WNY30" s="46"/>
      <c r="WOC30" s="46"/>
      <c r="WOG30" s="46"/>
      <c r="WOK30" s="46"/>
      <c r="WOO30" s="46"/>
      <c r="WOS30" s="46"/>
      <c r="WOW30" s="46"/>
      <c r="WPA30" s="46"/>
      <c r="WPE30" s="46"/>
      <c r="WPI30" s="46"/>
      <c r="WPM30" s="46"/>
      <c r="WPQ30" s="46"/>
      <c r="WPU30" s="46"/>
      <c r="WPY30" s="46"/>
      <c r="WQC30" s="46"/>
      <c r="WQG30" s="46"/>
      <c r="WQK30" s="46"/>
      <c r="WQO30" s="46"/>
      <c r="WQS30" s="46"/>
      <c r="WQW30" s="46"/>
      <c r="WRA30" s="46"/>
      <c r="WRE30" s="46"/>
      <c r="WRI30" s="46"/>
      <c r="WRM30" s="46"/>
      <c r="WRQ30" s="46"/>
      <c r="WRU30" s="46"/>
      <c r="WRY30" s="46"/>
      <c r="WSC30" s="46"/>
      <c r="WSG30" s="46"/>
      <c r="WSK30" s="46"/>
      <c r="WSO30" s="46"/>
      <c r="WSS30" s="46"/>
      <c r="WSW30" s="46"/>
      <c r="WTA30" s="46"/>
      <c r="WTE30" s="46"/>
      <c r="WTI30" s="46"/>
      <c r="WTM30" s="46"/>
      <c r="WTQ30" s="46"/>
      <c r="WTU30" s="46"/>
      <c r="WTY30" s="46"/>
      <c r="WUC30" s="46"/>
      <c r="WUG30" s="46"/>
      <c r="WUK30" s="46"/>
      <c r="WUO30" s="46"/>
      <c r="WUS30" s="46"/>
      <c r="WUW30" s="46"/>
      <c r="WVA30" s="46"/>
      <c r="WVE30" s="46"/>
      <c r="WVI30" s="46"/>
      <c r="WVM30" s="46"/>
      <c r="WVQ30" s="46"/>
      <c r="WVU30" s="46"/>
      <c r="WVY30" s="46"/>
      <c r="WWC30" s="46"/>
      <c r="WWG30" s="46"/>
      <c r="WWK30" s="46"/>
      <c r="WWO30" s="46"/>
      <c r="WWS30" s="46"/>
      <c r="WWW30" s="46"/>
      <c r="WXA30" s="46"/>
      <c r="WXE30" s="46"/>
      <c r="WXI30" s="46"/>
      <c r="WXM30" s="46"/>
      <c r="WXQ30" s="46"/>
      <c r="WXU30" s="46"/>
      <c r="WXY30" s="46"/>
      <c r="WYC30" s="46"/>
      <c r="WYG30" s="46"/>
      <c r="WYK30" s="46"/>
      <c r="WYO30" s="46"/>
      <c r="WYS30" s="46"/>
      <c r="WYW30" s="46"/>
      <c r="WZA30" s="46"/>
      <c r="WZE30" s="46"/>
      <c r="WZI30" s="46"/>
      <c r="WZM30" s="46"/>
      <c r="WZQ30" s="46"/>
      <c r="WZU30" s="46"/>
      <c r="WZY30" s="46"/>
      <c r="XAC30" s="46"/>
      <c r="XAG30" s="46"/>
      <c r="XAK30" s="46"/>
      <c r="XAO30" s="46"/>
      <c r="XAS30" s="46"/>
      <c r="XAW30" s="46"/>
      <c r="XBA30" s="46"/>
      <c r="XBE30" s="46"/>
      <c r="XBI30" s="46"/>
      <c r="XBM30" s="46"/>
      <c r="XBQ30" s="46"/>
      <c r="XBU30" s="46"/>
      <c r="XBY30" s="46"/>
      <c r="XCC30" s="46"/>
      <c r="XCG30" s="46"/>
      <c r="XCK30" s="46"/>
      <c r="XCO30" s="46"/>
      <c r="XCS30" s="46"/>
      <c r="XCW30" s="46"/>
      <c r="XDA30" s="46"/>
      <c r="XDE30" s="46"/>
      <c r="XDI30" s="46"/>
      <c r="XDM30" s="46"/>
      <c r="XDQ30" s="46"/>
      <c r="XDU30" s="46"/>
      <c r="XDY30" s="46"/>
      <c r="XEC30" s="46"/>
      <c r="XEG30" s="46"/>
      <c r="XEK30" s="46"/>
      <c r="XEO30" s="46"/>
      <c r="XES30" s="46"/>
      <c r="XEW30" s="46"/>
      <c r="XFA30" s="46"/>
    </row>
    <row r="31" spans="1:1021 1025:2045 2049:3069 3073:4093 4097:5117 5121:6141 6145:7165 7169:8189 8193:9213 9217:10237 10241:11261 11265:12285 12289:13309 13313:14333 14337:15357 15361:16381" s="47" customFormat="1" x14ac:dyDescent="0.3">
      <c r="A31" s="46"/>
      <c r="C31" s="84" t="s">
        <v>119</v>
      </c>
      <c r="D31" s="48"/>
      <c r="E31" s="83">
        <f>E30/E$20</f>
        <v>0.26118390581935635</v>
      </c>
      <c r="F31" s="83">
        <f t="shared" ref="F31" si="11">F30/F$20</f>
        <v>0.28593550215917585</v>
      </c>
      <c r="G31" s="83">
        <f t="shared" ref="G31" si="12">G30/G$20</f>
        <v>0.51888477625123275</v>
      </c>
      <c r="H31" s="83">
        <f t="shared" ref="H31" si="13">H30/H$20</f>
        <v>0.44400096729590444</v>
      </c>
      <c r="I31" s="83">
        <f t="shared" ref="I31" si="14">I30/I$20</f>
        <v>0.45617197323278241</v>
      </c>
      <c r="J31" s="83">
        <f t="shared" ref="J31:S31" si="15">Direct_per_total_sale</f>
        <v>0.45008647026434345</v>
      </c>
      <c r="K31" s="83">
        <f t="shared" si="15"/>
        <v>0.45008647026434345</v>
      </c>
      <c r="L31" s="83">
        <f t="shared" si="15"/>
        <v>0.45008647026434345</v>
      </c>
      <c r="M31" s="83">
        <f t="shared" si="15"/>
        <v>0.45008647026434345</v>
      </c>
      <c r="N31" s="83">
        <f t="shared" si="15"/>
        <v>0.45008647026434345</v>
      </c>
      <c r="O31" s="83">
        <f t="shared" si="15"/>
        <v>0.45008647026434345</v>
      </c>
      <c r="P31" s="83">
        <f t="shared" si="15"/>
        <v>0.45008647026434345</v>
      </c>
      <c r="Q31" s="83">
        <f t="shared" si="15"/>
        <v>0.45008647026434345</v>
      </c>
      <c r="R31" s="83">
        <f t="shared" si="15"/>
        <v>0.45008647026434345</v>
      </c>
      <c r="S31" s="83">
        <f t="shared" si="15"/>
        <v>0.45008647026434345</v>
      </c>
      <c r="U31" s="46"/>
      <c r="Y31" s="46"/>
      <c r="AC31" s="46"/>
      <c r="AG31" s="46"/>
      <c r="AK31" s="46"/>
      <c r="AO31" s="46"/>
      <c r="AS31" s="46"/>
      <c r="AW31" s="46"/>
      <c r="BA31" s="46"/>
      <c r="BE31" s="46"/>
      <c r="BI31" s="46"/>
      <c r="BM31" s="46"/>
      <c r="BQ31" s="46"/>
      <c r="BU31" s="46"/>
      <c r="BY31" s="46"/>
      <c r="CC31" s="46"/>
      <c r="CG31" s="46"/>
      <c r="CK31" s="46"/>
      <c r="CO31" s="46"/>
      <c r="CS31" s="46"/>
      <c r="CW31" s="46"/>
      <c r="DA31" s="46"/>
      <c r="DE31" s="46"/>
      <c r="DI31" s="46"/>
      <c r="DM31" s="46"/>
      <c r="DQ31" s="46"/>
      <c r="DU31" s="46"/>
      <c r="DY31" s="46"/>
      <c r="EC31" s="46"/>
      <c r="EG31" s="46"/>
      <c r="EK31" s="46"/>
      <c r="EO31" s="46"/>
      <c r="ES31" s="46"/>
      <c r="EW31" s="46"/>
      <c r="FA31" s="46"/>
      <c r="FE31" s="46"/>
      <c r="FI31" s="46"/>
      <c r="FM31" s="46"/>
      <c r="FQ31" s="46"/>
      <c r="FU31" s="46"/>
      <c r="FY31" s="46"/>
      <c r="GC31" s="46"/>
      <c r="GG31" s="46"/>
      <c r="GK31" s="46"/>
      <c r="GO31" s="46"/>
      <c r="GS31" s="46"/>
      <c r="GW31" s="46"/>
      <c r="HA31" s="46"/>
      <c r="HE31" s="46"/>
      <c r="HI31" s="46"/>
      <c r="HM31" s="46"/>
      <c r="HQ31" s="46"/>
      <c r="HU31" s="46"/>
      <c r="HY31" s="46"/>
      <c r="IC31" s="46"/>
      <c r="IG31" s="46"/>
      <c r="IK31" s="46"/>
      <c r="IO31" s="46"/>
      <c r="IS31" s="46"/>
      <c r="IW31" s="46"/>
      <c r="JA31" s="46"/>
      <c r="JE31" s="46"/>
      <c r="JI31" s="46"/>
      <c r="JM31" s="46"/>
      <c r="JQ31" s="46"/>
      <c r="JU31" s="46"/>
      <c r="JY31" s="46"/>
      <c r="KC31" s="46"/>
      <c r="KG31" s="46"/>
      <c r="KK31" s="46"/>
      <c r="KO31" s="46"/>
      <c r="KS31" s="46"/>
      <c r="KW31" s="46"/>
      <c r="LA31" s="46"/>
      <c r="LE31" s="46"/>
      <c r="LI31" s="46"/>
      <c r="LM31" s="46"/>
      <c r="LQ31" s="46"/>
      <c r="LU31" s="46"/>
      <c r="LY31" s="46"/>
      <c r="MC31" s="46"/>
      <c r="MG31" s="46"/>
      <c r="MK31" s="46"/>
      <c r="MO31" s="46"/>
      <c r="MS31" s="46"/>
      <c r="MW31" s="46"/>
      <c r="NA31" s="46"/>
      <c r="NE31" s="46"/>
      <c r="NI31" s="46"/>
      <c r="NM31" s="46"/>
      <c r="NQ31" s="46"/>
      <c r="NU31" s="46"/>
      <c r="NY31" s="46"/>
      <c r="OC31" s="46"/>
      <c r="OG31" s="46"/>
      <c r="OK31" s="46"/>
      <c r="OO31" s="46"/>
      <c r="OS31" s="46"/>
      <c r="OW31" s="46"/>
      <c r="PA31" s="46"/>
      <c r="PE31" s="46"/>
      <c r="PI31" s="46"/>
      <c r="PM31" s="46"/>
      <c r="PQ31" s="46"/>
      <c r="PU31" s="46"/>
      <c r="PY31" s="46"/>
      <c r="QC31" s="46"/>
      <c r="QG31" s="46"/>
      <c r="QK31" s="46"/>
      <c r="QO31" s="46"/>
      <c r="QS31" s="46"/>
      <c r="QW31" s="46"/>
      <c r="RA31" s="46"/>
      <c r="RE31" s="46"/>
      <c r="RI31" s="46"/>
      <c r="RM31" s="46"/>
      <c r="RQ31" s="46"/>
      <c r="RU31" s="46"/>
      <c r="RY31" s="46"/>
      <c r="SC31" s="46"/>
      <c r="SG31" s="46"/>
      <c r="SK31" s="46"/>
      <c r="SO31" s="46"/>
      <c r="SS31" s="46"/>
      <c r="SW31" s="46"/>
      <c r="TA31" s="46"/>
      <c r="TE31" s="46"/>
      <c r="TI31" s="46"/>
      <c r="TM31" s="46"/>
      <c r="TQ31" s="46"/>
      <c r="TU31" s="46"/>
      <c r="TY31" s="46"/>
      <c r="UC31" s="46"/>
      <c r="UG31" s="46"/>
      <c r="UK31" s="46"/>
      <c r="UO31" s="46"/>
      <c r="US31" s="46"/>
      <c r="UW31" s="46"/>
      <c r="VA31" s="46"/>
      <c r="VE31" s="46"/>
      <c r="VI31" s="46"/>
      <c r="VM31" s="46"/>
      <c r="VQ31" s="46"/>
      <c r="VU31" s="46"/>
      <c r="VY31" s="46"/>
      <c r="WC31" s="46"/>
      <c r="WG31" s="46"/>
      <c r="WK31" s="46"/>
      <c r="WO31" s="46"/>
      <c r="WS31" s="46"/>
      <c r="WW31" s="46"/>
      <c r="XA31" s="46"/>
      <c r="XE31" s="46"/>
      <c r="XI31" s="46"/>
      <c r="XM31" s="46"/>
      <c r="XQ31" s="46"/>
      <c r="XU31" s="46"/>
      <c r="XY31" s="46"/>
      <c r="YC31" s="46"/>
      <c r="YG31" s="46"/>
      <c r="YK31" s="46"/>
      <c r="YO31" s="46"/>
      <c r="YS31" s="46"/>
      <c r="YW31" s="46"/>
      <c r="ZA31" s="46"/>
      <c r="ZE31" s="46"/>
      <c r="ZI31" s="46"/>
      <c r="ZM31" s="46"/>
      <c r="ZQ31" s="46"/>
      <c r="ZU31" s="46"/>
      <c r="ZY31" s="46"/>
      <c r="AAC31" s="46"/>
      <c r="AAG31" s="46"/>
      <c r="AAK31" s="46"/>
      <c r="AAO31" s="46"/>
      <c r="AAS31" s="46"/>
      <c r="AAW31" s="46"/>
      <c r="ABA31" s="46"/>
      <c r="ABE31" s="46"/>
      <c r="ABI31" s="46"/>
      <c r="ABM31" s="46"/>
      <c r="ABQ31" s="46"/>
      <c r="ABU31" s="46"/>
      <c r="ABY31" s="46"/>
      <c r="ACC31" s="46"/>
      <c r="ACG31" s="46"/>
      <c r="ACK31" s="46"/>
      <c r="ACO31" s="46"/>
      <c r="ACS31" s="46"/>
      <c r="ACW31" s="46"/>
      <c r="ADA31" s="46"/>
      <c r="ADE31" s="46"/>
      <c r="ADI31" s="46"/>
      <c r="ADM31" s="46"/>
      <c r="ADQ31" s="46"/>
      <c r="ADU31" s="46"/>
      <c r="ADY31" s="46"/>
      <c r="AEC31" s="46"/>
      <c r="AEG31" s="46"/>
      <c r="AEK31" s="46"/>
      <c r="AEO31" s="46"/>
      <c r="AES31" s="46"/>
      <c r="AEW31" s="46"/>
      <c r="AFA31" s="46"/>
      <c r="AFE31" s="46"/>
      <c r="AFI31" s="46"/>
      <c r="AFM31" s="46"/>
      <c r="AFQ31" s="46"/>
      <c r="AFU31" s="46"/>
      <c r="AFY31" s="46"/>
      <c r="AGC31" s="46"/>
      <c r="AGG31" s="46"/>
      <c r="AGK31" s="46"/>
      <c r="AGO31" s="46"/>
      <c r="AGS31" s="46"/>
      <c r="AGW31" s="46"/>
      <c r="AHA31" s="46"/>
      <c r="AHE31" s="46"/>
      <c r="AHI31" s="46"/>
      <c r="AHM31" s="46"/>
      <c r="AHQ31" s="46"/>
      <c r="AHU31" s="46"/>
      <c r="AHY31" s="46"/>
      <c r="AIC31" s="46"/>
      <c r="AIG31" s="46"/>
      <c r="AIK31" s="46"/>
      <c r="AIO31" s="46"/>
      <c r="AIS31" s="46"/>
      <c r="AIW31" s="46"/>
      <c r="AJA31" s="46"/>
      <c r="AJE31" s="46"/>
      <c r="AJI31" s="46"/>
      <c r="AJM31" s="46"/>
      <c r="AJQ31" s="46"/>
      <c r="AJU31" s="46"/>
      <c r="AJY31" s="46"/>
      <c r="AKC31" s="46"/>
      <c r="AKG31" s="46"/>
      <c r="AKK31" s="46"/>
      <c r="AKO31" s="46"/>
      <c r="AKS31" s="46"/>
      <c r="AKW31" s="46"/>
      <c r="ALA31" s="46"/>
      <c r="ALE31" s="46"/>
      <c r="ALI31" s="46"/>
      <c r="ALM31" s="46"/>
      <c r="ALQ31" s="46"/>
      <c r="ALU31" s="46"/>
      <c r="ALY31" s="46"/>
      <c r="AMC31" s="46"/>
      <c r="AMG31" s="46"/>
      <c r="AMK31" s="46"/>
      <c r="AMO31" s="46"/>
      <c r="AMS31" s="46"/>
      <c r="AMW31" s="46"/>
      <c r="ANA31" s="46"/>
      <c r="ANE31" s="46"/>
      <c r="ANI31" s="46"/>
      <c r="ANM31" s="46"/>
      <c r="ANQ31" s="46"/>
      <c r="ANU31" s="46"/>
      <c r="ANY31" s="46"/>
      <c r="AOC31" s="46"/>
      <c r="AOG31" s="46"/>
      <c r="AOK31" s="46"/>
      <c r="AOO31" s="46"/>
      <c r="AOS31" s="46"/>
      <c r="AOW31" s="46"/>
      <c r="APA31" s="46"/>
      <c r="APE31" s="46"/>
      <c r="API31" s="46"/>
      <c r="APM31" s="46"/>
      <c r="APQ31" s="46"/>
      <c r="APU31" s="46"/>
      <c r="APY31" s="46"/>
      <c r="AQC31" s="46"/>
      <c r="AQG31" s="46"/>
      <c r="AQK31" s="46"/>
      <c r="AQO31" s="46"/>
      <c r="AQS31" s="46"/>
      <c r="AQW31" s="46"/>
      <c r="ARA31" s="46"/>
      <c r="ARE31" s="46"/>
      <c r="ARI31" s="46"/>
      <c r="ARM31" s="46"/>
      <c r="ARQ31" s="46"/>
      <c r="ARU31" s="46"/>
      <c r="ARY31" s="46"/>
      <c r="ASC31" s="46"/>
      <c r="ASG31" s="46"/>
      <c r="ASK31" s="46"/>
      <c r="ASO31" s="46"/>
      <c r="ASS31" s="46"/>
      <c r="ASW31" s="46"/>
      <c r="ATA31" s="46"/>
      <c r="ATE31" s="46"/>
      <c r="ATI31" s="46"/>
      <c r="ATM31" s="46"/>
      <c r="ATQ31" s="46"/>
      <c r="ATU31" s="46"/>
      <c r="ATY31" s="46"/>
      <c r="AUC31" s="46"/>
      <c r="AUG31" s="46"/>
      <c r="AUK31" s="46"/>
      <c r="AUO31" s="46"/>
      <c r="AUS31" s="46"/>
      <c r="AUW31" s="46"/>
      <c r="AVA31" s="46"/>
      <c r="AVE31" s="46"/>
      <c r="AVI31" s="46"/>
      <c r="AVM31" s="46"/>
      <c r="AVQ31" s="46"/>
      <c r="AVU31" s="46"/>
      <c r="AVY31" s="46"/>
      <c r="AWC31" s="46"/>
      <c r="AWG31" s="46"/>
      <c r="AWK31" s="46"/>
      <c r="AWO31" s="46"/>
      <c r="AWS31" s="46"/>
      <c r="AWW31" s="46"/>
      <c r="AXA31" s="46"/>
      <c r="AXE31" s="46"/>
      <c r="AXI31" s="46"/>
      <c r="AXM31" s="46"/>
      <c r="AXQ31" s="46"/>
      <c r="AXU31" s="46"/>
      <c r="AXY31" s="46"/>
      <c r="AYC31" s="46"/>
      <c r="AYG31" s="46"/>
      <c r="AYK31" s="46"/>
      <c r="AYO31" s="46"/>
      <c r="AYS31" s="46"/>
      <c r="AYW31" s="46"/>
      <c r="AZA31" s="46"/>
      <c r="AZE31" s="46"/>
      <c r="AZI31" s="46"/>
      <c r="AZM31" s="46"/>
      <c r="AZQ31" s="46"/>
      <c r="AZU31" s="46"/>
      <c r="AZY31" s="46"/>
      <c r="BAC31" s="46"/>
      <c r="BAG31" s="46"/>
      <c r="BAK31" s="46"/>
      <c r="BAO31" s="46"/>
      <c r="BAS31" s="46"/>
      <c r="BAW31" s="46"/>
      <c r="BBA31" s="46"/>
      <c r="BBE31" s="46"/>
      <c r="BBI31" s="46"/>
      <c r="BBM31" s="46"/>
      <c r="BBQ31" s="46"/>
      <c r="BBU31" s="46"/>
      <c r="BBY31" s="46"/>
      <c r="BCC31" s="46"/>
      <c r="BCG31" s="46"/>
      <c r="BCK31" s="46"/>
      <c r="BCO31" s="46"/>
      <c r="BCS31" s="46"/>
      <c r="BCW31" s="46"/>
      <c r="BDA31" s="46"/>
      <c r="BDE31" s="46"/>
      <c r="BDI31" s="46"/>
      <c r="BDM31" s="46"/>
      <c r="BDQ31" s="46"/>
      <c r="BDU31" s="46"/>
      <c r="BDY31" s="46"/>
      <c r="BEC31" s="46"/>
      <c r="BEG31" s="46"/>
      <c r="BEK31" s="46"/>
      <c r="BEO31" s="46"/>
      <c r="BES31" s="46"/>
      <c r="BEW31" s="46"/>
      <c r="BFA31" s="46"/>
      <c r="BFE31" s="46"/>
      <c r="BFI31" s="46"/>
      <c r="BFM31" s="46"/>
      <c r="BFQ31" s="46"/>
      <c r="BFU31" s="46"/>
      <c r="BFY31" s="46"/>
      <c r="BGC31" s="46"/>
      <c r="BGG31" s="46"/>
      <c r="BGK31" s="46"/>
      <c r="BGO31" s="46"/>
      <c r="BGS31" s="46"/>
      <c r="BGW31" s="46"/>
      <c r="BHA31" s="46"/>
      <c r="BHE31" s="46"/>
      <c r="BHI31" s="46"/>
      <c r="BHM31" s="46"/>
      <c r="BHQ31" s="46"/>
      <c r="BHU31" s="46"/>
      <c r="BHY31" s="46"/>
      <c r="BIC31" s="46"/>
      <c r="BIG31" s="46"/>
      <c r="BIK31" s="46"/>
      <c r="BIO31" s="46"/>
      <c r="BIS31" s="46"/>
      <c r="BIW31" s="46"/>
      <c r="BJA31" s="46"/>
      <c r="BJE31" s="46"/>
      <c r="BJI31" s="46"/>
      <c r="BJM31" s="46"/>
      <c r="BJQ31" s="46"/>
      <c r="BJU31" s="46"/>
      <c r="BJY31" s="46"/>
      <c r="BKC31" s="46"/>
      <c r="BKG31" s="46"/>
      <c r="BKK31" s="46"/>
      <c r="BKO31" s="46"/>
      <c r="BKS31" s="46"/>
      <c r="BKW31" s="46"/>
      <c r="BLA31" s="46"/>
      <c r="BLE31" s="46"/>
      <c r="BLI31" s="46"/>
      <c r="BLM31" s="46"/>
      <c r="BLQ31" s="46"/>
      <c r="BLU31" s="46"/>
      <c r="BLY31" s="46"/>
      <c r="BMC31" s="46"/>
      <c r="BMG31" s="46"/>
      <c r="BMK31" s="46"/>
      <c r="BMO31" s="46"/>
      <c r="BMS31" s="46"/>
      <c r="BMW31" s="46"/>
      <c r="BNA31" s="46"/>
      <c r="BNE31" s="46"/>
      <c r="BNI31" s="46"/>
      <c r="BNM31" s="46"/>
      <c r="BNQ31" s="46"/>
      <c r="BNU31" s="46"/>
      <c r="BNY31" s="46"/>
      <c r="BOC31" s="46"/>
      <c r="BOG31" s="46"/>
      <c r="BOK31" s="46"/>
      <c r="BOO31" s="46"/>
      <c r="BOS31" s="46"/>
      <c r="BOW31" s="46"/>
      <c r="BPA31" s="46"/>
      <c r="BPE31" s="46"/>
      <c r="BPI31" s="46"/>
      <c r="BPM31" s="46"/>
      <c r="BPQ31" s="46"/>
      <c r="BPU31" s="46"/>
      <c r="BPY31" s="46"/>
      <c r="BQC31" s="46"/>
      <c r="BQG31" s="46"/>
      <c r="BQK31" s="46"/>
      <c r="BQO31" s="46"/>
      <c r="BQS31" s="46"/>
      <c r="BQW31" s="46"/>
      <c r="BRA31" s="46"/>
      <c r="BRE31" s="46"/>
      <c r="BRI31" s="46"/>
      <c r="BRM31" s="46"/>
      <c r="BRQ31" s="46"/>
      <c r="BRU31" s="46"/>
      <c r="BRY31" s="46"/>
      <c r="BSC31" s="46"/>
      <c r="BSG31" s="46"/>
      <c r="BSK31" s="46"/>
      <c r="BSO31" s="46"/>
      <c r="BSS31" s="46"/>
      <c r="BSW31" s="46"/>
      <c r="BTA31" s="46"/>
      <c r="BTE31" s="46"/>
      <c r="BTI31" s="46"/>
      <c r="BTM31" s="46"/>
      <c r="BTQ31" s="46"/>
      <c r="BTU31" s="46"/>
      <c r="BTY31" s="46"/>
      <c r="BUC31" s="46"/>
      <c r="BUG31" s="46"/>
      <c r="BUK31" s="46"/>
      <c r="BUO31" s="46"/>
      <c r="BUS31" s="46"/>
      <c r="BUW31" s="46"/>
      <c r="BVA31" s="46"/>
      <c r="BVE31" s="46"/>
      <c r="BVI31" s="46"/>
      <c r="BVM31" s="46"/>
      <c r="BVQ31" s="46"/>
      <c r="BVU31" s="46"/>
      <c r="BVY31" s="46"/>
      <c r="BWC31" s="46"/>
      <c r="BWG31" s="46"/>
      <c r="BWK31" s="46"/>
      <c r="BWO31" s="46"/>
      <c r="BWS31" s="46"/>
      <c r="BWW31" s="46"/>
      <c r="BXA31" s="46"/>
      <c r="BXE31" s="46"/>
      <c r="BXI31" s="46"/>
      <c r="BXM31" s="46"/>
      <c r="BXQ31" s="46"/>
      <c r="BXU31" s="46"/>
      <c r="BXY31" s="46"/>
      <c r="BYC31" s="46"/>
      <c r="BYG31" s="46"/>
      <c r="BYK31" s="46"/>
      <c r="BYO31" s="46"/>
      <c r="BYS31" s="46"/>
      <c r="BYW31" s="46"/>
      <c r="BZA31" s="46"/>
      <c r="BZE31" s="46"/>
      <c r="BZI31" s="46"/>
      <c r="BZM31" s="46"/>
      <c r="BZQ31" s="46"/>
      <c r="BZU31" s="46"/>
      <c r="BZY31" s="46"/>
      <c r="CAC31" s="46"/>
      <c r="CAG31" s="46"/>
      <c r="CAK31" s="46"/>
      <c r="CAO31" s="46"/>
      <c r="CAS31" s="46"/>
      <c r="CAW31" s="46"/>
      <c r="CBA31" s="46"/>
      <c r="CBE31" s="46"/>
      <c r="CBI31" s="46"/>
      <c r="CBM31" s="46"/>
      <c r="CBQ31" s="46"/>
      <c r="CBU31" s="46"/>
      <c r="CBY31" s="46"/>
      <c r="CCC31" s="46"/>
      <c r="CCG31" s="46"/>
      <c r="CCK31" s="46"/>
      <c r="CCO31" s="46"/>
      <c r="CCS31" s="46"/>
      <c r="CCW31" s="46"/>
      <c r="CDA31" s="46"/>
      <c r="CDE31" s="46"/>
      <c r="CDI31" s="46"/>
      <c r="CDM31" s="46"/>
      <c r="CDQ31" s="46"/>
      <c r="CDU31" s="46"/>
      <c r="CDY31" s="46"/>
      <c r="CEC31" s="46"/>
      <c r="CEG31" s="46"/>
      <c r="CEK31" s="46"/>
      <c r="CEO31" s="46"/>
      <c r="CES31" s="46"/>
      <c r="CEW31" s="46"/>
      <c r="CFA31" s="46"/>
      <c r="CFE31" s="46"/>
      <c r="CFI31" s="46"/>
      <c r="CFM31" s="46"/>
      <c r="CFQ31" s="46"/>
      <c r="CFU31" s="46"/>
      <c r="CFY31" s="46"/>
      <c r="CGC31" s="46"/>
      <c r="CGG31" s="46"/>
      <c r="CGK31" s="46"/>
      <c r="CGO31" s="46"/>
      <c r="CGS31" s="46"/>
      <c r="CGW31" s="46"/>
      <c r="CHA31" s="46"/>
      <c r="CHE31" s="46"/>
      <c r="CHI31" s="46"/>
      <c r="CHM31" s="46"/>
      <c r="CHQ31" s="46"/>
      <c r="CHU31" s="46"/>
      <c r="CHY31" s="46"/>
      <c r="CIC31" s="46"/>
      <c r="CIG31" s="46"/>
      <c r="CIK31" s="46"/>
      <c r="CIO31" s="46"/>
      <c r="CIS31" s="46"/>
      <c r="CIW31" s="46"/>
      <c r="CJA31" s="46"/>
      <c r="CJE31" s="46"/>
      <c r="CJI31" s="46"/>
      <c r="CJM31" s="46"/>
      <c r="CJQ31" s="46"/>
      <c r="CJU31" s="46"/>
      <c r="CJY31" s="46"/>
      <c r="CKC31" s="46"/>
      <c r="CKG31" s="46"/>
      <c r="CKK31" s="46"/>
      <c r="CKO31" s="46"/>
      <c r="CKS31" s="46"/>
      <c r="CKW31" s="46"/>
      <c r="CLA31" s="46"/>
      <c r="CLE31" s="46"/>
      <c r="CLI31" s="46"/>
      <c r="CLM31" s="46"/>
      <c r="CLQ31" s="46"/>
      <c r="CLU31" s="46"/>
      <c r="CLY31" s="46"/>
      <c r="CMC31" s="46"/>
      <c r="CMG31" s="46"/>
      <c r="CMK31" s="46"/>
      <c r="CMO31" s="46"/>
      <c r="CMS31" s="46"/>
      <c r="CMW31" s="46"/>
      <c r="CNA31" s="46"/>
      <c r="CNE31" s="46"/>
      <c r="CNI31" s="46"/>
      <c r="CNM31" s="46"/>
      <c r="CNQ31" s="46"/>
      <c r="CNU31" s="46"/>
      <c r="CNY31" s="46"/>
      <c r="COC31" s="46"/>
      <c r="COG31" s="46"/>
      <c r="COK31" s="46"/>
      <c r="COO31" s="46"/>
      <c r="COS31" s="46"/>
      <c r="COW31" s="46"/>
      <c r="CPA31" s="46"/>
      <c r="CPE31" s="46"/>
      <c r="CPI31" s="46"/>
      <c r="CPM31" s="46"/>
      <c r="CPQ31" s="46"/>
      <c r="CPU31" s="46"/>
      <c r="CPY31" s="46"/>
      <c r="CQC31" s="46"/>
      <c r="CQG31" s="46"/>
      <c r="CQK31" s="46"/>
      <c r="CQO31" s="46"/>
      <c r="CQS31" s="46"/>
      <c r="CQW31" s="46"/>
      <c r="CRA31" s="46"/>
      <c r="CRE31" s="46"/>
      <c r="CRI31" s="46"/>
      <c r="CRM31" s="46"/>
      <c r="CRQ31" s="46"/>
      <c r="CRU31" s="46"/>
      <c r="CRY31" s="46"/>
      <c r="CSC31" s="46"/>
      <c r="CSG31" s="46"/>
      <c r="CSK31" s="46"/>
      <c r="CSO31" s="46"/>
      <c r="CSS31" s="46"/>
      <c r="CSW31" s="46"/>
      <c r="CTA31" s="46"/>
      <c r="CTE31" s="46"/>
      <c r="CTI31" s="46"/>
      <c r="CTM31" s="46"/>
      <c r="CTQ31" s="46"/>
      <c r="CTU31" s="46"/>
      <c r="CTY31" s="46"/>
      <c r="CUC31" s="46"/>
      <c r="CUG31" s="46"/>
      <c r="CUK31" s="46"/>
      <c r="CUO31" s="46"/>
      <c r="CUS31" s="46"/>
      <c r="CUW31" s="46"/>
      <c r="CVA31" s="46"/>
      <c r="CVE31" s="46"/>
      <c r="CVI31" s="46"/>
      <c r="CVM31" s="46"/>
      <c r="CVQ31" s="46"/>
      <c r="CVU31" s="46"/>
      <c r="CVY31" s="46"/>
      <c r="CWC31" s="46"/>
      <c r="CWG31" s="46"/>
      <c r="CWK31" s="46"/>
      <c r="CWO31" s="46"/>
      <c r="CWS31" s="46"/>
      <c r="CWW31" s="46"/>
      <c r="CXA31" s="46"/>
      <c r="CXE31" s="46"/>
      <c r="CXI31" s="46"/>
      <c r="CXM31" s="46"/>
      <c r="CXQ31" s="46"/>
      <c r="CXU31" s="46"/>
      <c r="CXY31" s="46"/>
      <c r="CYC31" s="46"/>
      <c r="CYG31" s="46"/>
      <c r="CYK31" s="46"/>
      <c r="CYO31" s="46"/>
      <c r="CYS31" s="46"/>
      <c r="CYW31" s="46"/>
      <c r="CZA31" s="46"/>
      <c r="CZE31" s="46"/>
      <c r="CZI31" s="46"/>
      <c r="CZM31" s="46"/>
      <c r="CZQ31" s="46"/>
      <c r="CZU31" s="46"/>
      <c r="CZY31" s="46"/>
      <c r="DAC31" s="46"/>
      <c r="DAG31" s="46"/>
      <c r="DAK31" s="46"/>
      <c r="DAO31" s="46"/>
      <c r="DAS31" s="46"/>
      <c r="DAW31" s="46"/>
      <c r="DBA31" s="46"/>
      <c r="DBE31" s="46"/>
      <c r="DBI31" s="46"/>
      <c r="DBM31" s="46"/>
      <c r="DBQ31" s="46"/>
      <c r="DBU31" s="46"/>
      <c r="DBY31" s="46"/>
      <c r="DCC31" s="46"/>
      <c r="DCG31" s="46"/>
      <c r="DCK31" s="46"/>
      <c r="DCO31" s="46"/>
      <c r="DCS31" s="46"/>
      <c r="DCW31" s="46"/>
      <c r="DDA31" s="46"/>
      <c r="DDE31" s="46"/>
      <c r="DDI31" s="46"/>
      <c r="DDM31" s="46"/>
      <c r="DDQ31" s="46"/>
      <c r="DDU31" s="46"/>
      <c r="DDY31" s="46"/>
      <c r="DEC31" s="46"/>
      <c r="DEG31" s="46"/>
      <c r="DEK31" s="46"/>
      <c r="DEO31" s="46"/>
      <c r="DES31" s="46"/>
      <c r="DEW31" s="46"/>
      <c r="DFA31" s="46"/>
      <c r="DFE31" s="46"/>
      <c r="DFI31" s="46"/>
      <c r="DFM31" s="46"/>
      <c r="DFQ31" s="46"/>
      <c r="DFU31" s="46"/>
      <c r="DFY31" s="46"/>
      <c r="DGC31" s="46"/>
      <c r="DGG31" s="46"/>
      <c r="DGK31" s="46"/>
      <c r="DGO31" s="46"/>
      <c r="DGS31" s="46"/>
      <c r="DGW31" s="46"/>
      <c r="DHA31" s="46"/>
      <c r="DHE31" s="46"/>
      <c r="DHI31" s="46"/>
      <c r="DHM31" s="46"/>
      <c r="DHQ31" s="46"/>
      <c r="DHU31" s="46"/>
      <c r="DHY31" s="46"/>
      <c r="DIC31" s="46"/>
      <c r="DIG31" s="46"/>
      <c r="DIK31" s="46"/>
      <c r="DIO31" s="46"/>
      <c r="DIS31" s="46"/>
      <c r="DIW31" s="46"/>
      <c r="DJA31" s="46"/>
      <c r="DJE31" s="46"/>
      <c r="DJI31" s="46"/>
      <c r="DJM31" s="46"/>
      <c r="DJQ31" s="46"/>
      <c r="DJU31" s="46"/>
      <c r="DJY31" s="46"/>
      <c r="DKC31" s="46"/>
      <c r="DKG31" s="46"/>
      <c r="DKK31" s="46"/>
      <c r="DKO31" s="46"/>
      <c r="DKS31" s="46"/>
      <c r="DKW31" s="46"/>
      <c r="DLA31" s="46"/>
      <c r="DLE31" s="46"/>
      <c r="DLI31" s="46"/>
      <c r="DLM31" s="46"/>
      <c r="DLQ31" s="46"/>
      <c r="DLU31" s="46"/>
      <c r="DLY31" s="46"/>
      <c r="DMC31" s="46"/>
      <c r="DMG31" s="46"/>
      <c r="DMK31" s="46"/>
      <c r="DMO31" s="46"/>
      <c r="DMS31" s="46"/>
      <c r="DMW31" s="46"/>
      <c r="DNA31" s="46"/>
      <c r="DNE31" s="46"/>
      <c r="DNI31" s="46"/>
      <c r="DNM31" s="46"/>
      <c r="DNQ31" s="46"/>
      <c r="DNU31" s="46"/>
      <c r="DNY31" s="46"/>
      <c r="DOC31" s="46"/>
      <c r="DOG31" s="46"/>
      <c r="DOK31" s="46"/>
      <c r="DOO31" s="46"/>
      <c r="DOS31" s="46"/>
      <c r="DOW31" s="46"/>
      <c r="DPA31" s="46"/>
      <c r="DPE31" s="46"/>
      <c r="DPI31" s="46"/>
      <c r="DPM31" s="46"/>
      <c r="DPQ31" s="46"/>
      <c r="DPU31" s="46"/>
      <c r="DPY31" s="46"/>
      <c r="DQC31" s="46"/>
      <c r="DQG31" s="46"/>
      <c r="DQK31" s="46"/>
      <c r="DQO31" s="46"/>
      <c r="DQS31" s="46"/>
      <c r="DQW31" s="46"/>
      <c r="DRA31" s="46"/>
      <c r="DRE31" s="46"/>
      <c r="DRI31" s="46"/>
      <c r="DRM31" s="46"/>
      <c r="DRQ31" s="46"/>
      <c r="DRU31" s="46"/>
      <c r="DRY31" s="46"/>
      <c r="DSC31" s="46"/>
      <c r="DSG31" s="46"/>
      <c r="DSK31" s="46"/>
      <c r="DSO31" s="46"/>
      <c r="DSS31" s="46"/>
      <c r="DSW31" s="46"/>
      <c r="DTA31" s="46"/>
      <c r="DTE31" s="46"/>
      <c r="DTI31" s="46"/>
      <c r="DTM31" s="46"/>
      <c r="DTQ31" s="46"/>
      <c r="DTU31" s="46"/>
      <c r="DTY31" s="46"/>
      <c r="DUC31" s="46"/>
      <c r="DUG31" s="46"/>
      <c r="DUK31" s="46"/>
      <c r="DUO31" s="46"/>
      <c r="DUS31" s="46"/>
      <c r="DUW31" s="46"/>
      <c r="DVA31" s="46"/>
      <c r="DVE31" s="46"/>
      <c r="DVI31" s="46"/>
      <c r="DVM31" s="46"/>
      <c r="DVQ31" s="46"/>
      <c r="DVU31" s="46"/>
      <c r="DVY31" s="46"/>
      <c r="DWC31" s="46"/>
      <c r="DWG31" s="46"/>
      <c r="DWK31" s="46"/>
      <c r="DWO31" s="46"/>
      <c r="DWS31" s="46"/>
      <c r="DWW31" s="46"/>
      <c r="DXA31" s="46"/>
      <c r="DXE31" s="46"/>
      <c r="DXI31" s="46"/>
      <c r="DXM31" s="46"/>
      <c r="DXQ31" s="46"/>
      <c r="DXU31" s="46"/>
      <c r="DXY31" s="46"/>
      <c r="DYC31" s="46"/>
      <c r="DYG31" s="46"/>
      <c r="DYK31" s="46"/>
      <c r="DYO31" s="46"/>
      <c r="DYS31" s="46"/>
      <c r="DYW31" s="46"/>
      <c r="DZA31" s="46"/>
      <c r="DZE31" s="46"/>
      <c r="DZI31" s="46"/>
      <c r="DZM31" s="46"/>
      <c r="DZQ31" s="46"/>
      <c r="DZU31" s="46"/>
      <c r="DZY31" s="46"/>
      <c r="EAC31" s="46"/>
      <c r="EAG31" s="46"/>
      <c r="EAK31" s="46"/>
      <c r="EAO31" s="46"/>
      <c r="EAS31" s="46"/>
      <c r="EAW31" s="46"/>
      <c r="EBA31" s="46"/>
      <c r="EBE31" s="46"/>
      <c r="EBI31" s="46"/>
      <c r="EBM31" s="46"/>
      <c r="EBQ31" s="46"/>
      <c r="EBU31" s="46"/>
      <c r="EBY31" s="46"/>
      <c r="ECC31" s="46"/>
      <c r="ECG31" s="46"/>
      <c r="ECK31" s="46"/>
      <c r="ECO31" s="46"/>
      <c r="ECS31" s="46"/>
      <c r="ECW31" s="46"/>
      <c r="EDA31" s="46"/>
      <c r="EDE31" s="46"/>
      <c r="EDI31" s="46"/>
      <c r="EDM31" s="46"/>
      <c r="EDQ31" s="46"/>
      <c r="EDU31" s="46"/>
      <c r="EDY31" s="46"/>
      <c r="EEC31" s="46"/>
      <c r="EEG31" s="46"/>
      <c r="EEK31" s="46"/>
      <c r="EEO31" s="46"/>
      <c r="EES31" s="46"/>
      <c r="EEW31" s="46"/>
      <c r="EFA31" s="46"/>
      <c r="EFE31" s="46"/>
      <c r="EFI31" s="46"/>
      <c r="EFM31" s="46"/>
      <c r="EFQ31" s="46"/>
      <c r="EFU31" s="46"/>
      <c r="EFY31" s="46"/>
      <c r="EGC31" s="46"/>
      <c r="EGG31" s="46"/>
      <c r="EGK31" s="46"/>
      <c r="EGO31" s="46"/>
      <c r="EGS31" s="46"/>
      <c r="EGW31" s="46"/>
      <c r="EHA31" s="46"/>
      <c r="EHE31" s="46"/>
      <c r="EHI31" s="46"/>
      <c r="EHM31" s="46"/>
      <c r="EHQ31" s="46"/>
      <c r="EHU31" s="46"/>
      <c r="EHY31" s="46"/>
      <c r="EIC31" s="46"/>
      <c r="EIG31" s="46"/>
      <c r="EIK31" s="46"/>
      <c r="EIO31" s="46"/>
      <c r="EIS31" s="46"/>
      <c r="EIW31" s="46"/>
      <c r="EJA31" s="46"/>
      <c r="EJE31" s="46"/>
      <c r="EJI31" s="46"/>
      <c r="EJM31" s="46"/>
      <c r="EJQ31" s="46"/>
      <c r="EJU31" s="46"/>
      <c r="EJY31" s="46"/>
      <c r="EKC31" s="46"/>
      <c r="EKG31" s="46"/>
      <c r="EKK31" s="46"/>
      <c r="EKO31" s="46"/>
      <c r="EKS31" s="46"/>
      <c r="EKW31" s="46"/>
      <c r="ELA31" s="46"/>
      <c r="ELE31" s="46"/>
      <c r="ELI31" s="46"/>
      <c r="ELM31" s="46"/>
      <c r="ELQ31" s="46"/>
      <c r="ELU31" s="46"/>
      <c r="ELY31" s="46"/>
      <c r="EMC31" s="46"/>
      <c r="EMG31" s="46"/>
      <c r="EMK31" s="46"/>
      <c r="EMO31" s="46"/>
      <c r="EMS31" s="46"/>
      <c r="EMW31" s="46"/>
      <c r="ENA31" s="46"/>
      <c r="ENE31" s="46"/>
      <c r="ENI31" s="46"/>
      <c r="ENM31" s="46"/>
      <c r="ENQ31" s="46"/>
      <c r="ENU31" s="46"/>
      <c r="ENY31" s="46"/>
      <c r="EOC31" s="46"/>
      <c r="EOG31" s="46"/>
      <c r="EOK31" s="46"/>
      <c r="EOO31" s="46"/>
      <c r="EOS31" s="46"/>
      <c r="EOW31" s="46"/>
      <c r="EPA31" s="46"/>
      <c r="EPE31" s="46"/>
      <c r="EPI31" s="46"/>
      <c r="EPM31" s="46"/>
      <c r="EPQ31" s="46"/>
      <c r="EPU31" s="46"/>
      <c r="EPY31" s="46"/>
      <c r="EQC31" s="46"/>
      <c r="EQG31" s="46"/>
      <c r="EQK31" s="46"/>
      <c r="EQO31" s="46"/>
      <c r="EQS31" s="46"/>
      <c r="EQW31" s="46"/>
      <c r="ERA31" s="46"/>
      <c r="ERE31" s="46"/>
      <c r="ERI31" s="46"/>
      <c r="ERM31" s="46"/>
      <c r="ERQ31" s="46"/>
      <c r="ERU31" s="46"/>
      <c r="ERY31" s="46"/>
      <c r="ESC31" s="46"/>
      <c r="ESG31" s="46"/>
      <c r="ESK31" s="46"/>
      <c r="ESO31" s="46"/>
      <c r="ESS31" s="46"/>
      <c r="ESW31" s="46"/>
      <c r="ETA31" s="46"/>
      <c r="ETE31" s="46"/>
      <c r="ETI31" s="46"/>
      <c r="ETM31" s="46"/>
      <c r="ETQ31" s="46"/>
      <c r="ETU31" s="46"/>
      <c r="ETY31" s="46"/>
      <c r="EUC31" s="46"/>
      <c r="EUG31" s="46"/>
      <c r="EUK31" s="46"/>
      <c r="EUO31" s="46"/>
      <c r="EUS31" s="46"/>
      <c r="EUW31" s="46"/>
      <c r="EVA31" s="46"/>
      <c r="EVE31" s="46"/>
      <c r="EVI31" s="46"/>
      <c r="EVM31" s="46"/>
      <c r="EVQ31" s="46"/>
      <c r="EVU31" s="46"/>
      <c r="EVY31" s="46"/>
      <c r="EWC31" s="46"/>
      <c r="EWG31" s="46"/>
      <c r="EWK31" s="46"/>
      <c r="EWO31" s="46"/>
      <c r="EWS31" s="46"/>
      <c r="EWW31" s="46"/>
      <c r="EXA31" s="46"/>
      <c r="EXE31" s="46"/>
      <c r="EXI31" s="46"/>
      <c r="EXM31" s="46"/>
      <c r="EXQ31" s="46"/>
      <c r="EXU31" s="46"/>
      <c r="EXY31" s="46"/>
      <c r="EYC31" s="46"/>
      <c r="EYG31" s="46"/>
      <c r="EYK31" s="46"/>
      <c r="EYO31" s="46"/>
      <c r="EYS31" s="46"/>
      <c r="EYW31" s="46"/>
      <c r="EZA31" s="46"/>
      <c r="EZE31" s="46"/>
      <c r="EZI31" s="46"/>
      <c r="EZM31" s="46"/>
      <c r="EZQ31" s="46"/>
      <c r="EZU31" s="46"/>
      <c r="EZY31" s="46"/>
      <c r="FAC31" s="46"/>
      <c r="FAG31" s="46"/>
      <c r="FAK31" s="46"/>
      <c r="FAO31" s="46"/>
      <c r="FAS31" s="46"/>
      <c r="FAW31" s="46"/>
      <c r="FBA31" s="46"/>
      <c r="FBE31" s="46"/>
      <c r="FBI31" s="46"/>
      <c r="FBM31" s="46"/>
      <c r="FBQ31" s="46"/>
      <c r="FBU31" s="46"/>
      <c r="FBY31" s="46"/>
      <c r="FCC31" s="46"/>
      <c r="FCG31" s="46"/>
      <c r="FCK31" s="46"/>
      <c r="FCO31" s="46"/>
      <c r="FCS31" s="46"/>
      <c r="FCW31" s="46"/>
      <c r="FDA31" s="46"/>
      <c r="FDE31" s="46"/>
      <c r="FDI31" s="46"/>
      <c r="FDM31" s="46"/>
      <c r="FDQ31" s="46"/>
      <c r="FDU31" s="46"/>
      <c r="FDY31" s="46"/>
      <c r="FEC31" s="46"/>
      <c r="FEG31" s="46"/>
      <c r="FEK31" s="46"/>
      <c r="FEO31" s="46"/>
      <c r="FES31" s="46"/>
      <c r="FEW31" s="46"/>
      <c r="FFA31" s="46"/>
      <c r="FFE31" s="46"/>
      <c r="FFI31" s="46"/>
      <c r="FFM31" s="46"/>
      <c r="FFQ31" s="46"/>
      <c r="FFU31" s="46"/>
      <c r="FFY31" s="46"/>
      <c r="FGC31" s="46"/>
      <c r="FGG31" s="46"/>
      <c r="FGK31" s="46"/>
      <c r="FGO31" s="46"/>
      <c r="FGS31" s="46"/>
      <c r="FGW31" s="46"/>
      <c r="FHA31" s="46"/>
      <c r="FHE31" s="46"/>
      <c r="FHI31" s="46"/>
      <c r="FHM31" s="46"/>
      <c r="FHQ31" s="46"/>
      <c r="FHU31" s="46"/>
      <c r="FHY31" s="46"/>
      <c r="FIC31" s="46"/>
      <c r="FIG31" s="46"/>
      <c r="FIK31" s="46"/>
      <c r="FIO31" s="46"/>
      <c r="FIS31" s="46"/>
      <c r="FIW31" s="46"/>
      <c r="FJA31" s="46"/>
      <c r="FJE31" s="46"/>
      <c r="FJI31" s="46"/>
      <c r="FJM31" s="46"/>
      <c r="FJQ31" s="46"/>
      <c r="FJU31" s="46"/>
      <c r="FJY31" s="46"/>
      <c r="FKC31" s="46"/>
      <c r="FKG31" s="46"/>
      <c r="FKK31" s="46"/>
      <c r="FKO31" s="46"/>
      <c r="FKS31" s="46"/>
      <c r="FKW31" s="46"/>
      <c r="FLA31" s="46"/>
      <c r="FLE31" s="46"/>
      <c r="FLI31" s="46"/>
      <c r="FLM31" s="46"/>
      <c r="FLQ31" s="46"/>
      <c r="FLU31" s="46"/>
      <c r="FLY31" s="46"/>
      <c r="FMC31" s="46"/>
      <c r="FMG31" s="46"/>
      <c r="FMK31" s="46"/>
      <c r="FMO31" s="46"/>
      <c r="FMS31" s="46"/>
      <c r="FMW31" s="46"/>
      <c r="FNA31" s="46"/>
      <c r="FNE31" s="46"/>
      <c r="FNI31" s="46"/>
      <c r="FNM31" s="46"/>
      <c r="FNQ31" s="46"/>
      <c r="FNU31" s="46"/>
      <c r="FNY31" s="46"/>
      <c r="FOC31" s="46"/>
      <c r="FOG31" s="46"/>
      <c r="FOK31" s="46"/>
      <c r="FOO31" s="46"/>
      <c r="FOS31" s="46"/>
      <c r="FOW31" s="46"/>
      <c r="FPA31" s="46"/>
      <c r="FPE31" s="46"/>
      <c r="FPI31" s="46"/>
      <c r="FPM31" s="46"/>
      <c r="FPQ31" s="46"/>
      <c r="FPU31" s="46"/>
      <c r="FPY31" s="46"/>
      <c r="FQC31" s="46"/>
      <c r="FQG31" s="46"/>
      <c r="FQK31" s="46"/>
      <c r="FQO31" s="46"/>
      <c r="FQS31" s="46"/>
      <c r="FQW31" s="46"/>
      <c r="FRA31" s="46"/>
      <c r="FRE31" s="46"/>
      <c r="FRI31" s="46"/>
      <c r="FRM31" s="46"/>
      <c r="FRQ31" s="46"/>
      <c r="FRU31" s="46"/>
      <c r="FRY31" s="46"/>
      <c r="FSC31" s="46"/>
      <c r="FSG31" s="46"/>
      <c r="FSK31" s="46"/>
      <c r="FSO31" s="46"/>
      <c r="FSS31" s="46"/>
      <c r="FSW31" s="46"/>
      <c r="FTA31" s="46"/>
      <c r="FTE31" s="46"/>
      <c r="FTI31" s="46"/>
      <c r="FTM31" s="46"/>
      <c r="FTQ31" s="46"/>
      <c r="FTU31" s="46"/>
      <c r="FTY31" s="46"/>
      <c r="FUC31" s="46"/>
      <c r="FUG31" s="46"/>
      <c r="FUK31" s="46"/>
      <c r="FUO31" s="46"/>
      <c r="FUS31" s="46"/>
      <c r="FUW31" s="46"/>
      <c r="FVA31" s="46"/>
      <c r="FVE31" s="46"/>
      <c r="FVI31" s="46"/>
      <c r="FVM31" s="46"/>
      <c r="FVQ31" s="46"/>
      <c r="FVU31" s="46"/>
      <c r="FVY31" s="46"/>
      <c r="FWC31" s="46"/>
      <c r="FWG31" s="46"/>
      <c r="FWK31" s="46"/>
      <c r="FWO31" s="46"/>
      <c r="FWS31" s="46"/>
      <c r="FWW31" s="46"/>
      <c r="FXA31" s="46"/>
      <c r="FXE31" s="46"/>
      <c r="FXI31" s="46"/>
      <c r="FXM31" s="46"/>
      <c r="FXQ31" s="46"/>
      <c r="FXU31" s="46"/>
      <c r="FXY31" s="46"/>
      <c r="FYC31" s="46"/>
      <c r="FYG31" s="46"/>
      <c r="FYK31" s="46"/>
      <c r="FYO31" s="46"/>
      <c r="FYS31" s="46"/>
      <c r="FYW31" s="46"/>
      <c r="FZA31" s="46"/>
      <c r="FZE31" s="46"/>
      <c r="FZI31" s="46"/>
      <c r="FZM31" s="46"/>
      <c r="FZQ31" s="46"/>
      <c r="FZU31" s="46"/>
      <c r="FZY31" s="46"/>
      <c r="GAC31" s="46"/>
      <c r="GAG31" s="46"/>
      <c r="GAK31" s="46"/>
      <c r="GAO31" s="46"/>
      <c r="GAS31" s="46"/>
      <c r="GAW31" s="46"/>
      <c r="GBA31" s="46"/>
      <c r="GBE31" s="46"/>
      <c r="GBI31" s="46"/>
      <c r="GBM31" s="46"/>
      <c r="GBQ31" s="46"/>
      <c r="GBU31" s="46"/>
      <c r="GBY31" s="46"/>
      <c r="GCC31" s="46"/>
      <c r="GCG31" s="46"/>
      <c r="GCK31" s="46"/>
      <c r="GCO31" s="46"/>
      <c r="GCS31" s="46"/>
      <c r="GCW31" s="46"/>
      <c r="GDA31" s="46"/>
      <c r="GDE31" s="46"/>
      <c r="GDI31" s="46"/>
      <c r="GDM31" s="46"/>
      <c r="GDQ31" s="46"/>
      <c r="GDU31" s="46"/>
      <c r="GDY31" s="46"/>
      <c r="GEC31" s="46"/>
      <c r="GEG31" s="46"/>
      <c r="GEK31" s="46"/>
      <c r="GEO31" s="46"/>
      <c r="GES31" s="46"/>
      <c r="GEW31" s="46"/>
      <c r="GFA31" s="46"/>
      <c r="GFE31" s="46"/>
      <c r="GFI31" s="46"/>
      <c r="GFM31" s="46"/>
      <c r="GFQ31" s="46"/>
      <c r="GFU31" s="46"/>
      <c r="GFY31" s="46"/>
      <c r="GGC31" s="46"/>
      <c r="GGG31" s="46"/>
      <c r="GGK31" s="46"/>
      <c r="GGO31" s="46"/>
      <c r="GGS31" s="46"/>
      <c r="GGW31" s="46"/>
      <c r="GHA31" s="46"/>
      <c r="GHE31" s="46"/>
      <c r="GHI31" s="46"/>
      <c r="GHM31" s="46"/>
      <c r="GHQ31" s="46"/>
      <c r="GHU31" s="46"/>
      <c r="GHY31" s="46"/>
      <c r="GIC31" s="46"/>
      <c r="GIG31" s="46"/>
      <c r="GIK31" s="46"/>
      <c r="GIO31" s="46"/>
      <c r="GIS31" s="46"/>
      <c r="GIW31" s="46"/>
      <c r="GJA31" s="46"/>
      <c r="GJE31" s="46"/>
      <c r="GJI31" s="46"/>
      <c r="GJM31" s="46"/>
      <c r="GJQ31" s="46"/>
      <c r="GJU31" s="46"/>
      <c r="GJY31" s="46"/>
      <c r="GKC31" s="46"/>
      <c r="GKG31" s="46"/>
      <c r="GKK31" s="46"/>
      <c r="GKO31" s="46"/>
      <c r="GKS31" s="46"/>
      <c r="GKW31" s="46"/>
      <c r="GLA31" s="46"/>
      <c r="GLE31" s="46"/>
      <c r="GLI31" s="46"/>
      <c r="GLM31" s="46"/>
      <c r="GLQ31" s="46"/>
      <c r="GLU31" s="46"/>
      <c r="GLY31" s="46"/>
      <c r="GMC31" s="46"/>
      <c r="GMG31" s="46"/>
      <c r="GMK31" s="46"/>
      <c r="GMO31" s="46"/>
      <c r="GMS31" s="46"/>
      <c r="GMW31" s="46"/>
      <c r="GNA31" s="46"/>
      <c r="GNE31" s="46"/>
      <c r="GNI31" s="46"/>
      <c r="GNM31" s="46"/>
      <c r="GNQ31" s="46"/>
      <c r="GNU31" s="46"/>
      <c r="GNY31" s="46"/>
      <c r="GOC31" s="46"/>
      <c r="GOG31" s="46"/>
      <c r="GOK31" s="46"/>
      <c r="GOO31" s="46"/>
      <c r="GOS31" s="46"/>
      <c r="GOW31" s="46"/>
      <c r="GPA31" s="46"/>
      <c r="GPE31" s="46"/>
      <c r="GPI31" s="46"/>
      <c r="GPM31" s="46"/>
      <c r="GPQ31" s="46"/>
      <c r="GPU31" s="46"/>
      <c r="GPY31" s="46"/>
      <c r="GQC31" s="46"/>
      <c r="GQG31" s="46"/>
      <c r="GQK31" s="46"/>
      <c r="GQO31" s="46"/>
      <c r="GQS31" s="46"/>
      <c r="GQW31" s="46"/>
      <c r="GRA31" s="46"/>
      <c r="GRE31" s="46"/>
      <c r="GRI31" s="46"/>
      <c r="GRM31" s="46"/>
      <c r="GRQ31" s="46"/>
      <c r="GRU31" s="46"/>
      <c r="GRY31" s="46"/>
      <c r="GSC31" s="46"/>
      <c r="GSG31" s="46"/>
      <c r="GSK31" s="46"/>
      <c r="GSO31" s="46"/>
      <c r="GSS31" s="46"/>
      <c r="GSW31" s="46"/>
      <c r="GTA31" s="46"/>
      <c r="GTE31" s="46"/>
      <c r="GTI31" s="46"/>
      <c r="GTM31" s="46"/>
      <c r="GTQ31" s="46"/>
      <c r="GTU31" s="46"/>
      <c r="GTY31" s="46"/>
      <c r="GUC31" s="46"/>
      <c r="GUG31" s="46"/>
      <c r="GUK31" s="46"/>
      <c r="GUO31" s="46"/>
      <c r="GUS31" s="46"/>
      <c r="GUW31" s="46"/>
      <c r="GVA31" s="46"/>
      <c r="GVE31" s="46"/>
      <c r="GVI31" s="46"/>
      <c r="GVM31" s="46"/>
      <c r="GVQ31" s="46"/>
      <c r="GVU31" s="46"/>
      <c r="GVY31" s="46"/>
      <c r="GWC31" s="46"/>
      <c r="GWG31" s="46"/>
      <c r="GWK31" s="46"/>
      <c r="GWO31" s="46"/>
      <c r="GWS31" s="46"/>
      <c r="GWW31" s="46"/>
      <c r="GXA31" s="46"/>
      <c r="GXE31" s="46"/>
      <c r="GXI31" s="46"/>
      <c r="GXM31" s="46"/>
      <c r="GXQ31" s="46"/>
      <c r="GXU31" s="46"/>
      <c r="GXY31" s="46"/>
      <c r="GYC31" s="46"/>
      <c r="GYG31" s="46"/>
      <c r="GYK31" s="46"/>
      <c r="GYO31" s="46"/>
      <c r="GYS31" s="46"/>
      <c r="GYW31" s="46"/>
      <c r="GZA31" s="46"/>
      <c r="GZE31" s="46"/>
      <c r="GZI31" s="46"/>
      <c r="GZM31" s="46"/>
      <c r="GZQ31" s="46"/>
      <c r="GZU31" s="46"/>
      <c r="GZY31" s="46"/>
      <c r="HAC31" s="46"/>
      <c r="HAG31" s="46"/>
      <c r="HAK31" s="46"/>
      <c r="HAO31" s="46"/>
      <c r="HAS31" s="46"/>
      <c r="HAW31" s="46"/>
      <c r="HBA31" s="46"/>
      <c r="HBE31" s="46"/>
      <c r="HBI31" s="46"/>
      <c r="HBM31" s="46"/>
      <c r="HBQ31" s="46"/>
      <c r="HBU31" s="46"/>
      <c r="HBY31" s="46"/>
      <c r="HCC31" s="46"/>
      <c r="HCG31" s="46"/>
      <c r="HCK31" s="46"/>
      <c r="HCO31" s="46"/>
      <c r="HCS31" s="46"/>
      <c r="HCW31" s="46"/>
      <c r="HDA31" s="46"/>
      <c r="HDE31" s="46"/>
      <c r="HDI31" s="46"/>
      <c r="HDM31" s="46"/>
      <c r="HDQ31" s="46"/>
      <c r="HDU31" s="46"/>
      <c r="HDY31" s="46"/>
      <c r="HEC31" s="46"/>
      <c r="HEG31" s="46"/>
      <c r="HEK31" s="46"/>
      <c r="HEO31" s="46"/>
      <c r="HES31" s="46"/>
      <c r="HEW31" s="46"/>
      <c r="HFA31" s="46"/>
      <c r="HFE31" s="46"/>
      <c r="HFI31" s="46"/>
      <c r="HFM31" s="46"/>
      <c r="HFQ31" s="46"/>
      <c r="HFU31" s="46"/>
      <c r="HFY31" s="46"/>
      <c r="HGC31" s="46"/>
      <c r="HGG31" s="46"/>
      <c r="HGK31" s="46"/>
      <c r="HGO31" s="46"/>
      <c r="HGS31" s="46"/>
      <c r="HGW31" s="46"/>
      <c r="HHA31" s="46"/>
      <c r="HHE31" s="46"/>
      <c r="HHI31" s="46"/>
      <c r="HHM31" s="46"/>
      <c r="HHQ31" s="46"/>
      <c r="HHU31" s="46"/>
      <c r="HHY31" s="46"/>
      <c r="HIC31" s="46"/>
      <c r="HIG31" s="46"/>
      <c r="HIK31" s="46"/>
      <c r="HIO31" s="46"/>
      <c r="HIS31" s="46"/>
      <c r="HIW31" s="46"/>
      <c r="HJA31" s="46"/>
      <c r="HJE31" s="46"/>
      <c r="HJI31" s="46"/>
      <c r="HJM31" s="46"/>
      <c r="HJQ31" s="46"/>
      <c r="HJU31" s="46"/>
      <c r="HJY31" s="46"/>
      <c r="HKC31" s="46"/>
      <c r="HKG31" s="46"/>
      <c r="HKK31" s="46"/>
      <c r="HKO31" s="46"/>
      <c r="HKS31" s="46"/>
      <c r="HKW31" s="46"/>
      <c r="HLA31" s="46"/>
      <c r="HLE31" s="46"/>
      <c r="HLI31" s="46"/>
      <c r="HLM31" s="46"/>
      <c r="HLQ31" s="46"/>
      <c r="HLU31" s="46"/>
      <c r="HLY31" s="46"/>
      <c r="HMC31" s="46"/>
      <c r="HMG31" s="46"/>
      <c r="HMK31" s="46"/>
      <c r="HMO31" s="46"/>
      <c r="HMS31" s="46"/>
      <c r="HMW31" s="46"/>
      <c r="HNA31" s="46"/>
      <c r="HNE31" s="46"/>
      <c r="HNI31" s="46"/>
      <c r="HNM31" s="46"/>
      <c r="HNQ31" s="46"/>
      <c r="HNU31" s="46"/>
      <c r="HNY31" s="46"/>
      <c r="HOC31" s="46"/>
      <c r="HOG31" s="46"/>
      <c r="HOK31" s="46"/>
      <c r="HOO31" s="46"/>
      <c r="HOS31" s="46"/>
      <c r="HOW31" s="46"/>
      <c r="HPA31" s="46"/>
      <c r="HPE31" s="46"/>
      <c r="HPI31" s="46"/>
      <c r="HPM31" s="46"/>
      <c r="HPQ31" s="46"/>
      <c r="HPU31" s="46"/>
      <c r="HPY31" s="46"/>
      <c r="HQC31" s="46"/>
      <c r="HQG31" s="46"/>
      <c r="HQK31" s="46"/>
      <c r="HQO31" s="46"/>
      <c r="HQS31" s="46"/>
      <c r="HQW31" s="46"/>
      <c r="HRA31" s="46"/>
      <c r="HRE31" s="46"/>
      <c r="HRI31" s="46"/>
      <c r="HRM31" s="46"/>
      <c r="HRQ31" s="46"/>
      <c r="HRU31" s="46"/>
      <c r="HRY31" s="46"/>
      <c r="HSC31" s="46"/>
      <c r="HSG31" s="46"/>
      <c r="HSK31" s="46"/>
      <c r="HSO31" s="46"/>
      <c r="HSS31" s="46"/>
      <c r="HSW31" s="46"/>
      <c r="HTA31" s="46"/>
      <c r="HTE31" s="46"/>
      <c r="HTI31" s="46"/>
      <c r="HTM31" s="46"/>
      <c r="HTQ31" s="46"/>
      <c r="HTU31" s="46"/>
      <c r="HTY31" s="46"/>
      <c r="HUC31" s="46"/>
      <c r="HUG31" s="46"/>
      <c r="HUK31" s="46"/>
      <c r="HUO31" s="46"/>
      <c r="HUS31" s="46"/>
      <c r="HUW31" s="46"/>
      <c r="HVA31" s="46"/>
      <c r="HVE31" s="46"/>
      <c r="HVI31" s="46"/>
      <c r="HVM31" s="46"/>
      <c r="HVQ31" s="46"/>
      <c r="HVU31" s="46"/>
      <c r="HVY31" s="46"/>
      <c r="HWC31" s="46"/>
      <c r="HWG31" s="46"/>
      <c r="HWK31" s="46"/>
      <c r="HWO31" s="46"/>
      <c r="HWS31" s="46"/>
      <c r="HWW31" s="46"/>
      <c r="HXA31" s="46"/>
      <c r="HXE31" s="46"/>
      <c r="HXI31" s="46"/>
      <c r="HXM31" s="46"/>
      <c r="HXQ31" s="46"/>
      <c r="HXU31" s="46"/>
      <c r="HXY31" s="46"/>
      <c r="HYC31" s="46"/>
      <c r="HYG31" s="46"/>
      <c r="HYK31" s="46"/>
      <c r="HYO31" s="46"/>
      <c r="HYS31" s="46"/>
      <c r="HYW31" s="46"/>
      <c r="HZA31" s="46"/>
      <c r="HZE31" s="46"/>
      <c r="HZI31" s="46"/>
      <c r="HZM31" s="46"/>
      <c r="HZQ31" s="46"/>
      <c r="HZU31" s="46"/>
      <c r="HZY31" s="46"/>
      <c r="IAC31" s="46"/>
      <c r="IAG31" s="46"/>
      <c r="IAK31" s="46"/>
      <c r="IAO31" s="46"/>
      <c r="IAS31" s="46"/>
      <c r="IAW31" s="46"/>
      <c r="IBA31" s="46"/>
      <c r="IBE31" s="46"/>
      <c r="IBI31" s="46"/>
      <c r="IBM31" s="46"/>
      <c r="IBQ31" s="46"/>
      <c r="IBU31" s="46"/>
      <c r="IBY31" s="46"/>
      <c r="ICC31" s="46"/>
      <c r="ICG31" s="46"/>
      <c r="ICK31" s="46"/>
      <c r="ICO31" s="46"/>
      <c r="ICS31" s="46"/>
      <c r="ICW31" s="46"/>
      <c r="IDA31" s="46"/>
      <c r="IDE31" s="46"/>
      <c r="IDI31" s="46"/>
      <c r="IDM31" s="46"/>
      <c r="IDQ31" s="46"/>
      <c r="IDU31" s="46"/>
      <c r="IDY31" s="46"/>
      <c r="IEC31" s="46"/>
      <c r="IEG31" s="46"/>
      <c r="IEK31" s="46"/>
      <c r="IEO31" s="46"/>
      <c r="IES31" s="46"/>
      <c r="IEW31" s="46"/>
      <c r="IFA31" s="46"/>
      <c r="IFE31" s="46"/>
      <c r="IFI31" s="46"/>
      <c r="IFM31" s="46"/>
      <c r="IFQ31" s="46"/>
      <c r="IFU31" s="46"/>
      <c r="IFY31" s="46"/>
      <c r="IGC31" s="46"/>
      <c r="IGG31" s="46"/>
      <c r="IGK31" s="46"/>
      <c r="IGO31" s="46"/>
      <c r="IGS31" s="46"/>
      <c r="IGW31" s="46"/>
      <c r="IHA31" s="46"/>
      <c r="IHE31" s="46"/>
      <c r="IHI31" s="46"/>
      <c r="IHM31" s="46"/>
      <c r="IHQ31" s="46"/>
      <c r="IHU31" s="46"/>
      <c r="IHY31" s="46"/>
      <c r="IIC31" s="46"/>
      <c r="IIG31" s="46"/>
      <c r="IIK31" s="46"/>
      <c r="IIO31" s="46"/>
      <c r="IIS31" s="46"/>
      <c r="IIW31" s="46"/>
      <c r="IJA31" s="46"/>
      <c r="IJE31" s="46"/>
      <c r="IJI31" s="46"/>
      <c r="IJM31" s="46"/>
      <c r="IJQ31" s="46"/>
      <c r="IJU31" s="46"/>
      <c r="IJY31" s="46"/>
      <c r="IKC31" s="46"/>
      <c r="IKG31" s="46"/>
      <c r="IKK31" s="46"/>
      <c r="IKO31" s="46"/>
      <c r="IKS31" s="46"/>
      <c r="IKW31" s="46"/>
      <c r="ILA31" s="46"/>
      <c r="ILE31" s="46"/>
      <c r="ILI31" s="46"/>
      <c r="ILM31" s="46"/>
      <c r="ILQ31" s="46"/>
      <c r="ILU31" s="46"/>
      <c r="ILY31" s="46"/>
      <c r="IMC31" s="46"/>
      <c r="IMG31" s="46"/>
      <c r="IMK31" s="46"/>
      <c r="IMO31" s="46"/>
      <c r="IMS31" s="46"/>
      <c r="IMW31" s="46"/>
      <c r="INA31" s="46"/>
      <c r="INE31" s="46"/>
      <c r="INI31" s="46"/>
      <c r="INM31" s="46"/>
      <c r="INQ31" s="46"/>
      <c r="INU31" s="46"/>
      <c r="INY31" s="46"/>
      <c r="IOC31" s="46"/>
      <c r="IOG31" s="46"/>
      <c r="IOK31" s="46"/>
      <c r="IOO31" s="46"/>
      <c r="IOS31" s="46"/>
      <c r="IOW31" s="46"/>
      <c r="IPA31" s="46"/>
      <c r="IPE31" s="46"/>
      <c r="IPI31" s="46"/>
      <c r="IPM31" s="46"/>
      <c r="IPQ31" s="46"/>
      <c r="IPU31" s="46"/>
      <c r="IPY31" s="46"/>
      <c r="IQC31" s="46"/>
      <c r="IQG31" s="46"/>
      <c r="IQK31" s="46"/>
      <c r="IQO31" s="46"/>
      <c r="IQS31" s="46"/>
      <c r="IQW31" s="46"/>
      <c r="IRA31" s="46"/>
      <c r="IRE31" s="46"/>
      <c r="IRI31" s="46"/>
      <c r="IRM31" s="46"/>
      <c r="IRQ31" s="46"/>
      <c r="IRU31" s="46"/>
      <c r="IRY31" s="46"/>
      <c r="ISC31" s="46"/>
      <c r="ISG31" s="46"/>
      <c r="ISK31" s="46"/>
      <c r="ISO31" s="46"/>
      <c r="ISS31" s="46"/>
      <c r="ISW31" s="46"/>
      <c r="ITA31" s="46"/>
      <c r="ITE31" s="46"/>
      <c r="ITI31" s="46"/>
      <c r="ITM31" s="46"/>
      <c r="ITQ31" s="46"/>
      <c r="ITU31" s="46"/>
      <c r="ITY31" s="46"/>
      <c r="IUC31" s="46"/>
      <c r="IUG31" s="46"/>
      <c r="IUK31" s="46"/>
      <c r="IUO31" s="46"/>
      <c r="IUS31" s="46"/>
      <c r="IUW31" s="46"/>
      <c r="IVA31" s="46"/>
      <c r="IVE31" s="46"/>
      <c r="IVI31" s="46"/>
      <c r="IVM31" s="46"/>
      <c r="IVQ31" s="46"/>
      <c r="IVU31" s="46"/>
      <c r="IVY31" s="46"/>
      <c r="IWC31" s="46"/>
      <c r="IWG31" s="46"/>
      <c r="IWK31" s="46"/>
      <c r="IWO31" s="46"/>
      <c r="IWS31" s="46"/>
      <c r="IWW31" s="46"/>
      <c r="IXA31" s="46"/>
      <c r="IXE31" s="46"/>
      <c r="IXI31" s="46"/>
      <c r="IXM31" s="46"/>
      <c r="IXQ31" s="46"/>
      <c r="IXU31" s="46"/>
      <c r="IXY31" s="46"/>
      <c r="IYC31" s="46"/>
      <c r="IYG31" s="46"/>
      <c r="IYK31" s="46"/>
      <c r="IYO31" s="46"/>
      <c r="IYS31" s="46"/>
      <c r="IYW31" s="46"/>
      <c r="IZA31" s="46"/>
      <c r="IZE31" s="46"/>
      <c r="IZI31" s="46"/>
      <c r="IZM31" s="46"/>
      <c r="IZQ31" s="46"/>
      <c r="IZU31" s="46"/>
      <c r="IZY31" s="46"/>
      <c r="JAC31" s="46"/>
      <c r="JAG31" s="46"/>
      <c r="JAK31" s="46"/>
      <c r="JAO31" s="46"/>
      <c r="JAS31" s="46"/>
      <c r="JAW31" s="46"/>
      <c r="JBA31" s="46"/>
      <c r="JBE31" s="46"/>
      <c r="JBI31" s="46"/>
      <c r="JBM31" s="46"/>
      <c r="JBQ31" s="46"/>
      <c r="JBU31" s="46"/>
      <c r="JBY31" s="46"/>
      <c r="JCC31" s="46"/>
      <c r="JCG31" s="46"/>
      <c r="JCK31" s="46"/>
      <c r="JCO31" s="46"/>
      <c r="JCS31" s="46"/>
      <c r="JCW31" s="46"/>
      <c r="JDA31" s="46"/>
      <c r="JDE31" s="46"/>
      <c r="JDI31" s="46"/>
      <c r="JDM31" s="46"/>
      <c r="JDQ31" s="46"/>
      <c r="JDU31" s="46"/>
      <c r="JDY31" s="46"/>
      <c r="JEC31" s="46"/>
      <c r="JEG31" s="46"/>
      <c r="JEK31" s="46"/>
      <c r="JEO31" s="46"/>
      <c r="JES31" s="46"/>
      <c r="JEW31" s="46"/>
      <c r="JFA31" s="46"/>
      <c r="JFE31" s="46"/>
      <c r="JFI31" s="46"/>
      <c r="JFM31" s="46"/>
      <c r="JFQ31" s="46"/>
      <c r="JFU31" s="46"/>
      <c r="JFY31" s="46"/>
      <c r="JGC31" s="46"/>
      <c r="JGG31" s="46"/>
      <c r="JGK31" s="46"/>
      <c r="JGO31" s="46"/>
      <c r="JGS31" s="46"/>
      <c r="JGW31" s="46"/>
      <c r="JHA31" s="46"/>
      <c r="JHE31" s="46"/>
      <c r="JHI31" s="46"/>
      <c r="JHM31" s="46"/>
      <c r="JHQ31" s="46"/>
      <c r="JHU31" s="46"/>
      <c r="JHY31" s="46"/>
      <c r="JIC31" s="46"/>
      <c r="JIG31" s="46"/>
      <c r="JIK31" s="46"/>
      <c r="JIO31" s="46"/>
      <c r="JIS31" s="46"/>
      <c r="JIW31" s="46"/>
      <c r="JJA31" s="46"/>
      <c r="JJE31" s="46"/>
      <c r="JJI31" s="46"/>
      <c r="JJM31" s="46"/>
      <c r="JJQ31" s="46"/>
      <c r="JJU31" s="46"/>
      <c r="JJY31" s="46"/>
      <c r="JKC31" s="46"/>
      <c r="JKG31" s="46"/>
      <c r="JKK31" s="46"/>
      <c r="JKO31" s="46"/>
      <c r="JKS31" s="46"/>
      <c r="JKW31" s="46"/>
      <c r="JLA31" s="46"/>
      <c r="JLE31" s="46"/>
      <c r="JLI31" s="46"/>
      <c r="JLM31" s="46"/>
      <c r="JLQ31" s="46"/>
      <c r="JLU31" s="46"/>
      <c r="JLY31" s="46"/>
      <c r="JMC31" s="46"/>
      <c r="JMG31" s="46"/>
      <c r="JMK31" s="46"/>
      <c r="JMO31" s="46"/>
      <c r="JMS31" s="46"/>
      <c r="JMW31" s="46"/>
      <c r="JNA31" s="46"/>
      <c r="JNE31" s="46"/>
      <c r="JNI31" s="46"/>
      <c r="JNM31" s="46"/>
      <c r="JNQ31" s="46"/>
      <c r="JNU31" s="46"/>
      <c r="JNY31" s="46"/>
      <c r="JOC31" s="46"/>
      <c r="JOG31" s="46"/>
      <c r="JOK31" s="46"/>
      <c r="JOO31" s="46"/>
      <c r="JOS31" s="46"/>
      <c r="JOW31" s="46"/>
      <c r="JPA31" s="46"/>
      <c r="JPE31" s="46"/>
      <c r="JPI31" s="46"/>
      <c r="JPM31" s="46"/>
      <c r="JPQ31" s="46"/>
      <c r="JPU31" s="46"/>
      <c r="JPY31" s="46"/>
      <c r="JQC31" s="46"/>
      <c r="JQG31" s="46"/>
      <c r="JQK31" s="46"/>
      <c r="JQO31" s="46"/>
      <c r="JQS31" s="46"/>
      <c r="JQW31" s="46"/>
      <c r="JRA31" s="46"/>
      <c r="JRE31" s="46"/>
      <c r="JRI31" s="46"/>
      <c r="JRM31" s="46"/>
      <c r="JRQ31" s="46"/>
      <c r="JRU31" s="46"/>
      <c r="JRY31" s="46"/>
      <c r="JSC31" s="46"/>
      <c r="JSG31" s="46"/>
      <c r="JSK31" s="46"/>
      <c r="JSO31" s="46"/>
      <c r="JSS31" s="46"/>
      <c r="JSW31" s="46"/>
      <c r="JTA31" s="46"/>
      <c r="JTE31" s="46"/>
      <c r="JTI31" s="46"/>
      <c r="JTM31" s="46"/>
      <c r="JTQ31" s="46"/>
      <c r="JTU31" s="46"/>
      <c r="JTY31" s="46"/>
      <c r="JUC31" s="46"/>
      <c r="JUG31" s="46"/>
      <c r="JUK31" s="46"/>
      <c r="JUO31" s="46"/>
      <c r="JUS31" s="46"/>
      <c r="JUW31" s="46"/>
      <c r="JVA31" s="46"/>
      <c r="JVE31" s="46"/>
      <c r="JVI31" s="46"/>
      <c r="JVM31" s="46"/>
      <c r="JVQ31" s="46"/>
      <c r="JVU31" s="46"/>
      <c r="JVY31" s="46"/>
      <c r="JWC31" s="46"/>
      <c r="JWG31" s="46"/>
      <c r="JWK31" s="46"/>
      <c r="JWO31" s="46"/>
      <c r="JWS31" s="46"/>
      <c r="JWW31" s="46"/>
      <c r="JXA31" s="46"/>
      <c r="JXE31" s="46"/>
      <c r="JXI31" s="46"/>
      <c r="JXM31" s="46"/>
      <c r="JXQ31" s="46"/>
      <c r="JXU31" s="46"/>
      <c r="JXY31" s="46"/>
      <c r="JYC31" s="46"/>
      <c r="JYG31" s="46"/>
      <c r="JYK31" s="46"/>
      <c r="JYO31" s="46"/>
      <c r="JYS31" s="46"/>
      <c r="JYW31" s="46"/>
      <c r="JZA31" s="46"/>
      <c r="JZE31" s="46"/>
      <c r="JZI31" s="46"/>
      <c r="JZM31" s="46"/>
      <c r="JZQ31" s="46"/>
      <c r="JZU31" s="46"/>
      <c r="JZY31" s="46"/>
      <c r="KAC31" s="46"/>
      <c r="KAG31" s="46"/>
      <c r="KAK31" s="46"/>
      <c r="KAO31" s="46"/>
      <c r="KAS31" s="46"/>
      <c r="KAW31" s="46"/>
      <c r="KBA31" s="46"/>
      <c r="KBE31" s="46"/>
      <c r="KBI31" s="46"/>
      <c r="KBM31" s="46"/>
      <c r="KBQ31" s="46"/>
      <c r="KBU31" s="46"/>
      <c r="KBY31" s="46"/>
      <c r="KCC31" s="46"/>
      <c r="KCG31" s="46"/>
      <c r="KCK31" s="46"/>
      <c r="KCO31" s="46"/>
      <c r="KCS31" s="46"/>
      <c r="KCW31" s="46"/>
      <c r="KDA31" s="46"/>
      <c r="KDE31" s="46"/>
      <c r="KDI31" s="46"/>
      <c r="KDM31" s="46"/>
      <c r="KDQ31" s="46"/>
      <c r="KDU31" s="46"/>
      <c r="KDY31" s="46"/>
      <c r="KEC31" s="46"/>
      <c r="KEG31" s="46"/>
      <c r="KEK31" s="46"/>
      <c r="KEO31" s="46"/>
      <c r="KES31" s="46"/>
      <c r="KEW31" s="46"/>
      <c r="KFA31" s="46"/>
      <c r="KFE31" s="46"/>
      <c r="KFI31" s="46"/>
      <c r="KFM31" s="46"/>
      <c r="KFQ31" s="46"/>
      <c r="KFU31" s="46"/>
      <c r="KFY31" s="46"/>
      <c r="KGC31" s="46"/>
      <c r="KGG31" s="46"/>
      <c r="KGK31" s="46"/>
      <c r="KGO31" s="46"/>
      <c r="KGS31" s="46"/>
      <c r="KGW31" s="46"/>
      <c r="KHA31" s="46"/>
      <c r="KHE31" s="46"/>
      <c r="KHI31" s="46"/>
      <c r="KHM31" s="46"/>
      <c r="KHQ31" s="46"/>
      <c r="KHU31" s="46"/>
      <c r="KHY31" s="46"/>
      <c r="KIC31" s="46"/>
      <c r="KIG31" s="46"/>
      <c r="KIK31" s="46"/>
      <c r="KIO31" s="46"/>
      <c r="KIS31" s="46"/>
      <c r="KIW31" s="46"/>
      <c r="KJA31" s="46"/>
      <c r="KJE31" s="46"/>
      <c r="KJI31" s="46"/>
      <c r="KJM31" s="46"/>
      <c r="KJQ31" s="46"/>
      <c r="KJU31" s="46"/>
      <c r="KJY31" s="46"/>
      <c r="KKC31" s="46"/>
      <c r="KKG31" s="46"/>
      <c r="KKK31" s="46"/>
      <c r="KKO31" s="46"/>
      <c r="KKS31" s="46"/>
      <c r="KKW31" s="46"/>
      <c r="KLA31" s="46"/>
      <c r="KLE31" s="46"/>
      <c r="KLI31" s="46"/>
      <c r="KLM31" s="46"/>
      <c r="KLQ31" s="46"/>
      <c r="KLU31" s="46"/>
      <c r="KLY31" s="46"/>
      <c r="KMC31" s="46"/>
      <c r="KMG31" s="46"/>
      <c r="KMK31" s="46"/>
      <c r="KMO31" s="46"/>
      <c r="KMS31" s="46"/>
      <c r="KMW31" s="46"/>
      <c r="KNA31" s="46"/>
      <c r="KNE31" s="46"/>
      <c r="KNI31" s="46"/>
      <c r="KNM31" s="46"/>
      <c r="KNQ31" s="46"/>
      <c r="KNU31" s="46"/>
      <c r="KNY31" s="46"/>
      <c r="KOC31" s="46"/>
      <c r="KOG31" s="46"/>
      <c r="KOK31" s="46"/>
      <c r="KOO31" s="46"/>
      <c r="KOS31" s="46"/>
      <c r="KOW31" s="46"/>
      <c r="KPA31" s="46"/>
      <c r="KPE31" s="46"/>
      <c r="KPI31" s="46"/>
      <c r="KPM31" s="46"/>
      <c r="KPQ31" s="46"/>
      <c r="KPU31" s="46"/>
      <c r="KPY31" s="46"/>
      <c r="KQC31" s="46"/>
      <c r="KQG31" s="46"/>
      <c r="KQK31" s="46"/>
      <c r="KQO31" s="46"/>
      <c r="KQS31" s="46"/>
      <c r="KQW31" s="46"/>
      <c r="KRA31" s="46"/>
      <c r="KRE31" s="46"/>
      <c r="KRI31" s="46"/>
      <c r="KRM31" s="46"/>
      <c r="KRQ31" s="46"/>
      <c r="KRU31" s="46"/>
      <c r="KRY31" s="46"/>
      <c r="KSC31" s="46"/>
      <c r="KSG31" s="46"/>
      <c r="KSK31" s="46"/>
      <c r="KSO31" s="46"/>
      <c r="KSS31" s="46"/>
      <c r="KSW31" s="46"/>
      <c r="KTA31" s="46"/>
      <c r="KTE31" s="46"/>
      <c r="KTI31" s="46"/>
      <c r="KTM31" s="46"/>
      <c r="KTQ31" s="46"/>
      <c r="KTU31" s="46"/>
      <c r="KTY31" s="46"/>
      <c r="KUC31" s="46"/>
      <c r="KUG31" s="46"/>
      <c r="KUK31" s="46"/>
      <c r="KUO31" s="46"/>
      <c r="KUS31" s="46"/>
      <c r="KUW31" s="46"/>
      <c r="KVA31" s="46"/>
      <c r="KVE31" s="46"/>
      <c r="KVI31" s="46"/>
      <c r="KVM31" s="46"/>
      <c r="KVQ31" s="46"/>
      <c r="KVU31" s="46"/>
      <c r="KVY31" s="46"/>
      <c r="KWC31" s="46"/>
      <c r="KWG31" s="46"/>
      <c r="KWK31" s="46"/>
      <c r="KWO31" s="46"/>
      <c r="KWS31" s="46"/>
      <c r="KWW31" s="46"/>
      <c r="KXA31" s="46"/>
      <c r="KXE31" s="46"/>
      <c r="KXI31" s="46"/>
      <c r="KXM31" s="46"/>
      <c r="KXQ31" s="46"/>
      <c r="KXU31" s="46"/>
      <c r="KXY31" s="46"/>
      <c r="KYC31" s="46"/>
      <c r="KYG31" s="46"/>
      <c r="KYK31" s="46"/>
      <c r="KYO31" s="46"/>
      <c r="KYS31" s="46"/>
      <c r="KYW31" s="46"/>
      <c r="KZA31" s="46"/>
      <c r="KZE31" s="46"/>
      <c r="KZI31" s="46"/>
      <c r="KZM31" s="46"/>
      <c r="KZQ31" s="46"/>
      <c r="KZU31" s="46"/>
      <c r="KZY31" s="46"/>
      <c r="LAC31" s="46"/>
      <c r="LAG31" s="46"/>
      <c r="LAK31" s="46"/>
      <c r="LAO31" s="46"/>
      <c r="LAS31" s="46"/>
      <c r="LAW31" s="46"/>
      <c r="LBA31" s="46"/>
      <c r="LBE31" s="46"/>
      <c r="LBI31" s="46"/>
      <c r="LBM31" s="46"/>
      <c r="LBQ31" s="46"/>
      <c r="LBU31" s="46"/>
      <c r="LBY31" s="46"/>
      <c r="LCC31" s="46"/>
      <c r="LCG31" s="46"/>
      <c r="LCK31" s="46"/>
      <c r="LCO31" s="46"/>
      <c r="LCS31" s="46"/>
      <c r="LCW31" s="46"/>
      <c r="LDA31" s="46"/>
      <c r="LDE31" s="46"/>
      <c r="LDI31" s="46"/>
      <c r="LDM31" s="46"/>
      <c r="LDQ31" s="46"/>
      <c r="LDU31" s="46"/>
      <c r="LDY31" s="46"/>
      <c r="LEC31" s="46"/>
      <c r="LEG31" s="46"/>
      <c r="LEK31" s="46"/>
      <c r="LEO31" s="46"/>
      <c r="LES31" s="46"/>
      <c r="LEW31" s="46"/>
      <c r="LFA31" s="46"/>
      <c r="LFE31" s="46"/>
      <c r="LFI31" s="46"/>
      <c r="LFM31" s="46"/>
      <c r="LFQ31" s="46"/>
      <c r="LFU31" s="46"/>
      <c r="LFY31" s="46"/>
      <c r="LGC31" s="46"/>
      <c r="LGG31" s="46"/>
      <c r="LGK31" s="46"/>
      <c r="LGO31" s="46"/>
      <c r="LGS31" s="46"/>
      <c r="LGW31" s="46"/>
      <c r="LHA31" s="46"/>
      <c r="LHE31" s="46"/>
      <c r="LHI31" s="46"/>
      <c r="LHM31" s="46"/>
      <c r="LHQ31" s="46"/>
      <c r="LHU31" s="46"/>
      <c r="LHY31" s="46"/>
      <c r="LIC31" s="46"/>
      <c r="LIG31" s="46"/>
      <c r="LIK31" s="46"/>
      <c r="LIO31" s="46"/>
      <c r="LIS31" s="46"/>
      <c r="LIW31" s="46"/>
      <c r="LJA31" s="46"/>
      <c r="LJE31" s="46"/>
      <c r="LJI31" s="46"/>
      <c r="LJM31" s="46"/>
      <c r="LJQ31" s="46"/>
      <c r="LJU31" s="46"/>
      <c r="LJY31" s="46"/>
      <c r="LKC31" s="46"/>
      <c r="LKG31" s="46"/>
      <c r="LKK31" s="46"/>
      <c r="LKO31" s="46"/>
      <c r="LKS31" s="46"/>
      <c r="LKW31" s="46"/>
      <c r="LLA31" s="46"/>
      <c r="LLE31" s="46"/>
      <c r="LLI31" s="46"/>
      <c r="LLM31" s="46"/>
      <c r="LLQ31" s="46"/>
      <c r="LLU31" s="46"/>
      <c r="LLY31" s="46"/>
      <c r="LMC31" s="46"/>
      <c r="LMG31" s="46"/>
      <c r="LMK31" s="46"/>
      <c r="LMO31" s="46"/>
      <c r="LMS31" s="46"/>
      <c r="LMW31" s="46"/>
      <c r="LNA31" s="46"/>
      <c r="LNE31" s="46"/>
      <c r="LNI31" s="46"/>
      <c r="LNM31" s="46"/>
      <c r="LNQ31" s="46"/>
      <c r="LNU31" s="46"/>
      <c r="LNY31" s="46"/>
      <c r="LOC31" s="46"/>
      <c r="LOG31" s="46"/>
      <c r="LOK31" s="46"/>
      <c r="LOO31" s="46"/>
      <c r="LOS31" s="46"/>
      <c r="LOW31" s="46"/>
      <c r="LPA31" s="46"/>
      <c r="LPE31" s="46"/>
      <c r="LPI31" s="46"/>
      <c r="LPM31" s="46"/>
      <c r="LPQ31" s="46"/>
      <c r="LPU31" s="46"/>
      <c r="LPY31" s="46"/>
      <c r="LQC31" s="46"/>
      <c r="LQG31" s="46"/>
      <c r="LQK31" s="46"/>
      <c r="LQO31" s="46"/>
      <c r="LQS31" s="46"/>
      <c r="LQW31" s="46"/>
      <c r="LRA31" s="46"/>
      <c r="LRE31" s="46"/>
      <c r="LRI31" s="46"/>
      <c r="LRM31" s="46"/>
      <c r="LRQ31" s="46"/>
      <c r="LRU31" s="46"/>
      <c r="LRY31" s="46"/>
      <c r="LSC31" s="46"/>
      <c r="LSG31" s="46"/>
      <c r="LSK31" s="46"/>
      <c r="LSO31" s="46"/>
      <c r="LSS31" s="46"/>
      <c r="LSW31" s="46"/>
      <c r="LTA31" s="46"/>
      <c r="LTE31" s="46"/>
      <c r="LTI31" s="46"/>
      <c r="LTM31" s="46"/>
      <c r="LTQ31" s="46"/>
      <c r="LTU31" s="46"/>
      <c r="LTY31" s="46"/>
      <c r="LUC31" s="46"/>
      <c r="LUG31" s="46"/>
      <c r="LUK31" s="46"/>
      <c r="LUO31" s="46"/>
      <c r="LUS31" s="46"/>
      <c r="LUW31" s="46"/>
      <c r="LVA31" s="46"/>
      <c r="LVE31" s="46"/>
      <c r="LVI31" s="46"/>
      <c r="LVM31" s="46"/>
      <c r="LVQ31" s="46"/>
      <c r="LVU31" s="46"/>
      <c r="LVY31" s="46"/>
      <c r="LWC31" s="46"/>
      <c r="LWG31" s="46"/>
      <c r="LWK31" s="46"/>
      <c r="LWO31" s="46"/>
      <c r="LWS31" s="46"/>
      <c r="LWW31" s="46"/>
      <c r="LXA31" s="46"/>
      <c r="LXE31" s="46"/>
      <c r="LXI31" s="46"/>
      <c r="LXM31" s="46"/>
      <c r="LXQ31" s="46"/>
      <c r="LXU31" s="46"/>
      <c r="LXY31" s="46"/>
      <c r="LYC31" s="46"/>
      <c r="LYG31" s="46"/>
      <c r="LYK31" s="46"/>
      <c r="LYO31" s="46"/>
      <c r="LYS31" s="46"/>
      <c r="LYW31" s="46"/>
      <c r="LZA31" s="46"/>
      <c r="LZE31" s="46"/>
      <c r="LZI31" s="46"/>
      <c r="LZM31" s="46"/>
      <c r="LZQ31" s="46"/>
      <c r="LZU31" s="46"/>
      <c r="LZY31" s="46"/>
      <c r="MAC31" s="46"/>
      <c r="MAG31" s="46"/>
      <c r="MAK31" s="46"/>
      <c r="MAO31" s="46"/>
      <c r="MAS31" s="46"/>
      <c r="MAW31" s="46"/>
      <c r="MBA31" s="46"/>
      <c r="MBE31" s="46"/>
      <c r="MBI31" s="46"/>
      <c r="MBM31" s="46"/>
      <c r="MBQ31" s="46"/>
      <c r="MBU31" s="46"/>
      <c r="MBY31" s="46"/>
      <c r="MCC31" s="46"/>
      <c r="MCG31" s="46"/>
      <c r="MCK31" s="46"/>
      <c r="MCO31" s="46"/>
      <c r="MCS31" s="46"/>
      <c r="MCW31" s="46"/>
      <c r="MDA31" s="46"/>
      <c r="MDE31" s="46"/>
      <c r="MDI31" s="46"/>
      <c r="MDM31" s="46"/>
      <c r="MDQ31" s="46"/>
      <c r="MDU31" s="46"/>
      <c r="MDY31" s="46"/>
      <c r="MEC31" s="46"/>
      <c r="MEG31" s="46"/>
      <c r="MEK31" s="46"/>
      <c r="MEO31" s="46"/>
      <c r="MES31" s="46"/>
      <c r="MEW31" s="46"/>
      <c r="MFA31" s="46"/>
      <c r="MFE31" s="46"/>
      <c r="MFI31" s="46"/>
      <c r="MFM31" s="46"/>
      <c r="MFQ31" s="46"/>
      <c r="MFU31" s="46"/>
      <c r="MFY31" s="46"/>
      <c r="MGC31" s="46"/>
      <c r="MGG31" s="46"/>
      <c r="MGK31" s="46"/>
      <c r="MGO31" s="46"/>
      <c r="MGS31" s="46"/>
      <c r="MGW31" s="46"/>
      <c r="MHA31" s="46"/>
      <c r="MHE31" s="46"/>
      <c r="MHI31" s="46"/>
      <c r="MHM31" s="46"/>
      <c r="MHQ31" s="46"/>
      <c r="MHU31" s="46"/>
      <c r="MHY31" s="46"/>
      <c r="MIC31" s="46"/>
      <c r="MIG31" s="46"/>
      <c r="MIK31" s="46"/>
      <c r="MIO31" s="46"/>
      <c r="MIS31" s="46"/>
      <c r="MIW31" s="46"/>
      <c r="MJA31" s="46"/>
      <c r="MJE31" s="46"/>
      <c r="MJI31" s="46"/>
      <c r="MJM31" s="46"/>
      <c r="MJQ31" s="46"/>
      <c r="MJU31" s="46"/>
      <c r="MJY31" s="46"/>
      <c r="MKC31" s="46"/>
      <c r="MKG31" s="46"/>
      <c r="MKK31" s="46"/>
      <c r="MKO31" s="46"/>
      <c r="MKS31" s="46"/>
      <c r="MKW31" s="46"/>
      <c r="MLA31" s="46"/>
      <c r="MLE31" s="46"/>
      <c r="MLI31" s="46"/>
      <c r="MLM31" s="46"/>
      <c r="MLQ31" s="46"/>
      <c r="MLU31" s="46"/>
      <c r="MLY31" s="46"/>
      <c r="MMC31" s="46"/>
      <c r="MMG31" s="46"/>
      <c r="MMK31" s="46"/>
      <c r="MMO31" s="46"/>
      <c r="MMS31" s="46"/>
      <c r="MMW31" s="46"/>
      <c r="MNA31" s="46"/>
      <c r="MNE31" s="46"/>
      <c r="MNI31" s="46"/>
      <c r="MNM31" s="46"/>
      <c r="MNQ31" s="46"/>
      <c r="MNU31" s="46"/>
      <c r="MNY31" s="46"/>
      <c r="MOC31" s="46"/>
      <c r="MOG31" s="46"/>
      <c r="MOK31" s="46"/>
      <c r="MOO31" s="46"/>
      <c r="MOS31" s="46"/>
      <c r="MOW31" s="46"/>
      <c r="MPA31" s="46"/>
      <c r="MPE31" s="46"/>
      <c r="MPI31" s="46"/>
      <c r="MPM31" s="46"/>
      <c r="MPQ31" s="46"/>
      <c r="MPU31" s="46"/>
      <c r="MPY31" s="46"/>
      <c r="MQC31" s="46"/>
      <c r="MQG31" s="46"/>
      <c r="MQK31" s="46"/>
      <c r="MQO31" s="46"/>
      <c r="MQS31" s="46"/>
      <c r="MQW31" s="46"/>
      <c r="MRA31" s="46"/>
      <c r="MRE31" s="46"/>
      <c r="MRI31" s="46"/>
      <c r="MRM31" s="46"/>
      <c r="MRQ31" s="46"/>
      <c r="MRU31" s="46"/>
      <c r="MRY31" s="46"/>
      <c r="MSC31" s="46"/>
      <c r="MSG31" s="46"/>
      <c r="MSK31" s="46"/>
      <c r="MSO31" s="46"/>
      <c r="MSS31" s="46"/>
      <c r="MSW31" s="46"/>
      <c r="MTA31" s="46"/>
      <c r="MTE31" s="46"/>
      <c r="MTI31" s="46"/>
      <c r="MTM31" s="46"/>
      <c r="MTQ31" s="46"/>
      <c r="MTU31" s="46"/>
      <c r="MTY31" s="46"/>
      <c r="MUC31" s="46"/>
      <c r="MUG31" s="46"/>
      <c r="MUK31" s="46"/>
      <c r="MUO31" s="46"/>
      <c r="MUS31" s="46"/>
      <c r="MUW31" s="46"/>
      <c r="MVA31" s="46"/>
      <c r="MVE31" s="46"/>
      <c r="MVI31" s="46"/>
      <c r="MVM31" s="46"/>
      <c r="MVQ31" s="46"/>
      <c r="MVU31" s="46"/>
      <c r="MVY31" s="46"/>
      <c r="MWC31" s="46"/>
      <c r="MWG31" s="46"/>
      <c r="MWK31" s="46"/>
      <c r="MWO31" s="46"/>
      <c r="MWS31" s="46"/>
      <c r="MWW31" s="46"/>
      <c r="MXA31" s="46"/>
      <c r="MXE31" s="46"/>
      <c r="MXI31" s="46"/>
      <c r="MXM31" s="46"/>
      <c r="MXQ31" s="46"/>
      <c r="MXU31" s="46"/>
      <c r="MXY31" s="46"/>
      <c r="MYC31" s="46"/>
      <c r="MYG31" s="46"/>
      <c r="MYK31" s="46"/>
      <c r="MYO31" s="46"/>
      <c r="MYS31" s="46"/>
      <c r="MYW31" s="46"/>
      <c r="MZA31" s="46"/>
      <c r="MZE31" s="46"/>
      <c r="MZI31" s="46"/>
      <c r="MZM31" s="46"/>
      <c r="MZQ31" s="46"/>
      <c r="MZU31" s="46"/>
      <c r="MZY31" s="46"/>
      <c r="NAC31" s="46"/>
      <c r="NAG31" s="46"/>
      <c r="NAK31" s="46"/>
      <c r="NAO31" s="46"/>
      <c r="NAS31" s="46"/>
      <c r="NAW31" s="46"/>
      <c r="NBA31" s="46"/>
      <c r="NBE31" s="46"/>
      <c r="NBI31" s="46"/>
      <c r="NBM31" s="46"/>
      <c r="NBQ31" s="46"/>
      <c r="NBU31" s="46"/>
      <c r="NBY31" s="46"/>
      <c r="NCC31" s="46"/>
      <c r="NCG31" s="46"/>
      <c r="NCK31" s="46"/>
      <c r="NCO31" s="46"/>
      <c r="NCS31" s="46"/>
      <c r="NCW31" s="46"/>
      <c r="NDA31" s="46"/>
      <c r="NDE31" s="46"/>
      <c r="NDI31" s="46"/>
      <c r="NDM31" s="46"/>
      <c r="NDQ31" s="46"/>
      <c r="NDU31" s="46"/>
      <c r="NDY31" s="46"/>
      <c r="NEC31" s="46"/>
      <c r="NEG31" s="46"/>
      <c r="NEK31" s="46"/>
      <c r="NEO31" s="46"/>
      <c r="NES31" s="46"/>
      <c r="NEW31" s="46"/>
      <c r="NFA31" s="46"/>
      <c r="NFE31" s="46"/>
      <c r="NFI31" s="46"/>
      <c r="NFM31" s="46"/>
      <c r="NFQ31" s="46"/>
      <c r="NFU31" s="46"/>
      <c r="NFY31" s="46"/>
      <c r="NGC31" s="46"/>
      <c r="NGG31" s="46"/>
      <c r="NGK31" s="46"/>
      <c r="NGO31" s="46"/>
      <c r="NGS31" s="46"/>
      <c r="NGW31" s="46"/>
      <c r="NHA31" s="46"/>
      <c r="NHE31" s="46"/>
      <c r="NHI31" s="46"/>
      <c r="NHM31" s="46"/>
      <c r="NHQ31" s="46"/>
      <c r="NHU31" s="46"/>
      <c r="NHY31" s="46"/>
      <c r="NIC31" s="46"/>
      <c r="NIG31" s="46"/>
      <c r="NIK31" s="46"/>
      <c r="NIO31" s="46"/>
      <c r="NIS31" s="46"/>
      <c r="NIW31" s="46"/>
      <c r="NJA31" s="46"/>
      <c r="NJE31" s="46"/>
      <c r="NJI31" s="46"/>
      <c r="NJM31" s="46"/>
      <c r="NJQ31" s="46"/>
      <c r="NJU31" s="46"/>
      <c r="NJY31" s="46"/>
      <c r="NKC31" s="46"/>
      <c r="NKG31" s="46"/>
      <c r="NKK31" s="46"/>
      <c r="NKO31" s="46"/>
      <c r="NKS31" s="46"/>
      <c r="NKW31" s="46"/>
      <c r="NLA31" s="46"/>
      <c r="NLE31" s="46"/>
      <c r="NLI31" s="46"/>
      <c r="NLM31" s="46"/>
      <c r="NLQ31" s="46"/>
      <c r="NLU31" s="46"/>
      <c r="NLY31" s="46"/>
      <c r="NMC31" s="46"/>
      <c r="NMG31" s="46"/>
      <c r="NMK31" s="46"/>
      <c r="NMO31" s="46"/>
      <c r="NMS31" s="46"/>
      <c r="NMW31" s="46"/>
      <c r="NNA31" s="46"/>
      <c r="NNE31" s="46"/>
      <c r="NNI31" s="46"/>
      <c r="NNM31" s="46"/>
      <c r="NNQ31" s="46"/>
      <c r="NNU31" s="46"/>
      <c r="NNY31" s="46"/>
      <c r="NOC31" s="46"/>
      <c r="NOG31" s="46"/>
      <c r="NOK31" s="46"/>
      <c r="NOO31" s="46"/>
      <c r="NOS31" s="46"/>
      <c r="NOW31" s="46"/>
      <c r="NPA31" s="46"/>
      <c r="NPE31" s="46"/>
      <c r="NPI31" s="46"/>
      <c r="NPM31" s="46"/>
      <c r="NPQ31" s="46"/>
      <c r="NPU31" s="46"/>
      <c r="NPY31" s="46"/>
      <c r="NQC31" s="46"/>
      <c r="NQG31" s="46"/>
      <c r="NQK31" s="46"/>
      <c r="NQO31" s="46"/>
      <c r="NQS31" s="46"/>
      <c r="NQW31" s="46"/>
      <c r="NRA31" s="46"/>
      <c r="NRE31" s="46"/>
      <c r="NRI31" s="46"/>
      <c r="NRM31" s="46"/>
      <c r="NRQ31" s="46"/>
      <c r="NRU31" s="46"/>
      <c r="NRY31" s="46"/>
      <c r="NSC31" s="46"/>
      <c r="NSG31" s="46"/>
      <c r="NSK31" s="46"/>
      <c r="NSO31" s="46"/>
      <c r="NSS31" s="46"/>
      <c r="NSW31" s="46"/>
      <c r="NTA31" s="46"/>
      <c r="NTE31" s="46"/>
      <c r="NTI31" s="46"/>
      <c r="NTM31" s="46"/>
      <c r="NTQ31" s="46"/>
      <c r="NTU31" s="46"/>
      <c r="NTY31" s="46"/>
      <c r="NUC31" s="46"/>
      <c r="NUG31" s="46"/>
      <c r="NUK31" s="46"/>
      <c r="NUO31" s="46"/>
      <c r="NUS31" s="46"/>
      <c r="NUW31" s="46"/>
      <c r="NVA31" s="46"/>
      <c r="NVE31" s="46"/>
      <c r="NVI31" s="46"/>
      <c r="NVM31" s="46"/>
      <c r="NVQ31" s="46"/>
      <c r="NVU31" s="46"/>
      <c r="NVY31" s="46"/>
      <c r="NWC31" s="46"/>
      <c r="NWG31" s="46"/>
      <c r="NWK31" s="46"/>
      <c r="NWO31" s="46"/>
      <c r="NWS31" s="46"/>
      <c r="NWW31" s="46"/>
      <c r="NXA31" s="46"/>
      <c r="NXE31" s="46"/>
      <c r="NXI31" s="46"/>
      <c r="NXM31" s="46"/>
      <c r="NXQ31" s="46"/>
      <c r="NXU31" s="46"/>
      <c r="NXY31" s="46"/>
      <c r="NYC31" s="46"/>
      <c r="NYG31" s="46"/>
      <c r="NYK31" s="46"/>
      <c r="NYO31" s="46"/>
      <c r="NYS31" s="46"/>
      <c r="NYW31" s="46"/>
      <c r="NZA31" s="46"/>
      <c r="NZE31" s="46"/>
      <c r="NZI31" s="46"/>
      <c r="NZM31" s="46"/>
      <c r="NZQ31" s="46"/>
      <c r="NZU31" s="46"/>
      <c r="NZY31" s="46"/>
      <c r="OAC31" s="46"/>
      <c r="OAG31" s="46"/>
      <c r="OAK31" s="46"/>
      <c r="OAO31" s="46"/>
      <c r="OAS31" s="46"/>
      <c r="OAW31" s="46"/>
      <c r="OBA31" s="46"/>
      <c r="OBE31" s="46"/>
      <c r="OBI31" s="46"/>
      <c r="OBM31" s="46"/>
      <c r="OBQ31" s="46"/>
      <c r="OBU31" s="46"/>
      <c r="OBY31" s="46"/>
      <c r="OCC31" s="46"/>
      <c r="OCG31" s="46"/>
      <c r="OCK31" s="46"/>
      <c r="OCO31" s="46"/>
      <c r="OCS31" s="46"/>
      <c r="OCW31" s="46"/>
      <c r="ODA31" s="46"/>
      <c r="ODE31" s="46"/>
      <c r="ODI31" s="46"/>
      <c r="ODM31" s="46"/>
      <c r="ODQ31" s="46"/>
      <c r="ODU31" s="46"/>
      <c r="ODY31" s="46"/>
      <c r="OEC31" s="46"/>
      <c r="OEG31" s="46"/>
      <c r="OEK31" s="46"/>
      <c r="OEO31" s="46"/>
      <c r="OES31" s="46"/>
      <c r="OEW31" s="46"/>
      <c r="OFA31" s="46"/>
      <c r="OFE31" s="46"/>
      <c r="OFI31" s="46"/>
      <c r="OFM31" s="46"/>
      <c r="OFQ31" s="46"/>
      <c r="OFU31" s="46"/>
      <c r="OFY31" s="46"/>
      <c r="OGC31" s="46"/>
      <c r="OGG31" s="46"/>
      <c r="OGK31" s="46"/>
      <c r="OGO31" s="46"/>
      <c r="OGS31" s="46"/>
      <c r="OGW31" s="46"/>
      <c r="OHA31" s="46"/>
      <c r="OHE31" s="46"/>
      <c r="OHI31" s="46"/>
      <c r="OHM31" s="46"/>
      <c r="OHQ31" s="46"/>
      <c r="OHU31" s="46"/>
      <c r="OHY31" s="46"/>
      <c r="OIC31" s="46"/>
      <c r="OIG31" s="46"/>
      <c r="OIK31" s="46"/>
      <c r="OIO31" s="46"/>
      <c r="OIS31" s="46"/>
      <c r="OIW31" s="46"/>
      <c r="OJA31" s="46"/>
      <c r="OJE31" s="46"/>
      <c r="OJI31" s="46"/>
      <c r="OJM31" s="46"/>
      <c r="OJQ31" s="46"/>
      <c r="OJU31" s="46"/>
      <c r="OJY31" s="46"/>
      <c r="OKC31" s="46"/>
      <c r="OKG31" s="46"/>
      <c r="OKK31" s="46"/>
      <c r="OKO31" s="46"/>
      <c r="OKS31" s="46"/>
      <c r="OKW31" s="46"/>
      <c r="OLA31" s="46"/>
      <c r="OLE31" s="46"/>
      <c r="OLI31" s="46"/>
      <c r="OLM31" s="46"/>
      <c r="OLQ31" s="46"/>
      <c r="OLU31" s="46"/>
      <c r="OLY31" s="46"/>
      <c r="OMC31" s="46"/>
      <c r="OMG31" s="46"/>
      <c r="OMK31" s="46"/>
      <c r="OMO31" s="46"/>
      <c r="OMS31" s="46"/>
      <c r="OMW31" s="46"/>
      <c r="ONA31" s="46"/>
      <c r="ONE31" s="46"/>
      <c r="ONI31" s="46"/>
      <c r="ONM31" s="46"/>
      <c r="ONQ31" s="46"/>
      <c r="ONU31" s="46"/>
      <c r="ONY31" s="46"/>
      <c r="OOC31" s="46"/>
      <c r="OOG31" s="46"/>
      <c r="OOK31" s="46"/>
      <c r="OOO31" s="46"/>
      <c r="OOS31" s="46"/>
      <c r="OOW31" s="46"/>
      <c r="OPA31" s="46"/>
      <c r="OPE31" s="46"/>
      <c r="OPI31" s="46"/>
      <c r="OPM31" s="46"/>
      <c r="OPQ31" s="46"/>
      <c r="OPU31" s="46"/>
      <c r="OPY31" s="46"/>
      <c r="OQC31" s="46"/>
      <c r="OQG31" s="46"/>
      <c r="OQK31" s="46"/>
      <c r="OQO31" s="46"/>
      <c r="OQS31" s="46"/>
      <c r="OQW31" s="46"/>
      <c r="ORA31" s="46"/>
      <c r="ORE31" s="46"/>
      <c r="ORI31" s="46"/>
      <c r="ORM31" s="46"/>
      <c r="ORQ31" s="46"/>
      <c r="ORU31" s="46"/>
      <c r="ORY31" s="46"/>
      <c r="OSC31" s="46"/>
      <c r="OSG31" s="46"/>
      <c r="OSK31" s="46"/>
      <c r="OSO31" s="46"/>
      <c r="OSS31" s="46"/>
      <c r="OSW31" s="46"/>
      <c r="OTA31" s="46"/>
      <c r="OTE31" s="46"/>
      <c r="OTI31" s="46"/>
      <c r="OTM31" s="46"/>
      <c r="OTQ31" s="46"/>
      <c r="OTU31" s="46"/>
      <c r="OTY31" s="46"/>
      <c r="OUC31" s="46"/>
      <c r="OUG31" s="46"/>
      <c r="OUK31" s="46"/>
      <c r="OUO31" s="46"/>
      <c r="OUS31" s="46"/>
      <c r="OUW31" s="46"/>
      <c r="OVA31" s="46"/>
      <c r="OVE31" s="46"/>
      <c r="OVI31" s="46"/>
      <c r="OVM31" s="46"/>
      <c r="OVQ31" s="46"/>
      <c r="OVU31" s="46"/>
      <c r="OVY31" s="46"/>
      <c r="OWC31" s="46"/>
      <c r="OWG31" s="46"/>
      <c r="OWK31" s="46"/>
      <c r="OWO31" s="46"/>
      <c r="OWS31" s="46"/>
      <c r="OWW31" s="46"/>
      <c r="OXA31" s="46"/>
      <c r="OXE31" s="46"/>
      <c r="OXI31" s="46"/>
      <c r="OXM31" s="46"/>
      <c r="OXQ31" s="46"/>
      <c r="OXU31" s="46"/>
      <c r="OXY31" s="46"/>
      <c r="OYC31" s="46"/>
      <c r="OYG31" s="46"/>
      <c r="OYK31" s="46"/>
      <c r="OYO31" s="46"/>
      <c r="OYS31" s="46"/>
      <c r="OYW31" s="46"/>
      <c r="OZA31" s="46"/>
      <c r="OZE31" s="46"/>
      <c r="OZI31" s="46"/>
      <c r="OZM31" s="46"/>
      <c r="OZQ31" s="46"/>
      <c r="OZU31" s="46"/>
      <c r="OZY31" s="46"/>
      <c r="PAC31" s="46"/>
      <c r="PAG31" s="46"/>
      <c r="PAK31" s="46"/>
      <c r="PAO31" s="46"/>
      <c r="PAS31" s="46"/>
      <c r="PAW31" s="46"/>
      <c r="PBA31" s="46"/>
      <c r="PBE31" s="46"/>
      <c r="PBI31" s="46"/>
      <c r="PBM31" s="46"/>
      <c r="PBQ31" s="46"/>
      <c r="PBU31" s="46"/>
      <c r="PBY31" s="46"/>
      <c r="PCC31" s="46"/>
      <c r="PCG31" s="46"/>
      <c r="PCK31" s="46"/>
      <c r="PCO31" s="46"/>
      <c r="PCS31" s="46"/>
      <c r="PCW31" s="46"/>
      <c r="PDA31" s="46"/>
      <c r="PDE31" s="46"/>
      <c r="PDI31" s="46"/>
      <c r="PDM31" s="46"/>
      <c r="PDQ31" s="46"/>
      <c r="PDU31" s="46"/>
      <c r="PDY31" s="46"/>
      <c r="PEC31" s="46"/>
      <c r="PEG31" s="46"/>
      <c r="PEK31" s="46"/>
      <c r="PEO31" s="46"/>
      <c r="PES31" s="46"/>
      <c r="PEW31" s="46"/>
      <c r="PFA31" s="46"/>
      <c r="PFE31" s="46"/>
      <c r="PFI31" s="46"/>
      <c r="PFM31" s="46"/>
      <c r="PFQ31" s="46"/>
      <c r="PFU31" s="46"/>
      <c r="PFY31" s="46"/>
      <c r="PGC31" s="46"/>
      <c r="PGG31" s="46"/>
      <c r="PGK31" s="46"/>
      <c r="PGO31" s="46"/>
      <c r="PGS31" s="46"/>
      <c r="PGW31" s="46"/>
      <c r="PHA31" s="46"/>
      <c r="PHE31" s="46"/>
      <c r="PHI31" s="46"/>
      <c r="PHM31" s="46"/>
      <c r="PHQ31" s="46"/>
      <c r="PHU31" s="46"/>
      <c r="PHY31" s="46"/>
      <c r="PIC31" s="46"/>
      <c r="PIG31" s="46"/>
      <c r="PIK31" s="46"/>
      <c r="PIO31" s="46"/>
      <c r="PIS31" s="46"/>
      <c r="PIW31" s="46"/>
      <c r="PJA31" s="46"/>
      <c r="PJE31" s="46"/>
      <c r="PJI31" s="46"/>
      <c r="PJM31" s="46"/>
      <c r="PJQ31" s="46"/>
      <c r="PJU31" s="46"/>
      <c r="PJY31" s="46"/>
      <c r="PKC31" s="46"/>
      <c r="PKG31" s="46"/>
      <c r="PKK31" s="46"/>
      <c r="PKO31" s="46"/>
      <c r="PKS31" s="46"/>
      <c r="PKW31" s="46"/>
      <c r="PLA31" s="46"/>
      <c r="PLE31" s="46"/>
      <c r="PLI31" s="46"/>
      <c r="PLM31" s="46"/>
      <c r="PLQ31" s="46"/>
      <c r="PLU31" s="46"/>
      <c r="PLY31" s="46"/>
      <c r="PMC31" s="46"/>
      <c r="PMG31" s="46"/>
      <c r="PMK31" s="46"/>
      <c r="PMO31" s="46"/>
      <c r="PMS31" s="46"/>
      <c r="PMW31" s="46"/>
      <c r="PNA31" s="46"/>
      <c r="PNE31" s="46"/>
      <c r="PNI31" s="46"/>
      <c r="PNM31" s="46"/>
      <c r="PNQ31" s="46"/>
      <c r="PNU31" s="46"/>
      <c r="PNY31" s="46"/>
      <c r="POC31" s="46"/>
      <c r="POG31" s="46"/>
      <c r="POK31" s="46"/>
      <c r="POO31" s="46"/>
      <c r="POS31" s="46"/>
      <c r="POW31" s="46"/>
      <c r="PPA31" s="46"/>
      <c r="PPE31" s="46"/>
      <c r="PPI31" s="46"/>
      <c r="PPM31" s="46"/>
      <c r="PPQ31" s="46"/>
      <c r="PPU31" s="46"/>
      <c r="PPY31" s="46"/>
      <c r="PQC31" s="46"/>
      <c r="PQG31" s="46"/>
      <c r="PQK31" s="46"/>
      <c r="PQO31" s="46"/>
      <c r="PQS31" s="46"/>
      <c r="PQW31" s="46"/>
      <c r="PRA31" s="46"/>
      <c r="PRE31" s="46"/>
      <c r="PRI31" s="46"/>
      <c r="PRM31" s="46"/>
      <c r="PRQ31" s="46"/>
      <c r="PRU31" s="46"/>
      <c r="PRY31" s="46"/>
      <c r="PSC31" s="46"/>
      <c r="PSG31" s="46"/>
      <c r="PSK31" s="46"/>
      <c r="PSO31" s="46"/>
      <c r="PSS31" s="46"/>
      <c r="PSW31" s="46"/>
      <c r="PTA31" s="46"/>
      <c r="PTE31" s="46"/>
      <c r="PTI31" s="46"/>
      <c r="PTM31" s="46"/>
      <c r="PTQ31" s="46"/>
      <c r="PTU31" s="46"/>
      <c r="PTY31" s="46"/>
      <c r="PUC31" s="46"/>
      <c r="PUG31" s="46"/>
      <c r="PUK31" s="46"/>
      <c r="PUO31" s="46"/>
      <c r="PUS31" s="46"/>
      <c r="PUW31" s="46"/>
      <c r="PVA31" s="46"/>
      <c r="PVE31" s="46"/>
      <c r="PVI31" s="46"/>
      <c r="PVM31" s="46"/>
      <c r="PVQ31" s="46"/>
      <c r="PVU31" s="46"/>
      <c r="PVY31" s="46"/>
      <c r="PWC31" s="46"/>
      <c r="PWG31" s="46"/>
      <c r="PWK31" s="46"/>
      <c r="PWO31" s="46"/>
      <c r="PWS31" s="46"/>
      <c r="PWW31" s="46"/>
      <c r="PXA31" s="46"/>
      <c r="PXE31" s="46"/>
      <c r="PXI31" s="46"/>
      <c r="PXM31" s="46"/>
      <c r="PXQ31" s="46"/>
      <c r="PXU31" s="46"/>
      <c r="PXY31" s="46"/>
      <c r="PYC31" s="46"/>
      <c r="PYG31" s="46"/>
      <c r="PYK31" s="46"/>
      <c r="PYO31" s="46"/>
      <c r="PYS31" s="46"/>
      <c r="PYW31" s="46"/>
      <c r="PZA31" s="46"/>
      <c r="PZE31" s="46"/>
      <c r="PZI31" s="46"/>
      <c r="PZM31" s="46"/>
      <c r="PZQ31" s="46"/>
      <c r="PZU31" s="46"/>
      <c r="PZY31" s="46"/>
      <c r="QAC31" s="46"/>
      <c r="QAG31" s="46"/>
      <c r="QAK31" s="46"/>
      <c r="QAO31" s="46"/>
      <c r="QAS31" s="46"/>
      <c r="QAW31" s="46"/>
      <c r="QBA31" s="46"/>
      <c r="QBE31" s="46"/>
      <c r="QBI31" s="46"/>
      <c r="QBM31" s="46"/>
      <c r="QBQ31" s="46"/>
      <c r="QBU31" s="46"/>
      <c r="QBY31" s="46"/>
      <c r="QCC31" s="46"/>
      <c r="QCG31" s="46"/>
      <c r="QCK31" s="46"/>
      <c r="QCO31" s="46"/>
      <c r="QCS31" s="46"/>
      <c r="QCW31" s="46"/>
      <c r="QDA31" s="46"/>
      <c r="QDE31" s="46"/>
      <c r="QDI31" s="46"/>
      <c r="QDM31" s="46"/>
      <c r="QDQ31" s="46"/>
      <c r="QDU31" s="46"/>
      <c r="QDY31" s="46"/>
      <c r="QEC31" s="46"/>
      <c r="QEG31" s="46"/>
      <c r="QEK31" s="46"/>
      <c r="QEO31" s="46"/>
      <c r="QES31" s="46"/>
      <c r="QEW31" s="46"/>
      <c r="QFA31" s="46"/>
      <c r="QFE31" s="46"/>
      <c r="QFI31" s="46"/>
      <c r="QFM31" s="46"/>
      <c r="QFQ31" s="46"/>
      <c r="QFU31" s="46"/>
      <c r="QFY31" s="46"/>
      <c r="QGC31" s="46"/>
      <c r="QGG31" s="46"/>
      <c r="QGK31" s="46"/>
      <c r="QGO31" s="46"/>
      <c r="QGS31" s="46"/>
      <c r="QGW31" s="46"/>
      <c r="QHA31" s="46"/>
      <c r="QHE31" s="46"/>
      <c r="QHI31" s="46"/>
      <c r="QHM31" s="46"/>
      <c r="QHQ31" s="46"/>
      <c r="QHU31" s="46"/>
      <c r="QHY31" s="46"/>
      <c r="QIC31" s="46"/>
      <c r="QIG31" s="46"/>
      <c r="QIK31" s="46"/>
      <c r="QIO31" s="46"/>
      <c r="QIS31" s="46"/>
      <c r="QIW31" s="46"/>
      <c r="QJA31" s="46"/>
      <c r="QJE31" s="46"/>
      <c r="QJI31" s="46"/>
      <c r="QJM31" s="46"/>
      <c r="QJQ31" s="46"/>
      <c r="QJU31" s="46"/>
      <c r="QJY31" s="46"/>
      <c r="QKC31" s="46"/>
      <c r="QKG31" s="46"/>
      <c r="QKK31" s="46"/>
      <c r="QKO31" s="46"/>
      <c r="QKS31" s="46"/>
      <c r="QKW31" s="46"/>
      <c r="QLA31" s="46"/>
      <c r="QLE31" s="46"/>
      <c r="QLI31" s="46"/>
      <c r="QLM31" s="46"/>
      <c r="QLQ31" s="46"/>
      <c r="QLU31" s="46"/>
      <c r="QLY31" s="46"/>
      <c r="QMC31" s="46"/>
      <c r="QMG31" s="46"/>
      <c r="QMK31" s="46"/>
      <c r="QMO31" s="46"/>
      <c r="QMS31" s="46"/>
      <c r="QMW31" s="46"/>
      <c r="QNA31" s="46"/>
      <c r="QNE31" s="46"/>
      <c r="QNI31" s="46"/>
      <c r="QNM31" s="46"/>
      <c r="QNQ31" s="46"/>
      <c r="QNU31" s="46"/>
      <c r="QNY31" s="46"/>
      <c r="QOC31" s="46"/>
      <c r="QOG31" s="46"/>
      <c r="QOK31" s="46"/>
      <c r="QOO31" s="46"/>
      <c r="QOS31" s="46"/>
      <c r="QOW31" s="46"/>
      <c r="QPA31" s="46"/>
      <c r="QPE31" s="46"/>
      <c r="QPI31" s="46"/>
      <c r="QPM31" s="46"/>
      <c r="QPQ31" s="46"/>
      <c r="QPU31" s="46"/>
      <c r="QPY31" s="46"/>
      <c r="QQC31" s="46"/>
      <c r="QQG31" s="46"/>
      <c r="QQK31" s="46"/>
      <c r="QQO31" s="46"/>
      <c r="QQS31" s="46"/>
      <c r="QQW31" s="46"/>
      <c r="QRA31" s="46"/>
      <c r="QRE31" s="46"/>
      <c r="QRI31" s="46"/>
      <c r="QRM31" s="46"/>
      <c r="QRQ31" s="46"/>
      <c r="QRU31" s="46"/>
      <c r="QRY31" s="46"/>
      <c r="QSC31" s="46"/>
      <c r="QSG31" s="46"/>
      <c r="QSK31" s="46"/>
      <c r="QSO31" s="46"/>
      <c r="QSS31" s="46"/>
      <c r="QSW31" s="46"/>
      <c r="QTA31" s="46"/>
      <c r="QTE31" s="46"/>
      <c r="QTI31" s="46"/>
      <c r="QTM31" s="46"/>
      <c r="QTQ31" s="46"/>
      <c r="QTU31" s="46"/>
      <c r="QTY31" s="46"/>
      <c r="QUC31" s="46"/>
      <c r="QUG31" s="46"/>
      <c r="QUK31" s="46"/>
      <c r="QUO31" s="46"/>
      <c r="QUS31" s="46"/>
      <c r="QUW31" s="46"/>
      <c r="QVA31" s="46"/>
      <c r="QVE31" s="46"/>
      <c r="QVI31" s="46"/>
      <c r="QVM31" s="46"/>
      <c r="QVQ31" s="46"/>
      <c r="QVU31" s="46"/>
      <c r="QVY31" s="46"/>
      <c r="QWC31" s="46"/>
      <c r="QWG31" s="46"/>
      <c r="QWK31" s="46"/>
      <c r="QWO31" s="46"/>
      <c r="QWS31" s="46"/>
      <c r="QWW31" s="46"/>
      <c r="QXA31" s="46"/>
      <c r="QXE31" s="46"/>
      <c r="QXI31" s="46"/>
      <c r="QXM31" s="46"/>
      <c r="QXQ31" s="46"/>
      <c r="QXU31" s="46"/>
      <c r="QXY31" s="46"/>
      <c r="QYC31" s="46"/>
      <c r="QYG31" s="46"/>
      <c r="QYK31" s="46"/>
      <c r="QYO31" s="46"/>
      <c r="QYS31" s="46"/>
      <c r="QYW31" s="46"/>
      <c r="QZA31" s="46"/>
      <c r="QZE31" s="46"/>
      <c r="QZI31" s="46"/>
      <c r="QZM31" s="46"/>
      <c r="QZQ31" s="46"/>
      <c r="QZU31" s="46"/>
      <c r="QZY31" s="46"/>
      <c r="RAC31" s="46"/>
      <c r="RAG31" s="46"/>
      <c r="RAK31" s="46"/>
      <c r="RAO31" s="46"/>
      <c r="RAS31" s="46"/>
      <c r="RAW31" s="46"/>
      <c r="RBA31" s="46"/>
      <c r="RBE31" s="46"/>
      <c r="RBI31" s="46"/>
      <c r="RBM31" s="46"/>
      <c r="RBQ31" s="46"/>
      <c r="RBU31" s="46"/>
      <c r="RBY31" s="46"/>
      <c r="RCC31" s="46"/>
      <c r="RCG31" s="46"/>
      <c r="RCK31" s="46"/>
      <c r="RCO31" s="46"/>
      <c r="RCS31" s="46"/>
      <c r="RCW31" s="46"/>
      <c r="RDA31" s="46"/>
      <c r="RDE31" s="46"/>
      <c r="RDI31" s="46"/>
      <c r="RDM31" s="46"/>
      <c r="RDQ31" s="46"/>
      <c r="RDU31" s="46"/>
      <c r="RDY31" s="46"/>
      <c r="REC31" s="46"/>
      <c r="REG31" s="46"/>
      <c r="REK31" s="46"/>
      <c r="REO31" s="46"/>
      <c r="RES31" s="46"/>
      <c r="REW31" s="46"/>
      <c r="RFA31" s="46"/>
      <c r="RFE31" s="46"/>
      <c r="RFI31" s="46"/>
      <c r="RFM31" s="46"/>
      <c r="RFQ31" s="46"/>
      <c r="RFU31" s="46"/>
      <c r="RFY31" s="46"/>
      <c r="RGC31" s="46"/>
      <c r="RGG31" s="46"/>
      <c r="RGK31" s="46"/>
      <c r="RGO31" s="46"/>
      <c r="RGS31" s="46"/>
      <c r="RGW31" s="46"/>
      <c r="RHA31" s="46"/>
      <c r="RHE31" s="46"/>
      <c r="RHI31" s="46"/>
      <c r="RHM31" s="46"/>
      <c r="RHQ31" s="46"/>
      <c r="RHU31" s="46"/>
      <c r="RHY31" s="46"/>
      <c r="RIC31" s="46"/>
      <c r="RIG31" s="46"/>
      <c r="RIK31" s="46"/>
      <c r="RIO31" s="46"/>
      <c r="RIS31" s="46"/>
      <c r="RIW31" s="46"/>
      <c r="RJA31" s="46"/>
      <c r="RJE31" s="46"/>
      <c r="RJI31" s="46"/>
      <c r="RJM31" s="46"/>
      <c r="RJQ31" s="46"/>
      <c r="RJU31" s="46"/>
      <c r="RJY31" s="46"/>
      <c r="RKC31" s="46"/>
      <c r="RKG31" s="46"/>
      <c r="RKK31" s="46"/>
      <c r="RKO31" s="46"/>
      <c r="RKS31" s="46"/>
      <c r="RKW31" s="46"/>
      <c r="RLA31" s="46"/>
      <c r="RLE31" s="46"/>
      <c r="RLI31" s="46"/>
      <c r="RLM31" s="46"/>
      <c r="RLQ31" s="46"/>
      <c r="RLU31" s="46"/>
      <c r="RLY31" s="46"/>
      <c r="RMC31" s="46"/>
      <c r="RMG31" s="46"/>
      <c r="RMK31" s="46"/>
      <c r="RMO31" s="46"/>
      <c r="RMS31" s="46"/>
      <c r="RMW31" s="46"/>
      <c r="RNA31" s="46"/>
      <c r="RNE31" s="46"/>
      <c r="RNI31" s="46"/>
      <c r="RNM31" s="46"/>
      <c r="RNQ31" s="46"/>
      <c r="RNU31" s="46"/>
      <c r="RNY31" s="46"/>
      <c r="ROC31" s="46"/>
      <c r="ROG31" s="46"/>
      <c r="ROK31" s="46"/>
      <c r="ROO31" s="46"/>
      <c r="ROS31" s="46"/>
      <c r="ROW31" s="46"/>
      <c r="RPA31" s="46"/>
      <c r="RPE31" s="46"/>
      <c r="RPI31" s="46"/>
      <c r="RPM31" s="46"/>
      <c r="RPQ31" s="46"/>
      <c r="RPU31" s="46"/>
      <c r="RPY31" s="46"/>
      <c r="RQC31" s="46"/>
      <c r="RQG31" s="46"/>
      <c r="RQK31" s="46"/>
      <c r="RQO31" s="46"/>
      <c r="RQS31" s="46"/>
      <c r="RQW31" s="46"/>
      <c r="RRA31" s="46"/>
      <c r="RRE31" s="46"/>
      <c r="RRI31" s="46"/>
      <c r="RRM31" s="46"/>
      <c r="RRQ31" s="46"/>
      <c r="RRU31" s="46"/>
      <c r="RRY31" s="46"/>
      <c r="RSC31" s="46"/>
      <c r="RSG31" s="46"/>
      <c r="RSK31" s="46"/>
      <c r="RSO31" s="46"/>
      <c r="RSS31" s="46"/>
      <c r="RSW31" s="46"/>
      <c r="RTA31" s="46"/>
      <c r="RTE31" s="46"/>
      <c r="RTI31" s="46"/>
      <c r="RTM31" s="46"/>
      <c r="RTQ31" s="46"/>
      <c r="RTU31" s="46"/>
      <c r="RTY31" s="46"/>
      <c r="RUC31" s="46"/>
      <c r="RUG31" s="46"/>
      <c r="RUK31" s="46"/>
      <c r="RUO31" s="46"/>
      <c r="RUS31" s="46"/>
      <c r="RUW31" s="46"/>
      <c r="RVA31" s="46"/>
      <c r="RVE31" s="46"/>
      <c r="RVI31" s="46"/>
      <c r="RVM31" s="46"/>
      <c r="RVQ31" s="46"/>
      <c r="RVU31" s="46"/>
      <c r="RVY31" s="46"/>
      <c r="RWC31" s="46"/>
      <c r="RWG31" s="46"/>
      <c r="RWK31" s="46"/>
      <c r="RWO31" s="46"/>
      <c r="RWS31" s="46"/>
      <c r="RWW31" s="46"/>
      <c r="RXA31" s="46"/>
      <c r="RXE31" s="46"/>
      <c r="RXI31" s="46"/>
      <c r="RXM31" s="46"/>
      <c r="RXQ31" s="46"/>
      <c r="RXU31" s="46"/>
      <c r="RXY31" s="46"/>
      <c r="RYC31" s="46"/>
      <c r="RYG31" s="46"/>
      <c r="RYK31" s="46"/>
      <c r="RYO31" s="46"/>
      <c r="RYS31" s="46"/>
      <c r="RYW31" s="46"/>
      <c r="RZA31" s="46"/>
      <c r="RZE31" s="46"/>
      <c r="RZI31" s="46"/>
      <c r="RZM31" s="46"/>
      <c r="RZQ31" s="46"/>
      <c r="RZU31" s="46"/>
      <c r="RZY31" s="46"/>
      <c r="SAC31" s="46"/>
      <c r="SAG31" s="46"/>
      <c r="SAK31" s="46"/>
      <c r="SAO31" s="46"/>
      <c r="SAS31" s="46"/>
      <c r="SAW31" s="46"/>
      <c r="SBA31" s="46"/>
      <c r="SBE31" s="46"/>
      <c r="SBI31" s="46"/>
      <c r="SBM31" s="46"/>
      <c r="SBQ31" s="46"/>
      <c r="SBU31" s="46"/>
      <c r="SBY31" s="46"/>
      <c r="SCC31" s="46"/>
      <c r="SCG31" s="46"/>
      <c r="SCK31" s="46"/>
      <c r="SCO31" s="46"/>
      <c r="SCS31" s="46"/>
      <c r="SCW31" s="46"/>
      <c r="SDA31" s="46"/>
      <c r="SDE31" s="46"/>
      <c r="SDI31" s="46"/>
      <c r="SDM31" s="46"/>
      <c r="SDQ31" s="46"/>
      <c r="SDU31" s="46"/>
      <c r="SDY31" s="46"/>
      <c r="SEC31" s="46"/>
      <c r="SEG31" s="46"/>
      <c r="SEK31" s="46"/>
      <c r="SEO31" s="46"/>
      <c r="SES31" s="46"/>
      <c r="SEW31" s="46"/>
      <c r="SFA31" s="46"/>
      <c r="SFE31" s="46"/>
      <c r="SFI31" s="46"/>
      <c r="SFM31" s="46"/>
      <c r="SFQ31" s="46"/>
      <c r="SFU31" s="46"/>
      <c r="SFY31" s="46"/>
      <c r="SGC31" s="46"/>
      <c r="SGG31" s="46"/>
      <c r="SGK31" s="46"/>
      <c r="SGO31" s="46"/>
      <c r="SGS31" s="46"/>
      <c r="SGW31" s="46"/>
      <c r="SHA31" s="46"/>
      <c r="SHE31" s="46"/>
      <c r="SHI31" s="46"/>
      <c r="SHM31" s="46"/>
      <c r="SHQ31" s="46"/>
      <c r="SHU31" s="46"/>
      <c r="SHY31" s="46"/>
      <c r="SIC31" s="46"/>
      <c r="SIG31" s="46"/>
      <c r="SIK31" s="46"/>
      <c r="SIO31" s="46"/>
      <c r="SIS31" s="46"/>
      <c r="SIW31" s="46"/>
      <c r="SJA31" s="46"/>
      <c r="SJE31" s="46"/>
      <c r="SJI31" s="46"/>
      <c r="SJM31" s="46"/>
      <c r="SJQ31" s="46"/>
      <c r="SJU31" s="46"/>
      <c r="SJY31" s="46"/>
      <c r="SKC31" s="46"/>
      <c r="SKG31" s="46"/>
      <c r="SKK31" s="46"/>
      <c r="SKO31" s="46"/>
      <c r="SKS31" s="46"/>
      <c r="SKW31" s="46"/>
      <c r="SLA31" s="46"/>
      <c r="SLE31" s="46"/>
      <c r="SLI31" s="46"/>
      <c r="SLM31" s="46"/>
      <c r="SLQ31" s="46"/>
      <c r="SLU31" s="46"/>
      <c r="SLY31" s="46"/>
      <c r="SMC31" s="46"/>
      <c r="SMG31" s="46"/>
      <c r="SMK31" s="46"/>
      <c r="SMO31" s="46"/>
      <c r="SMS31" s="46"/>
      <c r="SMW31" s="46"/>
      <c r="SNA31" s="46"/>
      <c r="SNE31" s="46"/>
      <c r="SNI31" s="46"/>
      <c r="SNM31" s="46"/>
      <c r="SNQ31" s="46"/>
      <c r="SNU31" s="46"/>
      <c r="SNY31" s="46"/>
      <c r="SOC31" s="46"/>
      <c r="SOG31" s="46"/>
      <c r="SOK31" s="46"/>
      <c r="SOO31" s="46"/>
      <c r="SOS31" s="46"/>
      <c r="SOW31" s="46"/>
      <c r="SPA31" s="46"/>
      <c r="SPE31" s="46"/>
      <c r="SPI31" s="46"/>
      <c r="SPM31" s="46"/>
      <c r="SPQ31" s="46"/>
      <c r="SPU31" s="46"/>
      <c r="SPY31" s="46"/>
      <c r="SQC31" s="46"/>
      <c r="SQG31" s="46"/>
      <c r="SQK31" s="46"/>
      <c r="SQO31" s="46"/>
      <c r="SQS31" s="46"/>
      <c r="SQW31" s="46"/>
      <c r="SRA31" s="46"/>
      <c r="SRE31" s="46"/>
      <c r="SRI31" s="46"/>
      <c r="SRM31" s="46"/>
      <c r="SRQ31" s="46"/>
      <c r="SRU31" s="46"/>
      <c r="SRY31" s="46"/>
      <c r="SSC31" s="46"/>
      <c r="SSG31" s="46"/>
      <c r="SSK31" s="46"/>
      <c r="SSO31" s="46"/>
      <c r="SSS31" s="46"/>
      <c r="SSW31" s="46"/>
      <c r="STA31" s="46"/>
      <c r="STE31" s="46"/>
      <c r="STI31" s="46"/>
      <c r="STM31" s="46"/>
      <c r="STQ31" s="46"/>
      <c r="STU31" s="46"/>
      <c r="STY31" s="46"/>
      <c r="SUC31" s="46"/>
      <c r="SUG31" s="46"/>
      <c r="SUK31" s="46"/>
      <c r="SUO31" s="46"/>
      <c r="SUS31" s="46"/>
      <c r="SUW31" s="46"/>
      <c r="SVA31" s="46"/>
      <c r="SVE31" s="46"/>
      <c r="SVI31" s="46"/>
      <c r="SVM31" s="46"/>
      <c r="SVQ31" s="46"/>
      <c r="SVU31" s="46"/>
      <c r="SVY31" s="46"/>
      <c r="SWC31" s="46"/>
      <c r="SWG31" s="46"/>
      <c r="SWK31" s="46"/>
      <c r="SWO31" s="46"/>
      <c r="SWS31" s="46"/>
      <c r="SWW31" s="46"/>
      <c r="SXA31" s="46"/>
      <c r="SXE31" s="46"/>
      <c r="SXI31" s="46"/>
      <c r="SXM31" s="46"/>
      <c r="SXQ31" s="46"/>
      <c r="SXU31" s="46"/>
      <c r="SXY31" s="46"/>
      <c r="SYC31" s="46"/>
      <c r="SYG31" s="46"/>
      <c r="SYK31" s="46"/>
      <c r="SYO31" s="46"/>
      <c r="SYS31" s="46"/>
      <c r="SYW31" s="46"/>
      <c r="SZA31" s="46"/>
      <c r="SZE31" s="46"/>
      <c r="SZI31" s="46"/>
      <c r="SZM31" s="46"/>
      <c r="SZQ31" s="46"/>
      <c r="SZU31" s="46"/>
      <c r="SZY31" s="46"/>
      <c r="TAC31" s="46"/>
      <c r="TAG31" s="46"/>
      <c r="TAK31" s="46"/>
      <c r="TAO31" s="46"/>
      <c r="TAS31" s="46"/>
      <c r="TAW31" s="46"/>
      <c r="TBA31" s="46"/>
      <c r="TBE31" s="46"/>
      <c r="TBI31" s="46"/>
      <c r="TBM31" s="46"/>
      <c r="TBQ31" s="46"/>
      <c r="TBU31" s="46"/>
      <c r="TBY31" s="46"/>
      <c r="TCC31" s="46"/>
      <c r="TCG31" s="46"/>
      <c r="TCK31" s="46"/>
      <c r="TCO31" s="46"/>
      <c r="TCS31" s="46"/>
      <c r="TCW31" s="46"/>
      <c r="TDA31" s="46"/>
      <c r="TDE31" s="46"/>
      <c r="TDI31" s="46"/>
      <c r="TDM31" s="46"/>
      <c r="TDQ31" s="46"/>
      <c r="TDU31" s="46"/>
      <c r="TDY31" s="46"/>
      <c r="TEC31" s="46"/>
      <c r="TEG31" s="46"/>
      <c r="TEK31" s="46"/>
      <c r="TEO31" s="46"/>
      <c r="TES31" s="46"/>
      <c r="TEW31" s="46"/>
      <c r="TFA31" s="46"/>
      <c r="TFE31" s="46"/>
      <c r="TFI31" s="46"/>
      <c r="TFM31" s="46"/>
      <c r="TFQ31" s="46"/>
      <c r="TFU31" s="46"/>
      <c r="TFY31" s="46"/>
      <c r="TGC31" s="46"/>
      <c r="TGG31" s="46"/>
      <c r="TGK31" s="46"/>
      <c r="TGO31" s="46"/>
      <c r="TGS31" s="46"/>
      <c r="TGW31" s="46"/>
      <c r="THA31" s="46"/>
      <c r="THE31" s="46"/>
      <c r="THI31" s="46"/>
      <c r="THM31" s="46"/>
      <c r="THQ31" s="46"/>
      <c r="THU31" s="46"/>
      <c r="THY31" s="46"/>
      <c r="TIC31" s="46"/>
      <c r="TIG31" s="46"/>
      <c r="TIK31" s="46"/>
      <c r="TIO31" s="46"/>
      <c r="TIS31" s="46"/>
      <c r="TIW31" s="46"/>
      <c r="TJA31" s="46"/>
      <c r="TJE31" s="46"/>
      <c r="TJI31" s="46"/>
      <c r="TJM31" s="46"/>
      <c r="TJQ31" s="46"/>
      <c r="TJU31" s="46"/>
      <c r="TJY31" s="46"/>
      <c r="TKC31" s="46"/>
      <c r="TKG31" s="46"/>
      <c r="TKK31" s="46"/>
      <c r="TKO31" s="46"/>
      <c r="TKS31" s="46"/>
      <c r="TKW31" s="46"/>
      <c r="TLA31" s="46"/>
      <c r="TLE31" s="46"/>
      <c r="TLI31" s="46"/>
      <c r="TLM31" s="46"/>
      <c r="TLQ31" s="46"/>
      <c r="TLU31" s="46"/>
      <c r="TLY31" s="46"/>
      <c r="TMC31" s="46"/>
      <c r="TMG31" s="46"/>
      <c r="TMK31" s="46"/>
      <c r="TMO31" s="46"/>
      <c r="TMS31" s="46"/>
      <c r="TMW31" s="46"/>
      <c r="TNA31" s="46"/>
      <c r="TNE31" s="46"/>
      <c r="TNI31" s="46"/>
      <c r="TNM31" s="46"/>
      <c r="TNQ31" s="46"/>
      <c r="TNU31" s="46"/>
      <c r="TNY31" s="46"/>
      <c r="TOC31" s="46"/>
      <c r="TOG31" s="46"/>
      <c r="TOK31" s="46"/>
      <c r="TOO31" s="46"/>
      <c r="TOS31" s="46"/>
      <c r="TOW31" s="46"/>
      <c r="TPA31" s="46"/>
      <c r="TPE31" s="46"/>
      <c r="TPI31" s="46"/>
      <c r="TPM31" s="46"/>
      <c r="TPQ31" s="46"/>
      <c r="TPU31" s="46"/>
      <c r="TPY31" s="46"/>
      <c r="TQC31" s="46"/>
      <c r="TQG31" s="46"/>
      <c r="TQK31" s="46"/>
      <c r="TQO31" s="46"/>
      <c r="TQS31" s="46"/>
      <c r="TQW31" s="46"/>
      <c r="TRA31" s="46"/>
      <c r="TRE31" s="46"/>
      <c r="TRI31" s="46"/>
      <c r="TRM31" s="46"/>
      <c r="TRQ31" s="46"/>
      <c r="TRU31" s="46"/>
      <c r="TRY31" s="46"/>
      <c r="TSC31" s="46"/>
      <c r="TSG31" s="46"/>
      <c r="TSK31" s="46"/>
      <c r="TSO31" s="46"/>
      <c r="TSS31" s="46"/>
      <c r="TSW31" s="46"/>
      <c r="TTA31" s="46"/>
      <c r="TTE31" s="46"/>
      <c r="TTI31" s="46"/>
      <c r="TTM31" s="46"/>
      <c r="TTQ31" s="46"/>
      <c r="TTU31" s="46"/>
      <c r="TTY31" s="46"/>
      <c r="TUC31" s="46"/>
      <c r="TUG31" s="46"/>
      <c r="TUK31" s="46"/>
      <c r="TUO31" s="46"/>
      <c r="TUS31" s="46"/>
      <c r="TUW31" s="46"/>
      <c r="TVA31" s="46"/>
      <c r="TVE31" s="46"/>
      <c r="TVI31" s="46"/>
      <c r="TVM31" s="46"/>
      <c r="TVQ31" s="46"/>
      <c r="TVU31" s="46"/>
      <c r="TVY31" s="46"/>
      <c r="TWC31" s="46"/>
      <c r="TWG31" s="46"/>
      <c r="TWK31" s="46"/>
      <c r="TWO31" s="46"/>
      <c r="TWS31" s="46"/>
      <c r="TWW31" s="46"/>
      <c r="TXA31" s="46"/>
      <c r="TXE31" s="46"/>
      <c r="TXI31" s="46"/>
      <c r="TXM31" s="46"/>
      <c r="TXQ31" s="46"/>
      <c r="TXU31" s="46"/>
      <c r="TXY31" s="46"/>
      <c r="TYC31" s="46"/>
      <c r="TYG31" s="46"/>
      <c r="TYK31" s="46"/>
      <c r="TYO31" s="46"/>
      <c r="TYS31" s="46"/>
      <c r="TYW31" s="46"/>
      <c r="TZA31" s="46"/>
      <c r="TZE31" s="46"/>
      <c r="TZI31" s="46"/>
      <c r="TZM31" s="46"/>
      <c r="TZQ31" s="46"/>
      <c r="TZU31" s="46"/>
      <c r="TZY31" s="46"/>
      <c r="UAC31" s="46"/>
      <c r="UAG31" s="46"/>
      <c r="UAK31" s="46"/>
      <c r="UAO31" s="46"/>
      <c r="UAS31" s="46"/>
      <c r="UAW31" s="46"/>
      <c r="UBA31" s="46"/>
      <c r="UBE31" s="46"/>
      <c r="UBI31" s="46"/>
      <c r="UBM31" s="46"/>
      <c r="UBQ31" s="46"/>
      <c r="UBU31" s="46"/>
      <c r="UBY31" s="46"/>
      <c r="UCC31" s="46"/>
      <c r="UCG31" s="46"/>
      <c r="UCK31" s="46"/>
      <c r="UCO31" s="46"/>
      <c r="UCS31" s="46"/>
      <c r="UCW31" s="46"/>
      <c r="UDA31" s="46"/>
      <c r="UDE31" s="46"/>
      <c r="UDI31" s="46"/>
      <c r="UDM31" s="46"/>
      <c r="UDQ31" s="46"/>
      <c r="UDU31" s="46"/>
      <c r="UDY31" s="46"/>
      <c r="UEC31" s="46"/>
      <c r="UEG31" s="46"/>
      <c r="UEK31" s="46"/>
      <c r="UEO31" s="46"/>
      <c r="UES31" s="46"/>
      <c r="UEW31" s="46"/>
      <c r="UFA31" s="46"/>
      <c r="UFE31" s="46"/>
      <c r="UFI31" s="46"/>
      <c r="UFM31" s="46"/>
      <c r="UFQ31" s="46"/>
      <c r="UFU31" s="46"/>
      <c r="UFY31" s="46"/>
      <c r="UGC31" s="46"/>
      <c r="UGG31" s="46"/>
      <c r="UGK31" s="46"/>
      <c r="UGO31" s="46"/>
      <c r="UGS31" s="46"/>
      <c r="UGW31" s="46"/>
      <c r="UHA31" s="46"/>
      <c r="UHE31" s="46"/>
      <c r="UHI31" s="46"/>
      <c r="UHM31" s="46"/>
      <c r="UHQ31" s="46"/>
      <c r="UHU31" s="46"/>
      <c r="UHY31" s="46"/>
      <c r="UIC31" s="46"/>
      <c r="UIG31" s="46"/>
      <c r="UIK31" s="46"/>
      <c r="UIO31" s="46"/>
      <c r="UIS31" s="46"/>
      <c r="UIW31" s="46"/>
      <c r="UJA31" s="46"/>
      <c r="UJE31" s="46"/>
      <c r="UJI31" s="46"/>
      <c r="UJM31" s="46"/>
      <c r="UJQ31" s="46"/>
      <c r="UJU31" s="46"/>
      <c r="UJY31" s="46"/>
      <c r="UKC31" s="46"/>
      <c r="UKG31" s="46"/>
      <c r="UKK31" s="46"/>
      <c r="UKO31" s="46"/>
      <c r="UKS31" s="46"/>
      <c r="UKW31" s="46"/>
      <c r="ULA31" s="46"/>
      <c r="ULE31" s="46"/>
      <c r="ULI31" s="46"/>
      <c r="ULM31" s="46"/>
      <c r="ULQ31" s="46"/>
      <c r="ULU31" s="46"/>
      <c r="ULY31" s="46"/>
      <c r="UMC31" s="46"/>
      <c r="UMG31" s="46"/>
      <c r="UMK31" s="46"/>
      <c r="UMO31" s="46"/>
      <c r="UMS31" s="46"/>
      <c r="UMW31" s="46"/>
      <c r="UNA31" s="46"/>
      <c r="UNE31" s="46"/>
      <c r="UNI31" s="46"/>
      <c r="UNM31" s="46"/>
      <c r="UNQ31" s="46"/>
      <c r="UNU31" s="46"/>
      <c r="UNY31" s="46"/>
      <c r="UOC31" s="46"/>
      <c r="UOG31" s="46"/>
      <c r="UOK31" s="46"/>
      <c r="UOO31" s="46"/>
      <c r="UOS31" s="46"/>
      <c r="UOW31" s="46"/>
      <c r="UPA31" s="46"/>
      <c r="UPE31" s="46"/>
      <c r="UPI31" s="46"/>
      <c r="UPM31" s="46"/>
      <c r="UPQ31" s="46"/>
      <c r="UPU31" s="46"/>
      <c r="UPY31" s="46"/>
      <c r="UQC31" s="46"/>
      <c r="UQG31" s="46"/>
      <c r="UQK31" s="46"/>
      <c r="UQO31" s="46"/>
      <c r="UQS31" s="46"/>
      <c r="UQW31" s="46"/>
      <c r="URA31" s="46"/>
      <c r="URE31" s="46"/>
      <c r="URI31" s="46"/>
      <c r="URM31" s="46"/>
      <c r="URQ31" s="46"/>
      <c r="URU31" s="46"/>
      <c r="URY31" s="46"/>
      <c r="USC31" s="46"/>
      <c r="USG31" s="46"/>
      <c r="USK31" s="46"/>
      <c r="USO31" s="46"/>
      <c r="USS31" s="46"/>
      <c r="USW31" s="46"/>
      <c r="UTA31" s="46"/>
      <c r="UTE31" s="46"/>
      <c r="UTI31" s="46"/>
      <c r="UTM31" s="46"/>
      <c r="UTQ31" s="46"/>
      <c r="UTU31" s="46"/>
      <c r="UTY31" s="46"/>
      <c r="UUC31" s="46"/>
      <c r="UUG31" s="46"/>
      <c r="UUK31" s="46"/>
      <c r="UUO31" s="46"/>
      <c r="UUS31" s="46"/>
      <c r="UUW31" s="46"/>
      <c r="UVA31" s="46"/>
      <c r="UVE31" s="46"/>
      <c r="UVI31" s="46"/>
      <c r="UVM31" s="46"/>
      <c r="UVQ31" s="46"/>
      <c r="UVU31" s="46"/>
      <c r="UVY31" s="46"/>
      <c r="UWC31" s="46"/>
      <c r="UWG31" s="46"/>
      <c r="UWK31" s="46"/>
      <c r="UWO31" s="46"/>
      <c r="UWS31" s="46"/>
      <c r="UWW31" s="46"/>
      <c r="UXA31" s="46"/>
      <c r="UXE31" s="46"/>
      <c r="UXI31" s="46"/>
      <c r="UXM31" s="46"/>
      <c r="UXQ31" s="46"/>
      <c r="UXU31" s="46"/>
      <c r="UXY31" s="46"/>
      <c r="UYC31" s="46"/>
      <c r="UYG31" s="46"/>
      <c r="UYK31" s="46"/>
      <c r="UYO31" s="46"/>
      <c r="UYS31" s="46"/>
      <c r="UYW31" s="46"/>
      <c r="UZA31" s="46"/>
      <c r="UZE31" s="46"/>
      <c r="UZI31" s="46"/>
      <c r="UZM31" s="46"/>
      <c r="UZQ31" s="46"/>
      <c r="UZU31" s="46"/>
      <c r="UZY31" s="46"/>
      <c r="VAC31" s="46"/>
      <c r="VAG31" s="46"/>
      <c r="VAK31" s="46"/>
      <c r="VAO31" s="46"/>
      <c r="VAS31" s="46"/>
      <c r="VAW31" s="46"/>
      <c r="VBA31" s="46"/>
      <c r="VBE31" s="46"/>
      <c r="VBI31" s="46"/>
      <c r="VBM31" s="46"/>
      <c r="VBQ31" s="46"/>
      <c r="VBU31" s="46"/>
      <c r="VBY31" s="46"/>
      <c r="VCC31" s="46"/>
      <c r="VCG31" s="46"/>
      <c r="VCK31" s="46"/>
      <c r="VCO31" s="46"/>
      <c r="VCS31" s="46"/>
      <c r="VCW31" s="46"/>
      <c r="VDA31" s="46"/>
      <c r="VDE31" s="46"/>
      <c r="VDI31" s="46"/>
      <c r="VDM31" s="46"/>
      <c r="VDQ31" s="46"/>
      <c r="VDU31" s="46"/>
      <c r="VDY31" s="46"/>
      <c r="VEC31" s="46"/>
      <c r="VEG31" s="46"/>
      <c r="VEK31" s="46"/>
      <c r="VEO31" s="46"/>
      <c r="VES31" s="46"/>
      <c r="VEW31" s="46"/>
      <c r="VFA31" s="46"/>
      <c r="VFE31" s="46"/>
      <c r="VFI31" s="46"/>
      <c r="VFM31" s="46"/>
      <c r="VFQ31" s="46"/>
      <c r="VFU31" s="46"/>
      <c r="VFY31" s="46"/>
      <c r="VGC31" s="46"/>
      <c r="VGG31" s="46"/>
      <c r="VGK31" s="46"/>
      <c r="VGO31" s="46"/>
      <c r="VGS31" s="46"/>
      <c r="VGW31" s="46"/>
      <c r="VHA31" s="46"/>
      <c r="VHE31" s="46"/>
      <c r="VHI31" s="46"/>
      <c r="VHM31" s="46"/>
      <c r="VHQ31" s="46"/>
      <c r="VHU31" s="46"/>
      <c r="VHY31" s="46"/>
      <c r="VIC31" s="46"/>
      <c r="VIG31" s="46"/>
      <c r="VIK31" s="46"/>
      <c r="VIO31" s="46"/>
      <c r="VIS31" s="46"/>
      <c r="VIW31" s="46"/>
      <c r="VJA31" s="46"/>
      <c r="VJE31" s="46"/>
      <c r="VJI31" s="46"/>
      <c r="VJM31" s="46"/>
      <c r="VJQ31" s="46"/>
      <c r="VJU31" s="46"/>
      <c r="VJY31" s="46"/>
      <c r="VKC31" s="46"/>
      <c r="VKG31" s="46"/>
      <c r="VKK31" s="46"/>
      <c r="VKO31" s="46"/>
      <c r="VKS31" s="46"/>
      <c r="VKW31" s="46"/>
      <c r="VLA31" s="46"/>
      <c r="VLE31" s="46"/>
      <c r="VLI31" s="46"/>
      <c r="VLM31" s="46"/>
      <c r="VLQ31" s="46"/>
      <c r="VLU31" s="46"/>
      <c r="VLY31" s="46"/>
      <c r="VMC31" s="46"/>
      <c r="VMG31" s="46"/>
      <c r="VMK31" s="46"/>
      <c r="VMO31" s="46"/>
      <c r="VMS31" s="46"/>
      <c r="VMW31" s="46"/>
      <c r="VNA31" s="46"/>
      <c r="VNE31" s="46"/>
      <c r="VNI31" s="46"/>
      <c r="VNM31" s="46"/>
      <c r="VNQ31" s="46"/>
      <c r="VNU31" s="46"/>
      <c r="VNY31" s="46"/>
      <c r="VOC31" s="46"/>
      <c r="VOG31" s="46"/>
      <c r="VOK31" s="46"/>
      <c r="VOO31" s="46"/>
      <c r="VOS31" s="46"/>
      <c r="VOW31" s="46"/>
      <c r="VPA31" s="46"/>
      <c r="VPE31" s="46"/>
      <c r="VPI31" s="46"/>
      <c r="VPM31" s="46"/>
      <c r="VPQ31" s="46"/>
      <c r="VPU31" s="46"/>
      <c r="VPY31" s="46"/>
      <c r="VQC31" s="46"/>
      <c r="VQG31" s="46"/>
      <c r="VQK31" s="46"/>
      <c r="VQO31" s="46"/>
      <c r="VQS31" s="46"/>
      <c r="VQW31" s="46"/>
      <c r="VRA31" s="46"/>
      <c r="VRE31" s="46"/>
      <c r="VRI31" s="46"/>
      <c r="VRM31" s="46"/>
      <c r="VRQ31" s="46"/>
      <c r="VRU31" s="46"/>
      <c r="VRY31" s="46"/>
      <c r="VSC31" s="46"/>
      <c r="VSG31" s="46"/>
      <c r="VSK31" s="46"/>
      <c r="VSO31" s="46"/>
      <c r="VSS31" s="46"/>
      <c r="VSW31" s="46"/>
      <c r="VTA31" s="46"/>
      <c r="VTE31" s="46"/>
      <c r="VTI31" s="46"/>
      <c r="VTM31" s="46"/>
      <c r="VTQ31" s="46"/>
      <c r="VTU31" s="46"/>
      <c r="VTY31" s="46"/>
      <c r="VUC31" s="46"/>
      <c r="VUG31" s="46"/>
      <c r="VUK31" s="46"/>
      <c r="VUO31" s="46"/>
      <c r="VUS31" s="46"/>
      <c r="VUW31" s="46"/>
      <c r="VVA31" s="46"/>
      <c r="VVE31" s="46"/>
      <c r="VVI31" s="46"/>
      <c r="VVM31" s="46"/>
      <c r="VVQ31" s="46"/>
      <c r="VVU31" s="46"/>
      <c r="VVY31" s="46"/>
      <c r="VWC31" s="46"/>
      <c r="VWG31" s="46"/>
      <c r="VWK31" s="46"/>
      <c r="VWO31" s="46"/>
      <c r="VWS31" s="46"/>
      <c r="VWW31" s="46"/>
      <c r="VXA31" s="46"/>
      <c r="VXE31" s="46"/>
      <c r="VXI31" s="46"/>
      <c r="VXM31" s="46"/>
      <c r="VXQ31" s="46"/>
      <c r="VXU31" s="46"/>
      <c r="VXY31" s="46"/>
      <c r="VYC31" s="46"/>
      <c r="VYG31" s="46"/>
      <c r="VYK31" s="46"/>
      <c r="VYO31" s="46"/>
      <c r="VYS31" s="46"/>
      <c r="VYW31" s="46"/>
      <c r="VZA31" s="46"/>
      <c r="VZE31" s="46"/>
      <c r="VZI31" s="46"/>
      <c r="VZM31" s="46"/>
      <c r="VZQ31" s="46"/>
      <c r="VZU31" s="46"/>
      <c r="VZY31" s="46"/>
      <c r="WAC31" s="46"/>
      <c r="WAG31" s="46"/>
      <c r="WAK31" s="46"/>
      <c r="WAO31" s="46"/>
      <c r="WAS31" s="46"/>
      <c r="WAW31" s="46"/>
      <c r="WBA31" s="46"/>
      <c r="WBE31" s="46"/>
      <c r="WBI31" s="46"/>
      <c r="WBM31" s="46"/>
      <c r="WBQ31" s="46"/>
      <c r="WBU31" s="46"/>
      <c r="WBY31" s="46"/>
      <c r="WCC31" s="46"/>
      <c r="WCG31" s="46"/>
      <c r="WCK31" s="46"/>
      <c r="WCO31" s="46"/>
      <c r="WCS31" s="46"/>
      <c r="WCW31" s="46"/>
      <c r="WDA31" s="46"/>
      <c r="WDE31" s="46"/>
      <c r="WDI31" s="46"/>
      <c r="WDM31" s="46"/>
      <c r="WDQ31" s="46"/>
      <c r="WDU31" s="46"/>
      <c r="WDY31" s="46"/>
      <c r="WEC31" s="46"/>
      <c r="WEG31" s="46"/>
      <c r="WEK31" s="46"/>
      <c r="WEO31" s="46"/>
      <c r="WES31" s="46"/>
      <c r="WEW31" s="46"/>
      <c r="WFA31" s="46"/>
      <c r="WFE31" s="46"/>
      <c r="WFI31" s="46"/>
      <c r="WFM31" s="46"/>
      <c r="WFQ31" s="46"/>
      <c r="WFU31" s="46"/>
      <c r="WFY31" s="46"/>
      <c r="WGC31" s="46"/>
      <c r="WGG31" s="46"/>
      <c r="WGK31" s="46"/>
      <c r="WGO31" s="46"/>
      <c r="WGS31" s="46"/>
      <c r="WGW31" s="46"/>
      <c r="WHA31" s="46"/>
      <c r="WHE31" s="46"/>
      <c r="WHI31" s="46"/>
      <c r="WHM31" s="46"/>
      <c r="WHQ31" s="46"/>
      <c r="WHU31" s="46"/>
      <c r="WHY31" s="46"/>
      <c r="WIC31" s="46"/>
      <c r="WIG31" s="46"/>
      <c r="WIK31" s="46"/>
      <c r="WIO31" s="46"/>
      <c r="WIS31" s="46"/>
      <c r="WIW31" s="46"/>
      <c r="WJA31" s="46"/>
      <c r="WJE31" s="46"/>
      <c r="WJI31" s="46"/>
      <c r="WJM31" s="46"/>
      <c r="WJQ31" s="46"/>
      <c r="WJU31" s="46"/>
      <c r="WJY31" s="46"/>
      <c r="WKC31" s="46"/>
      <c r="WKG31" s="46"/>
      <c r="WKK31" s="46"/>
      <c r="WKO31" s="46"/>
      <c r="WKS31" s="46"/>
      <c r="WKW31" s="46"/>
      <c r="WLA31" s="46"/>
      <c r="WLE31" s="46"/>
      <c r="WLI31" s="46"/>
      <c r="WLM31" s="46"/>
      <c r="WLQ31" s="46"/>
      <c r="WLU31" s="46"/>
      <c r="WLY31" s="46"/>
      <c r="WMC31" s="46"/>
      <c r="WMG31" s="46"/>
      <c r="WMK31" s="46"/>
      <c r="WMO31" s="46"/>
      <c r="WMS31" s="46"/>
      <c r="WMW31" s="46"/>
      <c r="WNA31" s="46"/>
      <c r="WNE31" s="46"/>
      <c r="WNI31" s="46"/>
      <c r="WNM31" s="46"/>
      <c r="WNQ31" s="46"/>
      <c r="WNU31" s="46"/>
      <c r="WNY31" s="46"/>
      <c r="WOC31" s="46"/>
      <c r="WOG31" s="46"/>
      <c r="WOK31" s="46"/>
      <c r="WOO31" s="46"/>
      <c r="WOS31" s="46"/>
      <c r="WOW31" s="46"/>
      <c r="WPA31" s="46"/>
      <c r="WPE31" s="46"/>
      <c r="WPI31" s="46"/>
      <c r="WPM31" s="46"/>
      <c r="WPQ31" s="46"/>
      <c r="WPU31" s="46"/>
      <c r="WPY31" s="46"/>
      <c r="WQC31" s="46"/>
      <c r="WQG31" s="46"/>
      <c r="WQK31" s="46"/>
      <c r="WQO31" s="46"/>
      <c r="WQS31" s="46"/>
      <c r="WQW31" s="46"/>
      <c r="WRA31" s="46"/>
      <c r="WRE31" s="46"/>
      <c r="WRI31" s="46"/>
      <c r="WRM31" s="46"/>
      <c r="WRQ31" s="46"/>
      <c r="WRU31" s="46"/>
      <c r="WRY31" s="46"/>
      <c r="WSC31" s="46"/>
      <c r="WSG31" s="46"/>
      <c r="WSK31" s="46"/>
      <c r="WSO31" s="46"/>
      <c r="WSS31" s="46"/>
      <c r="WSW31" s="46"/>
      <c r="WTA31" s="46"/>
      <c r="WTE31" s="46"/>
      <c r="WTI31" s="46"/>
      <c r="WTM31" s="46"/>
      <c r="WTQ31" s="46"/>
      <c r="WTU31" s="46"/>
      <c r="WTY31" s="46"/>
      <c r="WUC31" s="46"/>
      <c r="WUG31" s="46"/>
      <c r="WUK31" s="46"/>
      <c r="WUO31" s="46"/>
      <c r="WUS31" s="46"/>
      <c r="WUW31" s="46"/>
      <c r="WVA31" s="46"/>
      <c r="WVE31" s="46"/>
      <c r="WVI31" s="46"/>
      <c r="WVM31" s="46"/>
      <c r="WVQ31" s="46"/>
      <c r="WVU31" s="46"/>
      <c r="WVY31" s="46"/>
      <c r="WWC31" s="46"/>
      <c r="WWG31" s="46"/>
      <c r="WWK31" s="46"/>
      <c r="WWO31" s="46"/>
      <c r="WWS31" s="46"/>
      <c r="WWW31" s="46"/>
      <c r="WXA31" s="46"/>
      <c r="WXE31" s="46"/>
      <c r="WXI31" s="46"/>
      <c r="WXM31" s="46"/>
      <c r="WXQ31" s="46"/>
      <c r="WXU31" s="46"/>
      <c r="WXY31" s="46"/>
      <c r="WYC31" s="46"/>
      <c r="WYG31" s="46"/>
      <c r="WYK31" s="46"/>
      <c r="WYO31" s="46"/>
      <c r="WYS31" s="46"/>
      <c r="WYW31" s="46"/>
      <c r="WZA31" s="46"/>
      <c r="WZE31" s="46"/>
      <c r="WZI31" s="46"/>
      <c r="WZM31" s="46"/>
      <c r="WZQ31" s="46"/>
      <c r="WZU31" s="46"/>
      <c r="WZY31" s="46"/>
      <c r="XAC31" s="46"/>
      <c r="XAG31" s="46"/>
      <c r="XAK31" s="46"/>
      <c r="XAO31" s="46"/>
      <c r="XAS31" s="46"/>
      <c r="XAW31" s="46"/>
      <c r="XBA31" s="46"/>
      <c r="XBE31" s="46"/>
      <c r="XBI31" s="46"/>
      <c r="XBM31" s="46"/>
      <c r="XBQ31" s="46"/>
      <c r="XBU31" s="46"/>
      <c r="XBY31" s="46"/>
      <c r="XCC31" s="46"/>
      <c r="XCG31" s="46"/>
      <c r="XCK31" s="46"/>
      <c r="XCO31" s="46"/>
      <c r="XCS31" s="46"/>
      <c r="XCW31" s="46"/>
      <c r="XDA31" s="46"/>
      <c r="XDE31" s="46"/>
      <c r="XDI31" s="46"/>
      <c r="XDM31" s="46"/>
      <c r="XDQ31" s="46"/>
      <c r="XDU31" s="46"/>
      <c r="XDY31" s="46"/>
      <c r="XEC31" s="46"/>
      <c r="XEG31" s="46"/>
      <c r="XEK31" s="46"/>
      <c r="XEO31" s="46"/>
      <c r="XES31" s="46"/>
      <c r="XEW31" s="46"/>
      <c r="XFA31" s="46"/>
    </row>
    <row r="32" spans="1:1021 1025:2045 2049:3069 3073:4093 4097:5117 5121:6141 6145:7165 7169:8189 8193:9213 9217:10237 10241:11261 11265:12285 12289:13309 13313:14333 14337:15357 15361:16381" x14ac:dyDescent="0.3">
      <c r="C32" s="82" t="s">
        <v>116</v>
      </c>
      <c r="E32" s="73">
        <v>303.10000000000002</v>
      </c>
      <c r="F32" s="73">
        <v>340.40699999999998</v>
      </c>
      <c r="G32" s="73">
        <v>459.00400000000002</v>
      </c>
      <c r="H32" s="73">
        <v>657.17600000000004</v>
      </c>
      <c r="I32" s="73">
        <v>762.6</v>
      </c>
      <c r="J32" s="29">
        <f>J20*J33</f>
        <v>997.80153255230618</v>
      </c>
      <c r="K32" s="29">
        <f t="shared" ref="K32:S32" si="16">K20*K33</f>
        <v>1225.7687171372318</v>
      </c>
      <c r="L32" s="29">
        <f t="shared" si="16"/>
        <v>1494.1209218057309</v>
      </c>
      <c r="M32" s="29">
        <f t="shared" si="16"/>
        <v>1799.0591534496193</v>
      </c>
      <c r="N32" s="29">
        <f t="shared" si="16"/>
        <v>2124.7354181167811</v>
      </c>
      <c r="O32" s="29">
        <f t="shared" si="16"/>
        <v>2452.7423500004766</v>
      </c>
      <c r="P32" s="29">
        <f t="shared" si="16"/>
        <v>2793.4579784761663</v>
      </c>
      <c r="Q32" s="29">
        <f t="shared" si="16"/>
        <v>3145.2542154065009</v>
      </c>
      <c r="R32" s="29">
        <f t="shared" si="16"/>
        <v>3508.2085190742168</v>
      </c>
      <c r="S32" s="29">
        <f t="shared" si="16"/>
        <v>3878.3128354618857</v>
      </c>
    </row>
    <row r="33" spans="3:19" x14ac:dyDescent="0.3">
      <c r="C33" s="84" t="s">
        <v>119</v>
      </c>
      <c r="D33" s="48"/>
      <c r="E33" s="83">
        <f>E32/E$20</f>
        <v>9.2174755551392679E-2</v>
      </c>
      <c r="F33" s="83">
        <f t="shared" ref="F33" si="17">F32/F$20</f>
        <v>8.554452847940941E-2</v>
      </c>
      <c r="G33" s="83">
        <f t="shared" ref="G33" si="18">G32/G$20</f>
        <v>0.10427456093182026</v>
      </c>
      <c r="H33" s="83">
        <f t="shared" ref="H33" si="19">H32/H$20</f>
        <v>0.10503695527471156</v>
      </c>
      <c r="I33" s="83">
        <f t="shared" ref="I33" si="20">I32/I$20</f>
        <v>9.4026053576356045E-2</v>
      </c>
      <c r="J33" s="90">
        <f t="shared" ref="J33:S33" si="21">1-J31-J29</f>
        <v>9.9531504425533823E-2</v>
      </c>
      <c r="K33" s="90">
        <f t="shared" si="21"/>
        <v>9.9531504425533823E-2</v>
      </c>
      <c r="L33" s="90">
        <f t="shared" si="21"/>
        <v>9.9531504425533823E-2</v>
      </c>
      <c r="M33" s="90">
        <f t="shared" si="21"/>
        <v>9.9531504425533823E-2</v>
      </c>
      <c r="N33" s="90">
        <f t="shared" si="21"/>
        <v>9.9531504425533823E-2</v>
      </c>
      <c r="O33" s="90">
        <f t="shared" si="21"/>
        <v>9.9531504425533823E-2</v>
      </c>
      <c r="P33" s="90">
        <f t="shared" si="21"/>
        <v>9.9531504425533823E-2</v>
      </c>
      <c r="Q33" s="90">
        <f t="shared" si="21"/>
        <v>9.9531504425533823E-2</v>
      </c>
      <c r="R33" s="90">
        <f t="shared" si="21"/>
        <v>9.9531504425533823E-2</v>
      </c>
      <c r="S33" s="90">
        <f t="shared" si="21"/>
        <v>9.9531504425533823E-2</v>
      </c>
    </row>
    <row r="34" spans="3:19" x14ac:dyDescent="0.3">
      <c r="C34" s="84"/>
      <c r="D34" s="48"/>
      <c r="E34" s="83"/>
      <c r="F34" s="83"/>
      <c r="G34" s="83"/>
      <c r="H34" s="83"/>
      <c r="I34" s="83"/>
      <c r="J34" s="90"/>
      <c r="K34" s="90"/>
      <c r="L34" s="90"/>
      <c r="M34" s="90"/>
      <c r="N34" s="90"/>
      <c r="O34" s="90"/>
      <c r="P34" s="90"/>
      <c r="Q34" s="90"/>
      <c r="R34" s="90"/>
      <c r="S34" s="90"/>
    </row>
    <row r="35" spans="3:19" x14ac:dyDescent="0.3">
      <c r="C35" s="70" t="s">
        <v>135</v>
      </c>
      <c r="D35" s="48"/>
      <c r="E35" s="94">
        <v>2126.3629999999998</v>
      </c>
      <c r="F35" s="94">
        <v>2501.067</v>
      </c>
      <c r="G35" s="94">
        <v>1658.807</v>
      </c>
      <c r="H35" s="94">
        <v>2821.4969999999998</v>
      </c>
      <c r="I35" s="94">
        <v>3648.127</v>
      </c>
      <c r="J35" s="52">
        <f t="shared" ref="J35:S35" si="22">SUM(J36:J39)</f>
        <v>4515.0716618040478</v>
      </c>
      <c r="K35" s="52">
        <f t="shared" si="22"/>
        <v>5546.627679069129</v>
      </c>
      <c r="L35" s="52">
        <f t="shared" si="22"/>
        <v>6760.9267106431907</v>
      </c>
      <c r="M35" s="52">
        <f t="shared" si="22"/>
        <v>8140.7782376038222</v>
      </c>
      <c r="N35" s="52">
        <f t="shared" si="22"/>
        <v>9614.4697739954208</v>
      </c>
      <c r="O35" s="52">
        <f t="shared" si="22"/>
        <v>11098.707625620213</v>
      </c>
      <c r="P35" s="52">
        <f t="shared" si="22"/>
        <v>12640.452580580684</v>
      </c>
      <c r="Q35" s="52">
        <f t="shared" si="22"/>
        <v>14232.337507867256</v>
      </c>
      <c r="R35" s="52">
        <f t="shared" si="22"/>
        <v>15874.712907740697</v>
      </c>
      <c r="S35" s="52">
        <f t="shared" si="22"/>
        <v>17549.442256531031</v>
      </c>
    </row>
    <row r="36" spans="3:19" x14ac:dyDescent="0.3">
      <c r="C36" s="82" t="s">
        <v>122</v>
      </c>
      <c r="D36" s="48"/>
      <c r="E36" s="73">
        <f>E42*E$63</f>
        <v>1377.3033068181819</v>
      </c>
      <c r="F36" s="73">
        <f t="shared" ref="F36:S36" si="23">F42*F$63</f>
        <v>1551.1460551536338</v>
      </c>
      <c r="G36" s="73">
        <f t="shared" si="23"/>
        <v>1001.8921429776376</v>
      </c>
      <c r="H36" s="73">
        <f t="shared" si="23"/>
        <v>1591.0666277373582</v>
      </c>
      <c r="I36" s="73">
        <f t="shared" si="23"/>
        <v>1947.7870737010485</v>
      </c>
      <c r="J36" s="52">
        <f t="shared" si="23"/>
        <v>2300.897626985713</v>
      </c>
      <c r="K36" s="52">
        <f t="shared" si="23"/>
        <v>2718.0084690006856</v>
      </c>
      <c r="L36" s="52">
        <f t="shared" si="23"/>
        <v>3210.5809522128129</v>
      </c>
      <c r="M36" s="52">
        <f t="shared" si="23"/>
        <v>3757.6054840069182</v>
      </c>
      <c r="N36" s="52">
        <f t="shared" si="23"/>
        <v>4297.0356616102745</v>
      </c>
      <c r="O36" s="52">
        <f t="shared" si="23"/>
        <v>4845.2061282558525</v>
      </c>
      <c r="P36" s="52">
        <f t="shared" si="23"/>
        <v>5386.328440070939</v>
      </c>
      <c r="Q36" s="52">
        <f t="shared" si="23"/>
        <v>5902.8479959085653</v>
      </c>
      <c r="R36" s="52">
        <f t="shared" si="23"/>
        <v>6376.298344704147</v>
      </c>
      <c r="S36" s="52">
        <f t="shared" si="23"/>
        <v>6788.3325588568941</v>
      </c>
    </row>
    <row r="37" spans="3:19" x14ac:dyDescent="0.3">
      <c r="C37" s="82" t="s">
        <v>109</v>
      </c>
      <c r="D37" s="48"/>
      <c r="E37" s="73">
        <f>E48*E$63</f>
        <v>309.28916363636364</v>
      </c>
      <c r="F37" s="73">
        <f t="shared" ref="F37:S37" si="24">F48*F$63</f>
        <v>320.40066057271781</v>
      </c>
      <c r="G37" s="73">
        <f t="shared" si="24"/>
        <v>174.93354877387324</v>
      </c>
      <c r="H37" s="73">
        <f t="shared" si="24"/>
        <v>309.37406650448634</v>
      </c>
      <c r="I37" s="73">
        <f t="shared" si="24"/>
        <v>383.99230881534959</v>
      </c>
      <c r="J37" s="52">
        <f t="shared" si="24"/>
        <v>457.78622832628184</v>
      </c>
      <c r="K37" s="52">
        <f t="shared" si="24"/>
        <v>540.77453555061709</v>
      </c>
      <c r="L37" s="52">
        <f t="shared" si="24"/>
        <v>632.94310200766881</v>
      </c>
      <c r="M37" s="52">
        <f t="shared" si="24"/>
        <v>730.59079102546036</v>
      </c>
      <c r="N37" s="52">
        <f t="shared" si="24"/>
        <v>831.5680614224184</v>
      </c>
      <c r="O37" s="52">
        <f t="shared" si="24"/>
        <v>933.22785900050042</v>
      </c>
      <c r="P37" s="52">
        <f t="shared" si="24"/>
        <v>1032.5123624040332</v>
      </c>
      <c r="Q37" s="52">
        <f t="shared" si="24"/>
        <v>1114.683319605846</v>
      </c>
      <c r="R37" s="52">
        <f t="shared" si="24"/>
        <v>1197.6836482759486</v>
      </c>
      <c r="S37" s="52">
        <f t="shared" si="24"/>
        <v>1280.7289970099173</v>
      </c>
    </row>
    <row r="38" spans="3:19" x14ac:dyDescent="0.3">
      <c r="C38" s="82" t="s">
        <v>114</v>
      </c>
      <c r="D38" s="48"/>
      <c r="E38" s="73">
        <f>E54*E$63</f>
        <v>106.31815</v>
      </c>
      <c r="F38" s="73">
        <f t="shared" ref="F38:S38" si="25">F54*F$63</f>
        <v>193.25754129782979</v>
      </c>
      <c r="G38" s="73">
        <f t="shared" si="25"/>
        <v>197.19781861782076</v>
      </c>
      <c r="H38" s="73">
        <f t="shared" si="25"/>
        <v>422.32015427596548</v>
      </c>
      <c r="I38" s="73">
        <f t="shared" si="25"/>
        <v>651.11739320863626</v>
      </c>
      <c r="J38" s="52">
        <f t="shared" si="25"/>
        <v>928.65985329321995</v>
      </c>
      <c r="K38" s="52">
        <f t="shared" si="25"/>
        <v>1258.0378147252088</v>
      </c>
      <c r="L38" s="52">
        <f t="shared" si="25"/>
        <v>1642.0930608236245</v>
      </c>
      <c r="M38" s="52">
        <f t="shared" si="25"/>
        <v>2080.5628110716107</v>
      </c>
      <c r="N38" s="52">
        <f t="shared" si="25"/>
        <v>2557.1291975385589</v>
      </c>
      <c r="O38" s="52">
        <f t="shared" si="25"/>
        <v>2964.9447409883924</v>
      </c>
      <c r="P38" s="52">
        <f t="shared" si="25"/>
        <v>3358.8580944517294</v>
      </c>
      <c r="Q38" s="52">
        <f t="shared" si="25"/>
        <v>3751.7418710898014</v>
      </c>
      <c r="R38" s="52">
        <f t="shared" si="25"/>
        <v>4131.3506178641237</v>
      </c>
      <c r="S38" s="52">
        <f t="shared" si="25"/>
        <v>4484.558590511072</v>
      </c>
    </row>
    <row r="39" spans="3:19" x14ac:dyDescent="0.3">
      <c r="C39" s="82" t="s">
        <v>137</v>
      </c>
      <c r="D39" s="48"/>
      <c r="E39" s="73">
        <f>E60*E$63</f>
        <v>333.45237954545456</v>
      </c>
      <c r="F39" s="73">
        <f t="shared" ref="F39:S39" si="26">F60*F$63</f>
        <v>432.28660553461924</v>
      </c>
      <c r="G39" s="73">
        <f t="shared" si="26"/>
        <v>283.07428801590396</v>
      </c>
      <c r="H39" s="73">
        <f t="shared" si="26"/>
        <v>495.98064630084315</v>
      </c>
      <c r="I39" s="73">
        <f t="shared" si="26"/>
        <v>662.2476050583565</v>
      </c>
      <c r="J39" s="52">
        <f t="shared" si="26"/>
        <v>827.72795319883301</v>
      </c>
      <c r="K39" s="52">
        <f t="shared" si="26"/>
        <v>1029.8068597926176</v>
      </c>
      <c r="L39" s="52">
        <f t="shared" si="26"/>
        <v>1275.3095955990846</v>
      </c>
      <c r="M39" s="52">
        <f t="shared" si="26"/>
        <v>1572.0191514998335</v>
      </c>
      <c r="N39" s="52">
        <f t="shared" si="26"/>
        <v>1928.7368534241687</v>
      </c>
      <c r="O39" s="52">
        <f t="shared" si="26"/>
        <v>2355.3288973754688</v>
      </c>
      <c r="P39" s="52">
        <f t="shared" si="26"/>
        <v>2862.7536836539821</v>
      </c>
      <c r="Q39" s="52">
        <f t="shared" si="26"/>
        <v>3463.0643212630434</v>
      </c>
      <c r="R39" s="52">
        <f t="shared" si="26"/>
        <v>4169.3802968964774</v>
      </c>
      <c r="S39" s="52">
        <f t="shared" si="26"/>
        <v>4995.8221101531462</v>
      </c>
    </row>
    <row r="40" spans="3:19" x14ac:dyDescent="0.3">
      <c r="C40" s="84"/>
      <c r="D40" s="48"/>
      <c r="E40" s="83"/>
      <c r="F40" s="83"/>
      <c r="G40" s="83"/>
      <c r="H40" s="83"/>
      <c r="I40" s="83"/>
    </row>
    <row r="41" spans="3:19" x14ac:dyDescent="0.3">
      <c r="C41" s="70" t="s">
        <v>136</v>
      </c>
      <c r="D41" s="48"/>
      <c r="E41" s="86">
        <f>SUM(E42:E60)</f>
        <v>440</v>
      </c>
      <c r="F41" s="86">
        <f>SUM(F42:F60)</f>
        <v>491.78182316586924</v>
      </c>
      <c r="G41" s="86">
        <f>SUM(G42:G60)</f>
        <v>521.5373817056302</v>
      </c>
      <c r="H41" s="86">
        <f>SUM(H42:H60)</f>
        <v>574.56112274821953</v>
      </c>
      <c r="I41" s="86">
        <f>SUM(I42:I60)</f>
        <v>655.53595012509743</v>
      </c>
      <c r="J41" s="91">
        <f>J42+J48+J54+J60</f>
        <v>745.18676687771369</v>
      </c>
      <c r="K41" s="91">
        <f t="shared" ref="K41:S41" si="27">K42+K48+K54+K60</f>
        <v>844.69999075168732</v>
      </c>
      <c r="L41" s="91">
        <f t="shared" si="27"/>
        <v>954.46718780119181</v>
      </c>
      <c r="M41" s="91">
        <f t="shared" si="27"/>
        <v>1070.3347875545767</v>
      </c>
      <c r="N41" s="91">
        <f t="shared" si="27"/>
        <v>1182.7829507534216</v>
      </c>
      <c r="O41" s="91">
        <f t="shared" si="27"/>
        <v>1283.555622908769</v>
      </c>
      <c r="P41" s="91">
        <f t="shared" si="27"/>
        <v>1380.7454847520182</v>
      </c>
      <c r="Q41" s="91">
        <f t="shared" si="27"/>
        <v>1475.3389667412557</v>
      </c>
      <c r="R41" s="91">
        <f t="shared" si="27"/>
        <v>1569.1037276593502</v>
      </c>
      <c r="S41" s="91">
        <f t="shared" si="27"/>
        <v>1661.9378690839744</v>
      </c>
    </row>
    <row r="42" spans="3:19" x14ac:dyDescent="0.3">
      <c r="C42" s="84" t="s">
        <v>122</v>
      </c>
      <c r="D42" s="48"/>
      <c r="E42" s="85">
        <v>285</v>
      </c>
      <c r="F42" s="85">
        <v>305</v>
      </c>
      <c r="G42" s="85">
        <v>315</v>
      </c>
      <c r="H42" s="85">
        <v>324</v>
      </c>
      <c r="I42" s="85">
        <v>350</v>
      </c>
      <c r="J42" s="91">
        <f>I42*(1+J43)</f>
        <v>379.75</v>
      </c>
      <c r="K42" s="91">
        <f t="shared" ref="K42:S42" si="28">J42*(1+K43)</f>
        <v>413.92750000000001</v>
      </c>
      <c r="L42" s="91">
        <f t="shared" si="28"/>
        <v>453.25061249999999</v>
      </c>
      <c r="M42" s="91">
        <f t="shared" si="28"/>
        <v>494.04316762500002</v>
      </c>
      <c r="N42" s="91">
        <f t="shared" si="28"/>
        <v>528.62618935875003</v>
      </c>
      <c r="O42" s="91">
        <f t="shared" si="28"/>
        <v>560.3437607202751</v>
      </c>
      <c r="P42" s="91">
        <f t="shared" si="28"/>
        <v>588.36094875628885</v>
      </c>
      <c r="Q42" s="91">
        <f t="shared" si="28"/>
        <v>611.89538670654042</v>
      </c>
      <c r="R42" s="91">
        <f t="shared" si="28"/>
        <v>630.25224830773664</v>
      </c>
      <c r="S42" s="91">
        <f t="shared" si="28"/>
        <v>642.8572932738914</v>
      </c>
    </row>
    <row r="43" spans="3:19" x14ac:dyDescent="0.3">
      <c r="C43" s="87" t="s">
        <v>123</v>
      </c>
      <c r="D43" s="48"/>
      <c r="E43" s="88" t="str">
        <f>IFERROR(E42/D42-1,"NA")</f>
        <v>NA</v>
      </c>
      <c r="F43" s="83">
        <f>IFERROR(F42/E42-1,"NA")</f>
        <v>7.0175438596491224E-2</v>
      </c>
      <c r="G43" s="83">
        <f t="shared" ref="G43:I43" si="29">IFERROR(G42/F42-1,"NA")</f>
        <v>3.2786885245901676E-2</v>
      </c>
      <c r="H43" s="83">
        <f t="shared" si="29"/>
        <v>2.857142857142847E-2</v>
      </c>
      <c r="I43" s="83">
        <f t="shared" si="29"/>
        <v>8.0246913580246826E-2</v>
      </c>
      <c r="J43" s="90">
        <f t="shared" ref="J43:S43" si="30">INDEX(J44:J46,MATCH(Cases,$C$44:$C$46,0))</f>
        <v>8.5000000000000006E-2</v>
      </c>
      <c r="K43" s="90">
        <f t="shared" si="30"/>
        <v>0.09</v>
      </c>
      <c r="L43" s="90">
        <f t="shared" si="30"/>
        <v>9.5000000000000001E-2</v>
      </c>
      <c r="M43" s="90">
        <f t="shared" si="30"/>
        <v>0.09</v>
      </c>
      <c r="N43" s="90">
        <f t="shared" si="30"/>
        <v>7.0000000000000007E-2</v>
      </c>
      <c r="O43" s="90">
        <f t="shared" si="30"/>
        <v>0.06</v>
      </c>
      <c r="P43" s="90">
        <f t="shared" si="30"/>
        <v>0.05</v>
      </c>
      <c r="Q43" s="90">
        <f t="shared" si="30"/>
        <v>0.04</v>
      </c>
      <c r="R43" s="90">
        <f t="shared" si="30"/>
        <v>0.03</v>
      </c>
      <c r="S43" s="90">
        <f t="shared" si="30"/>
        <v>0.02</v>
      </c>
    </row>
    <row r="44" spans="3:19" x14ac:dyDescent="0.3">
      <c r="C44" s="89" t="s">
        <v>124</v>
      </c>
      <c r="D44" s="48"/>
      <c r="E44" s="85"/>
      <c r="F44" s="85"/>
      <c r="G44" s="85"/>
      <c r="H44" s="85"/>
      <c r="I44" s="85"/>
      <c r="J44" s="13">
        <f>I43+2%</f>
        <v>0.10024691358024683</v>
      </c>
      <c r="K44" s="13">
        <f>J44+2%</f>
        <v>0.12024691358024683</v>
      </c>
      <c r="L44" s="13">
        <f t="shared" ref="L44:M44" si="31">K44+2%</f>
        <v>0.14024691358024682</v>
      </c>
      <c r="M44" s="13">
        <f t="shared" si="31"/>
        <v>0.16024691358024681</v>
      </c>
      <c r="N44" s="13">
        <f>M44-0.01</f>
        <v>0.1502469135802468</v>
      </c>
      <c r="O44" s="13">
        <f>N44-0.01</f>
        <v>0.1402469135802468</v>
      </c>
      <c r="P44" s="13">
        <f t="shared" ref="P44" si="32">O44-0.01</f>
        <v>0.13024691358024679</v>
      </c>
      <c r="Q44" s="13">
        <v>0.12</v>
      </c>
      <c r="R44" s="13">
        <v>0.1</v>
      </c>
      <c r="S44" s="13">
        <f>R44-0.03</f>
        <v>7.0000000000000007E-2</v>
      </c>
    </row>
    <row r="45" spans="3:19" x14ac:dyDescent="0.3">
      <c r="C45" s="89" t="s">
        <v>125</v>
      </c>
      <c r="D45" s="48"/>
      <c r="E45" s="85"/>
      <c r="F45" s="85"/>
      <c r="G45" s="85"/>
      <c r="H45" s="85"/>
      <c r="I45" s="85"/>
      <c r="J45" s="13">
        <v>8.5000000000000006E-2</v>
      </c>
      <c r="K45" s="13">
        <v>0.09</v>
      </c>
      <c r="L45" s="13">
        <v>9.5000000000000001E-2</v>
      </c>
      <c r="M45" s="13">
        <v>0.09</v>
      </c>
      <c r="N45" s="13">
        <v>7.0000000000000007E-2</v>
      </c>
      <c r="O45" s="13">
        <v>0.06</v>
      </c>
      <c r="P45" s="13">
        <v>0.05</v>
      </c>
      <c r="Q45" s="13">
        <v>0.04</v>
      </c>
      <c r="R45" s="13">
        <v>0.03</v>
      </c>
      <c r="S45" s="13">
        <v>0.02</v>
      </c>
    </row>
    <row r="46" spans="3:19" x14ac:dyDescent="0.3">
      <c r="C46" s="89" t="s">
        <v>126</v>
      </c>
      <c r="D46" s="48"/>
      <c r="E46" s="85"/>
      <c r="F46" s="85"/>
      <c r="G46" s="85"/>
      <c r="H46" s="85"/>
      <c r="I46" s="85"/>
      <c r="J46" s="13">
        <v>7.4999999999999997E-2</v>
      </c>
      <c r="K46" s="13">
        <v>7.0000000000000007E-2</v>
      </c>
      <c r="L46" s="13">
        <v>0.06</v>
      </c>
      <c r="M46" s="13">
        <v>0.05</v>
      </c>
      <c r="N46" s="13">
        <v>0.04</v>
      </c>
      <c r="O46" s="13">
        <v>0.03</v>
      </c>
      <c r="P46" s="13">
        <v>0.02</v>
      </c>
      <c r="Q46" s="13">
        <v>1.7000000000000001E-2</v>
      </c>
      <c r="R46" s="13">
        <v>1.7000000000000001E-2</v>
      </c>
      <c r="S46" s="13">
        <v>1.7000000000000001E-2</v>
      </c>
    </row>
    <row r="47" spans="3:19" x14ac:dyDescent="0.3">
      <c r="C47" s="89"/>
      <c r="D47" s="48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</row>
    <row r="48" spans="3:19" x14ac:dyDescent="0.3">
      <c r="C48" s="84" t="s">
        <v>109</v>
      </c>
      <c r="D48" s="48"/>
      <c r="E48" s="85">
        <v>64</v>
      </c>
      <c r="F48" s="85">
        <v>63</v>
      </c>
      <c r="G48" s="85">
        <v>55</v>
      </c>
      <c r="H48" s="85">
        <v>63</v>
      </c>
      <c r="I48" s="85">
        <v>69</v>
      </c>
      <c r="J48" s="91">
        <f>I48*(1+J49)</f>
        <v>75.554999999999993</v>
      </c>
      <c r="K48" s="91">
        <f t="shared" ref="K48" si="33">J48*(1+K49)</f>
        <v>82.354950000000002</v>
      </c>
      <c r="L48" s="91">
        <f t="shared" ref="L48" si="34">K48*(1+L49)</f>
        <v>89.355120749999998</v>
      </c>
      <c r="M48" s="91">
        <f t="shared" ref="M48" si="35">L48*(1+M49)</f>
        <v>96.056754806249998</v>
      </c>
      <c r="N48" s="91">
        <f t="shared" ref="N48" si="36">M48*(1+N49)</f>
        <v>102.30044386865625</v>
      </c>
      <c r="O48" s="91">
        <f t="shared" ref="O48" si="37">N48*(1+O49)</f>
        <v>107.92696828143234</v>
      </c>
      <c r="P48" s="91">
        <f t="shared" ref="P48" si="38">O48*(1+P49)</f>
        <v>112.78368185409678</v>
      </c>
      <c r="Q48" s="91">
        <f t="shared" ref="Q48" si="39">P48*(1+Q49)</f>
        <v>115.54923680540503</v>
      </c>
      <c r="R48" s="91">
        <f t="shared" ref="R48" si="40">Q48*(1+R49)</f>
        <v>118.38260559345784</v>
      </c>
      <c r="S48" s="91">
        <f t="shared" ref="S48" si="41">R48*(1+S49)</f>
        <v>121.28545107310171</v>
      </c>
    </row>
    <row r="49" spans="3:19" x14ac:dyDescent="0.3">
      <c r="C49" s="87" t="s">
        <v>127</v>
      </c>
      <c r="D49" s="48"/>
      <c r="E49" s="88" t="str">
        <f>IFERROR(E48/D48-1,"NA")</f>
        <v>NA</v>
      </c>
      <c r="F49" s="83">
        <f>IFERROR(F48/E48-1,"NA")</f>
        <v>-1.5625E-2</v>
      </c>
      <c r="G49" s="83">
        <f t="shared" ref="G49" si="42">IFERROR(G48/F48-1,"NA")</f>
        <v>-0.12698412698412698</v>
      </c>
      <c r="H49" s="83">
        <f t="shared" ref="H49" si="43">IFERROR(H48/G48-1,"NA")</f>
        <v>0.1454545454545455</v>
      </c>
      <c r="I49" s="83">
        <f t="shared" ref="I49" si="44">IFERROR(I48/H48-1,"NA")</f>
        <v>9.5238095238095344E-2</v>
      </c>
      <c r="J49" s="90">
        <f t="shared" ref="J49:S49" si="45">INDEX(J50:J52,MATCH(Cases,$C$44:$C$46,0))</f>
        <v>9.5000000000000001E-2</v>
      </c>
      <c r="K49" s="90">
        <f t="shared" si="45"/>
        <v>0.09</v>
      </c>
      <c r="L49" s="90">
        <f t="shared" si="45"/>
        <v>8.5000000000000006E-2</v>
      </c>
      <c r="M49" s="90">
        <f t="shared" si="45"/>
        <v>7.4999999999999997E-2</v>
      </c>
      <c r="N49" s="90">
        <f t="shared" si="45"/>
        <v>6.5000000000000002E-2</v>
      </c>
      <c r="O49" s="90">
        <f t="shared" si="45"/>
        <v>5.5E-2</v>
      </c>
      <c r="P49" s="90">
        <f t="shared" si="45"/>
        <v>4.4999999999999998E-2</v>
      </c>
      <c r="Q49" s="90">
        <f t="shared" si="45"/>
        <v>2.4520878427128467E-2</v>
      </c>
      <c r="R49" s="90">
        <f t="shared" si="45"/>
        <v>2.4520878427128467E-2</v>
      </c>
      <c r="S49" s="90">
        <f t="shared" si="45"/>
        <v>2.4520878427128467E-2</v>
      </c>
    </row>
    <row r="50" spans="3:19" x14ac:dyDescent="0.3">
      <c r="C50" s="89" t="s">
        <v>124</v>
      </c>
      <c r="D50" s="48"/>
      <c r="E50" s="85"/>
      <c r="F50" s="85"/>
      <c r="G50" s="85"/>
      <c r="H50" s="85"/>
      <c r="I50" s="85"/>
      <c r="J50" s="13">
        <v>0.1</v>
      </c>
      <c r="K50" s="13">
        <v>0.105</v>
      </c>
      <c r="L50" s="13">
        <v>0.115</v>
      </c>
      <c r="M50" s="13">
        <v>0.12</v>
      </c>
      <c r="N50" s="13">
        <v>0.115</v>
      </c>
      <c r="O50" s="13">
        <v>0.105</v>
      </c>
      <c r="P50" s="13">
        <v>0.09</v>
      </c>
      <c r="Q50" s="13">
        <v>7.4999999999999997E-2</v>
      </c>
      <c r="R50" s="13">
        <v>0.06</v>
      </c>
      <c r="S50" s="13">
        <v>0.05</v>
      </c>
    </row>
    <row r="51" spans="3:19" x14ac:dyDescent="0.3">
      <c r="C51" s="89" t="s">
        <v>125</v>
      </c>
      <c r="D51" s="48"/>
      <c r="E51" s="85"/>
      <c r="F51" s="85"/>
      <c r="G51" s="85"/>
      <c r="H51" s="85"/>
      <c r="I51" s="85"/>
      <c r="J51" s="13">
        <v>9.5000000000000001E-2</v>
      </c>
      <c r="K51" s="13">
        <v>0.09</v>
      </c>
      <c r="L51" s="13">
        <v>8.5000000000000006E-2</v>
      </c>
      <c r="M51" s="13">
        <v>7.4999999999999997E-2</v>
      </c>
      <c r="N51" s="13">
        <v>6.5000000000000002E-2</v>
      </c>
      <c r="O51" s="13">
        <v>5.5E-2</v>
      </c>
      <c r="P51" s="13">
        <v>4.4999999999999998E-2</v>
      </c>
      <c r="Q51" s="13">
        <v>2.4520878427128467E-2</v>
      </c>
      <c r="R51" s="13">
        <v>2.4520878427128467E-2</v>
      </c>
      <c r="S51" s="13">
        <v>2.4520878427128467E-2</v>
      </c>
    </row>
    <row r="52" spans="3:19" x14ac:dyDescent="0.3">
      <c r="C52" s="89" t="s">
        <v>126</v>
      </c>
      <c r="D52" s="48"/>
      <c r="E52" s="85"/>
      <c r="F52" s="85"/>
      <c r="G52" s="85"/>
      <c r="H52" s="85"/>
      <c r="I52" s="85"/>
      <c r="J52" s="13">
        <v>2.4520878427128467E-2</v>
      </c>
      <c r="K52" s="13">
        <v>2.4520878427128467E-2</v>
      </c>
      <c r="L52" s="13">
        <v>2.4520878427128467E-2</v>
      </c>
      <c r="M52" s="13">
        <v>2.4520878427128467E-2</v>
      </c>
      <c r="N52" s="13">
        <v>2.4520878427128467E-2</v>
      </c>
      <c r="O52" s="13">
        <v>0.02</v>
      </c>
      <c r="P52" s="13">
        <v>0.02</v>
      </c>
      <c r="Q52" s="13">
        <v>1.7000000000000001E-2</v>
      </c>
      <c r="R52" s="13">
        <v>1.7000000000000001E-2</v>
      </c>
      <c r="S52" s="13">
        <v>1.7000000000000001E-2</v>
      </c>
    </row>
    <row r="53" spans="3:19" x14ac:dyDescent="0.3">
      <c r="C53" s="84"/>
      <c r="D53" s="48"/>
      <c r="E53" s="85"/>
      <c r="F53" s="85"/>
      <c r="G53" s="85"/>
      <c r="H53" s="85"/>
      <c r="I53" s="85"/>
    </row>
    <row r="54" spans="3:19" x14ac:dyDescent="0.3">
      <c r="C54" s="84" t="s">
        <v>114</v>
      </c>
      <c r="D54" s="48"/>
      <c r="E54" s="85">
        <v>22</v>
      </c>
      <c r="F54" s="85">
        <v>38</v>
      </c>
      <c r="G54" s="85">
        <v>62</v>
      </c>
      <c r="H54" s="85">
        <v>86</v>
      </c>
      <c r="I54" s="85">
        <v>117</v>
      </c>
      <c r="J54" s="91">
        <f>I54*(1+J55)</f>
        <v>153.27000000000001</v>
      </c>
      <c r="K54" s="91">
        <f t="shared" ref="K54" si="46">J54*(1+K55)</f>
        <v>191.58750000000001</v>
      </c>
      <c r="L54" s="91">
        <f t="shared" ref="L54" si="47">K54*(1+L55)</f>
        <v>231.820875</v>
      </c>
      <c r="M54" s="91">
        <f t="shared" ref="M54" si="48">L54*(1+M55)</f>
        <v>273.5486325</v>
      </c>
      <c r="N54" s="91">
        <f t="shared" ref="N54" si="49">M54*(1+N55)</f>
        <v>314.58092737499999</v>
      </c>
      <c r="O54" s="91">
        <f t="shared" ref="O54" si="50">N54*(1+O55)</f>
        <v>342.89321083875001</v>
      </c>
      <c r="P54" s="91">
        <f t="shared" ref="P54" si="51">O54*(1+P55)</f>
        <v>366.89573559746253</v>
      </c>
      <c r="Q54" s="91">
        <f t="shared" ref="Q54" si="52">P54*(1+Q55)</f>
        <v>388.90947973331032</v>
      </c>
      <c r="R54" s="91">
        <f t="shared" ref="R54" si="53">Q54*(1+R55)</f>
        <v>408.35495371997587</v>
      </c>
      <c r="S54" s="91">
        <f t="shared" ref="S54" si="54">R54*(1+S55)</f>
        <v>424.6891518687749</v>
      </c>
    </row>
    <row r="55" spans="3:19" x14ac:dyDescent="0.3">
      <c r="C55" s="87" t="s">
        <v>128</v>
      </c>
      <c r="D55" s="48"/>
      <c r="E55" s="88" t="str">
        <f>IFERROR(E54/D54-1,"NA")</f>
        <v>NA</v>
      </c>
      <c r="F55" s="83">
        <f>IFERROR(F54/E54-1,"NA")</f>
        <v>0.72727272727272729</v>
      </c>
      <c r="G55" s="83">
        <f t="shared" ref="G55" si="55">IFERROR(G54/F54-1,"NA")</f>
        <v>0.63157894736842102</v>
      </c>
      <c r="H55" s="83">
        <f t="shared" ref="H55" si="56">IFERROR(H54/G54-1,"NA")</f>
        <v>0.38709677419354849</v>
      </c>
      <c r="I55" s="83">
        <f t="shared" ref="I55" si="57">IFERROR(I54/H54-1,"NA")</f>
        <v>0.36046511627906974</v>
      </c>
      <c r="J55" s="90">
        <f t="shared" ref="J55:S55" si="58">INDEX(J56:J58,MATCH(Cases,$C$44:$C$46,0))</f>
        <v>0.31</v>
      </c>
      <c r="K55" s="90">
        <f t="shared" si="58"/>
        <v>0.25</v>
      </c>
      <c r="L55" s="90">
        <f t="shared" si="58"/>
        <v>0.21</v>
      </c>
      <c r="M55" s="90">
        <f t="shared" si="58"/>
        <v>0.18</v>
      </c>
      <c r="N55" s="90">
        <f t="shared" si="58"/>
        <v>0.15</v>
      </c>
      <c r="O55" s="90">
        <f t="shared" si="58"/>
        <v>0.09</v>
      </c>
      <c r="P55" s="90">
        <f t="shared" si="58"/>
        <v>7.0000000000000007E-2</v>
      </c>
      <c r="Q55" s="90">
        <f t="shared" si="58"/>
        <v>0.06</v>
      </c>
      <c r="R55" s="90">
        <f t="shared" si="58"/>
        <v>0.05</v>
      </c>
      <c r="S55" s="90">
        <f t="shared" si="58"/>
        <v>0.04</v>
      </c>
    </row>
    <row r="56" spans="3:19" x14ac:dyDescent="0.3">
      <c r="C56" s="89" t="s">
        <v>124</v>
      </c>
      <c r="D56" s="48"/>
      <c r="E56" s="85"/>
      <c r="F56" s="85"/>
      <c r="G56" s="85"/>
      <c r="H56" s="85"/>
      <c r="I56" s="85"/>
      <c r="J56" s="13">
        <v>0.52660339127844158</v>
      </c>
      <c r="K56" s="13">
        <f>J56-5%</f>
        <v>0.47660339127844159</v>
      </c>
      <c r="L56" s="13">
        <f>K56-6%</f>
        <v>0.41660339127844159</v>
      </c>
      <c r="M56" s="13">
        <f>L56-6%</f>
        <v>0.35660339127844159</v>
      </c>
      <c r="N56" s="13">
        <f>M56-6%</f>
        <v>0.2966033912784416</v>
      </c>
      <c r="O56" s="13">
        <f>N56-6%</f>
        <v>0.2366033912784416</v>
      </c>
      <c r="P56" s="13">
        <f t="shared" ref="P56:Q56" si="59">O56-7%</f>
        <v>0.16660339127844159</v>
      </c>
      <c r="Q56" s="13">
        <f t="shared" si="59"/>
        <v>9.6603391278441586E-2</v>
      </c>
      <c r="R56" s="13">
        <v>0.05</v>
      </c>
      <c r="S56" s="13">
        <v>0.05</v>
      </c>
    </row>
    <row r="57" spans="3:19" x14ac:dyDescent="0.3">
      <c r="C57" s="89" t="s">
        <v>125</v>
      </c>
      <c r="D57" s="48"/>
      <c r="E57" s="85"/>
      <c r="F57" s="85"/>
      <c r="G57" s="85"/>
      <c r="H57" s="85"/>
      <c r="I57" s="85"/>
      <c r="J57" s="13">
        <v>0.31</v>
      </c>
      <c r="K57" s="13">
        <v>0.25</v>
      </c>
      <c r="L57" s="13">
        <v>0.21</v>
      </c>
      <c r="M57" s="13">
        <v>0.18</v>
      </c>
      <c r="N57" s="13">
        <v>0.15</v>
      </c>
      <c r="O57" s="13">
        <v>0.09</v>
      </c>
      <c r="P57" s="13">
        <v>7.0000000000000007E-2</v>
      </c>
      <c r="Q57" s="13">
        <v>0.06</v>
      </c>
      <c r="R57" s="13">
        <v>0.05</v>
      </c>
      <c r="S57" s="13">
        <v>0.04</v>
      </c>
    </row>
    <row r="58" spans="3:19" x14ac:dyDescent="0.3">
      <c r="C58" s="89" t="s">
        <v>126</v>
      </c>
      <c r="D58" s="48"/>
      <c r="E58" s="85"/>
      <c r="F58" s="85"/>
      <c r="G58" s="85"/>
      <c r="H58" s="85"/>
      <c r="I58" s="85"/>
      <c r="J58" s="13">
        <v>0.3</v>
      </c>
      <c r="K58" s="13">
        <v>0.2</v>
      </c>
      <c r="L58" s="13">
        <v>0.15</v>
      </c>
      <c r="M58" s="13">
        <v>0.1</v>
      </c>
      <c r="N58" s="13">
        <v>0.05</v>
      </c>
      <c r="O58" s="13">
        <v>0.04</v>
      </c>
      <c r="P58" s="13">
        <v>0.03</v>
      </c>
      <c r="Q58" s="13">
        <v>0.03</v>
      </c>
      <c r="R58" s="13">
        <v>0.03</v>
      </c>
      <c r="S58" s="13">
        <v>0.03</v>
      </c>
    </row>
    <row r="59" spans="3:19" x14ac:dyDescent="0.3">
      <c r="C59" s="84"/>
      <c r="D59" s="48"/>
      <c r="E59" s="85"/>
      <c r="F59" s="85"/>
      <c r="G59" s="85"/>
      <c r="H59" s="85"/>
      <c r="I59" s="85"/>
    </row>
    <row r="60" spans="3:19" x14ac:dyDescent="0.3">
      <c r="C60" s="84" t="s">
        <v>110</v>
      </c>
      <c r="D60" s="48"/>
      <c r="E60" s="85">
        <v>69</v>
      </c>
      <c r="F60" s="85">
        <v>85</v>
      </c>
      <c r="G60" s="85">
        <v>89</v>
      </c>
      <c r="H60" s="85">
        <v>101</v>
      </c>
      <c r="I60" s="85">
        <v>119</v>
      </c>
      <c r="J60" s="91">
        <f>I60*(1+J61)</f>
        <v>136.61176687771368</v>
      </c>
      <c r="K60" s="91">
        <f t="shared" ref="K60:S60" si="60">J60*(1+K61)</f>
        <v>156.83004075168728</v>
      </c>
      <c r="L60" s="91">
        <f t="shared" si="60"/>
        <v>180.04057955119191</v>
      </c>
      <c r="M60" s="91">
        <f t="shared" si="60"/>
        <v>206.68623262332684</v>
      </c>
      <c r="N60" s="91">
        <f t="shared" si="60"/>
        <v>237.27539015101536</v>
      </c>
      <c r="O60" s="91">
        <f t="shared" si="60"/>
        <v>272.39168306831152</v>
      </c>
      <c r="P60" s="91">
        <f t="shared" si="60"/>
        <v>312.70511854417009</v>
      </c>
      <c r="Q60" s="91">
        <f t="shared" si="60"/>
        <v>358.98486349599989</v>
      </c>
      <c r="R60" s="91">
        <f t="shared" si="60"/>
        <v>412.11392003817986</v>
      </c>
      <c r="S60" s="91">
        <f t="shared" si="60"/>
        <v>473.10597286820638</v>
      </c>
    </row>
    <row r="61" spans="3:19" x14ac:dyDescent="0.3">
      <c r="C61" s="87" t="s">
        <v>129</v>
      </c>
      <c r="D61" s="48"/>
      <c r="E61" s="88" t="str">
        <f>IFERROR(E60/D60-1,"NA")</f>
        <v>NA</v>
      </c>
      <c r="F61" s="83">
        <f>IFERROR(F60/E60-1,"NA")</f>
        <v>0.23188405797101441</v>
      </c>
      <c r="G61" s="83">
        <f t="shared" ref="G61" si="61">IFERROR(G60/F60-1,"NA")</f>
        <v>4.705882352941182E-2</v>
      </c>
      <c r="H61" s="83">
        <f t="shared" ref="H61" si="62">IFERROR(H60/G60-1,"NA")</f>
        <v>0.13483146067415741</v>
      </c>
      <c r="I61" s="83">
        <f t="shared" ref="I61" si="63">IFERROR(I60/H60-1,"NA")</f>
        <v>0.17821782178217815</v>
      </c>
      <c r="J61" s="83">
        <f t="shared" ref="J61:S61" si="64">Rest_world_Growth</f>
        <v>0.14799804098919045</v>
      </c>
      <c r="K61" s="83">
        <f t="shared" si="64"/>
        <v>0.14799804098919045</v>
      </c>
      <c r="L61" s="83">
        <f t="shared" si="64"/>
        <v>0.14799804098919045</v>
      </c>
      <c r="M61" s="83">
        <f t="shared" si="64"/>
        <v>0.14799804098919045</v>
      </c>
      <c r="N61" s="83">
        <f t="shared" si="64"/>
        <v>0.14799804098919045</v>
      </c>
      <c r="O61" s="83">
        <f t="shared" si="64"/>
        <v>0.14799804098919045</v>
      </c>
      <c r="P61" s="83">
        <f t="shared" si="64"/>
        <v>0.14799804098919045</v>
      </c>
      <c r="Q61" s="83">
        <f t="shared" si="64"/>
        <v>0.14799804098919045</v>
      </c>
      <c r="R61" s="83">
        <f t="shared" si="64"/>
        <v>0.14799804098919045</v>
      </c>
      <c r="S61" s="83">
        <f t="shared" si="64"/>
        <v>0.14799804098919045</v>
      </c>
    </row>
    <row r="62" spans="3:19" x14ac:dyDescent="0.3">
      <c r="C62" s="84"/>
      <c r="D62" s="48"/>
      <c r="E62" s="85"/>
      <c r="F62" s="85"/>
      <c r="G62" s="85"/>
      <c r="H62" s="85"/>
      <c r="I62" s="85"/>
    </row>
    <row r="63" spans="3:19" s="2" customFormat="1" x14ac:dyDescent="0.3">
      <c r="C63" s="79" t="s">
        <v>131</v>
      </c>
      <c r="D63" s="92"/>
      <c r="E63" s="81">
        <f>E28/E41</f>
        <v>4.8326431818181819</v>
      </c>
      <c r="F63" s="81">
        <f>F28/F41</f>
        <v>5.0857247709955207</v>
      </c>
      <c r="G63" s="81">
        <f>G28/G41</f>
        <v>3.1806099777067862</v>
      </c>
      <c r="H63" s="81">
        <f>H28/H41</f>
        <v>4.9106994683251797</v>
      </c>
      <c r="I63" s="81">
        <f>I28/I41</f>
        <v>5.5651059248601387</v>
      </c>
      <c r="J63" s="33">
        <f>I63*(1+J64)</f>
        <v>6.0589799262296591</v>
      </c>
      <c r="K63" s="33">
        <f t="shared" ref="K63:S63" si="65">J63*(1+K64)</f>
        <v>6.5663877587275206</v>
      </c>
      <c r="L63" s="33">
        <f t="shared" si="65"/>
        <v>7.0834564006525484</v>
      </c>
      <c r="M63" s="33">
        <f t="shared" si="65"/>
        <v>7.6058242077726739</v>
      </c>
      <c r="N63" s="33">
        <f t="shared" si="65"/>
        <v>8.1286847835193203</v>
      </c>
      <c r="O63" s="33">
        <f t="shared" si="65"/>
        <v>8.646845861240152</v>
      </c>
      <c r="P63" s="33">
        <f t="shared" si="65"/>
        <v>9.1548027642841845</v>
      </c>
      <c r="Q63" s="33">
        <f t="shared" si="65"/>
        <v>9.6468254609337638</v>
      </c>
      <c r="R63" s="33">
        <f t="shared" si="65"/>
        <v>10.117057673058483</v>
      </c>
      <c r="S63" s="33">
        <f t="shared" si="65"/>
        <v>10.559625954130233</v>
      </c>
    </row>
    <row r="64" spans="3:19" s="2" customFormat="1" x14ac:dyDescent="0.3">
      <c r="C64" s="87" t="s">
        <v>132</v>
      </c>
      <c r="D64" s="92"/>
      <c r="E64" s="88" t="str">
        <f>IFERROR(E63/D63-1,"NA")</f>
        <v>NA</v>
      </c>
      <c r="F64" s="83">
        <f>IFERROR(F63/E63-1,"NA")</f>
        <v>5.2369185900069226E-2</v>
      </c>
      <c r="G64" s="83">
        <f t="shared" ref="G64" si="66">IFERROR(G63/F63-1,"NA")</f>
        <v>-0.37460045108099937</v>
      </c>
      <c r="H64" s="83">
        <f t="shared" ref="H64" si="67">IFERROR(H63/G63-1,"NA")</f>
        <v>0.54394896033929463</v>
      </c>
      <c r="I64" s="83">
        <f t="shared" ref="I64" si="68">IFERROR(I63/H63-1,"NA")</f>
        <v>0.13326135324631205</v>
      </c>
      <c r="J64" s="90">
        <f t="shared" ref="J64:S64" si="69">INDEX(J65:J67,MATCH(Cases,$C$44:$C$46,0))</f>
        <v>8.8744762101169133E-2</v>
      </c>
      <c r="K64" s="90">
        <f t="shared" si="69"/>
        <v>8.3744762101169129E-2</v>
      </c>
      <c r="L64" s="90">
        <f t="shared" si="69"/>
        <v>7.8744762101169125E-2</v>
      </c>
      <c r="M64" s="90">
        <f t="shared" si="69"/>
        <v>7.374476210116912E-2</v>
      </c>
      <c r="N64" s="90">
        <f t="shared" si="69"/>
        <v>6.8744762101169116E-2</v>
      </c>
      <c r="O64" s="90">
        <f t="shared" si="69"/>
        <v>6.3744762101169111E-2</v>
      </c>
      <c r="P64" s="90">
        <f t="shared" si="69"/>
        <v>5.8744762101169114E-2</v>
      </c>
      <c r="Q64" s="90">
        <f t="shared" si="69"/>
        <v>5.3744762101169116E-2</v>
      </c>
      <c r="R64" s="90">
        <f t="shared" si="69"/>
        <v>4.8744762101169119E-2</v>
      </c>
      <c r="S64" s="90">
        <f t="shared" si="69"/>
        <v>4.3744762101169121E-2</v>
      </c>
    </row>
    <row r="65" spans="2:19" x14ac:dyDescent="0.3">
      <c r="C65" s="89" t="s">
        <v>124</v>
      </c>
      <c r="D65" s="48"/>
      <c r="E65" s="85"/>
      <c r="F65" s="85"/>
      <c r="G65" s="85"/>
      <c r="H65" s="85"/>
      <c r="I65" s="85"/>
      <c r="J65" s="13">
        <v>0.12</v>
      </c>
      <c r="K65" s="13">
        <v>0.11</v>
      </c>
      <c r="L65" s="13">
        <v>0.1</v>
      </c>
      <c r="M65" s="13">
        <v>0.09</v>
      </c>
      <c r="N65" s="13">
        <v>0.08</v>
      </c>
      <c r="O65" s="13">
        <v>7.0000000000000007E-2</v>
      </c>
      <c r="P65" s="13">
        <v>6.5000000000000002E-2</v>
      </c>
      <c r="Q65" s="13">
        <v>0.06</v>
      </c>
      <c r="R65" s="13">
        <v>5.5E-2</v>
      </c>
      <c r="S65" s="13">
        <v>5.2499999999999998E-2</v>
      </c>
    </row>
    <row r="66" spans="2:19" x14ac:dyDescent="0.3">
      <c r="C66" s="89" t="s">
        <v>125</v>
      </c>
      <c r="D66" s="48"/>
      <c r="E66" s="85"/>
      <c r="F66" s="85"/>
      <c r="G66" s="85"/>
      <c r="H66" s="85"/>
      <c r="I66" s="85"/>
      <c r="J66" s="13">
        <f>AVERAGE(F64:I64)</f>
        <v>8.8744762101169133E-2</v>
      </c>
      <c r="K66" s="13">
        <f>J66-0.5%</f>
        <v>8.3744762101169129E-2</v>
      </c>
      <c r="L66" s="13">
        <f t="shared" ref="L66:S66" si="70">K66-0.5%</f>
        <v>7.8744762101169125E-2</v>
      </c>
      <c r="M66" s="13">
        <f t="shared" si="70"/>
        <v>7.374476210116912E-2</v>
      </c>
      <c r="N66" s="13">
        <f t="shared" si="70"/>
        <v>6.8744762101169116E-2</v>
      </c>
      <c r="O66" s="13">
        <f t="shared" si="70"/>
        <v>6.3744762101169111E-2</v>
      </c>
      <c r="P66" s="13">
        <f t="shared" si="70"/>
        <v>5.8744762101169114E-2</v>
      </c>
      <c r="Q66" s="13">
        <f t="shared" si="70"/>
        <v>5.3744762101169116E-2</v>
      </c>
      <c r="R66" s="13">
        <f t="shared" si="70"/>
        <v>4.8744762101169119E-2</v>
      </c>
      <c r="S66" s="13">
        <f t="shared" si="70"/>
        <v>4.3744762101169121E-2</v>
      </c>
    </row>
    <row r="67" spans="2:19" x14ac:dyDescent="0.3">
      <c r="C67" s="89" t="s">
        <v>126</v>
      </c>
      <c r="D67" s="48"/>
      <c r="E67" s="85"/>
      <c r="F67" s="85"/>
      <c r="G67" s="85"/>
      <c r="H67" s="85"/>
      <c r="I67" s="85"/>
      <c r="J67" s="13">
        <f>US_GDP_Growth_Rate+US_Inflation_Rate</f>
        <v>4.2000000000000003E-2</v>
      </c>
      <c r="K67" s="13">
        <v>3.5000000000000003E-2</v>
      </c>
      <c r="L67" s="13">
        <v>0.03</v>
      </c>
      <c r="M67" s="13">
        <v>2.5000000000000001E-2</v>
      </c>
      <c r="N67" s="13">
        <v>0.02</v>
      </c>
      <c r="O67" s="13">
        <f>US_GDP_Growth_Rate</f>
        <v>1.7000000000000001E-2</v>
      </c>
      <c r="P67" s="13">
        <f>US_GDP_Growth_Rate</f>
        <v>1.7000000000000001E-2</v>
      </c>
      <c r="Q67" s="13">
        <f>US_GDP_Growth_Rate</f>
        <v>1.7000000000000001E-2</v>
      </c>
      <c r="R67" s="13">
        <f>US_GDP_Growth_Rate</f>
        <v>1.7000000000000001E-2</v>
      </c>
      <c r="S67" s="13">
        <f>US_GDP_Growth_Rate</f>
        <v>1.7000000000000001E-2</v>
      </c>
    </row>
    <row r="68" spans="2:19" x14ac:dyDescent="0.3">
      <c r="C68" s="82"/>
    </row>
    <row r="69" spans="2:19" x14ac:dyDescent="0.3">
      <c r="C69" s="79" t="s">
        <v>139</v>
      </c>
      <c r="E69" s="90">
        <f>-E113/E20</f>
        <v>0.44765486560154288</v>
      </c>
      <c r="F69" s="90">
        <f>-F113/F20</f>
        <v>0.44126146936543548</v>
      </c>
      <c r="G69" s="90">
        <f>-G113/G20</f>
        <v>0.44141331463222866</v>
      </c>
      <c r="H69" s="90">
        <f>-H113/H20</f>
        <v>0.42464386105142765</v>
      </c>
      <c r="I69" s="90">
        <f>-I113/I20</f>
        <v>0.44718845331457246</v>
      </c>
      <c r="J69" s="13">
        <f>AVERAGE(E69:I69)</f>
        <v>0.44043239279304147</v>
      </c>
      <c r="K69" s="13">
        <f>J69</f>
        <v>0.44043239279304147</v>
      </c>
      <c r="L69" s="13">
        <f t="shared" ref="L69:S70" si="71">K69</f>
        <v>0.44043239279304147</v>
      </c>
      <c r="M69" s="13">
        <f t="shared" si="71"/>
        <v>0.44043239279304147</v>
      </c>
      <c r="N69" s="13">
        <f t="shared" si="71"/>
        <v>0.44043239279304147</v>
      </c>
      <c r="O69" s="13">
        <f t="shared" si="71"/>
        <v>0.44043239279304147</v>
      </c>
      <c r="P69" s="13">
        <f t="shared" si="71"/>
        <v>0.44043239279304147</v>
      </c>
      <c r="Q69" s="13">
        <f t="shared" si="71"/>
        <v>0.44043239279304147</v>
      </c>
      <c r="R69" s="13">
        <f t="shared" si="71"/>
        <v>0.44043239279304147</v>
      </c>
      <c r="S69" s="13">
        <f t="shared" si="71"/>
        <v>0.44043239279304147</v>
      </c>
    </row>
    <row r="70" spans="2:19" x14ac:dyDescent="0.3">
      <c r="C70" s="79" t="s">
        <v>140</v>
      </c>
      <c r="E70" s="90">
        <f>-E116/E112</f>
        <v>0.33769564327548512</v>
      </c>
      <c r="F70" s="90">
        <f t="shared" ref="F70:I70" si="72">-F116/F112</f>
        <v>0.33530453627978418</v>
      </c>
      <c r="G70" s="90">
        <f t="shared" si="72"/>
        <v>0.36552640361082167</v>
      </c>
      <c r="H70" s="90">
        <f t="shared" si="72"/>
        <v>0.35562892854077532</v>
      </c>
      <c r="I70" s="90">
        <f t="shared" si="72"/>
        <v>0.33998407993176272</v>
      </c>
      <c r="J70" s="13">
        <f>AVERAGE(E70:I70)</f>
        <v>0.3468279183277258</v>
      </c>
      <c r="K70" s="13">
        <f>J70</f>
        <v>0.3468279183277258</v>
      </c>
      <c r="L70" s="13">
        <f t="shared" si="71"/>
        <v>0.3468279183277258</v>
      </c>
      <c r="M70" s="13">
        <f t="shared" si="71"/>
        <v>0.3468279183277258</v>
      </c>
      <c r="N70" s="13">
        <f t="shared" si="71"/>
        <v>0.3468279183277258</v>
      </c>
      <c r="O70" s="13">
        <f t="shared" si="71"/>
        <v>0.3468279183277258</v>
      </c>
      <c r="P70" s="13">
        <f t="shared" si="71"/>
        <v>0.3468279183277258</v>
      </c>
      <c r="Q70" s="13">
        <f t="shared" si="71"/>
        <v>0.3468279183277258</v>
      </c>
      <c r="R70" s="13">
        <f t="shared" si="71"/>
        <v>0.3468279183277258</v>
      </c>
      <c r="S70" s="13">
        <f t="shared" si="71"/>
        <v>0.3468279183277258</v>
      </c>
    </row>
    <row r="71" spans="2:19" x14ac:dyDescent="0.3">
      <c r="C71" s="82"/>
    </row>
    <row r="72" spans="2:19" s="2" customFormat="1" x14ac:dyDescent="0.3">
      <c r="C72" s="70" t="s">
        <v>147</v>
      </c>
      <c r="G72" s="33">
        <f t="shared" ref="G72:S72" si="73">G97</f>
        <v>266.20999999999998</v>
      </c>
      <c r="H72" s="33">
        <f t="shared" si="73"/>
        <v>318.767</v>
      </c>
      <c r="I72" s="33">
        <f t="shared" si="73"/>
        <v>376.99799999999999</v>
      </c>
      <c r="J72" s="33">
        <f t="shared" si="73"/>
        <v>423.41495632158563</v>
      </c>
      <c r="K72" s="33">
        <f t="shared" si="73"/>
        <v>527.10236832164708</v>
      </c>
      <c r="L72" s="33">
        <f t="shared" si="73"/>
        <v>651.94526947287625</v>
      </c>
      <c r="M72" s="33">
        <f t="shared" si="73"/>
        <v>800.67530587114868</v>
      </c>
      <c r="N72" s="33">
        <f t="shared" si="73"/>
        <v>974.0456573067238</v>
      </c>
      <c r="O72" s="33">
        <f t="shared" si="73"/>
        <v>1168.4361424872068</v>
      </c>
      <c r="P72" s="33">
        <f t="shared" si="73"/>
        <v>1376.785780031378</v>
      </c>
      <c r="Q72" s="33">
        <f t="shared" si="73"/>
        <v>1597.2920260266653</v>
      </c>
      <c r="R72" s="33">
        <f t="shared" si="73"/>
        <v>1828.3884570581322</v>
      </c>
      <c r="S72" s="33">
        <f t="shared" si="73"/>
        <v>2069.0997872559255</v>
      </c>
    </row>
    <row r="73" spans="2:19" x14ac:dyDescent="0.3">
      <c r="C73" s="82"/>
    </row>
    <row r="74" spans="2:19" x14ac:dyDescent="0.3">
      <c r="B74" s="20" t="s">
        <v>16</v>
      </c>
      <c r="C74" s="21"/>
      <c r="D74" s="22"/>
      <c r="E74" s="22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2:19" x14ac:dyDescent="0.3">
      <c r="C75" s="1" t="s">
        <v>157</v>
      </c>
      <c r="G75" s="90">
        <f>G136/G112</f>
        <v>1.4175537310316799E-2</v>
      </c>
      <c r="H75" s="90">
        <f t="shared" ref="H75:I75" si="74">H136/H112</f>
        <v>1.2307130195119823E-2</v>
      </c>
      <c r="I75" s="90">
        <f t="shared" si="74"/>
        <v>1.6386869494648799E-2</v>
      </c>
      <c r="J75" s="13">
        <f>I75</f>
        <v>1.6386869494648799E-2</v>
      </c>
      <c r="K75" s="13">
        <f t="shared" ref="K75:S77" si="75">J75</f>
        <v>1.6386869494648799E-2</v>
      </c>
      <c r="L75" s="13">
        <f>K75-0.05%</f>
        <v>1.5886869494648799E-2</v>
      </c>
      <c r="M75" s="13">
        <f t="shared" ref="M75:S75" si="76">L75-0.05%</f>
        <v>1.5386869494648799E-2</v>
      </c>
      <c r="N75" s="13">
        <f t="shared" si="76"/>
        <v>1.4886869494648798E-2</v>
      </c>
      <c r="O75" s="13">
        <f t="shared" si="76"/>
        <v>1.4386869494648798E-2</v>
      </c>
      <c r="P75" s="13">
        <f t="shared" si="76"/>
        <v>1.3886869494648797E-2</v>
      </c>
      <c r="Q75" s="13">
        <f t="shared" si="76"/>
        <v>1.3386869494648797E-2</v>
      </c>
      <c r="R75" s="13">
        <f t="shared" si="76"/>
        <v>1.2886869494648796E-2</v>
      </c>
      <c r="S75" s="13">
        <f t="shared" si="76"/>
        <v>1.2386869494648796E-2</v>
      </c>
    </row>
    <row r="76" spans="2:19" x14ac:dyDescent="0.3">
      <c r="C76" s="1" t="s">
        <v>160</v>
      </c>
      <c r="G76" s="90">
        <f>-G137/G113</f>
        <v>0.33310036602286719</v>
      </c>
      <c r="H76" s="90">
        <f t="shared" ref="H76:I76" si="77">-H137/H113</f>
        <v>0.36377169217196104</v>
      </c>
      <c r="I76" s="90">
        <f t="shared" si="77"/>
        <v>0.39906118949083663</v>
      </c>
      <c r="J76" s="13">
        <f>AVERAGE(G76:I76)</f>
        <v>0.36531108256188832</v>
      </c>
      <c r="K76" s="13">
        <f>J76</f>
        <v>0.36531108256188832</v>
      </c>
      <c r="L76" s="13">
        <f t="shared" ref="L76:S76" si="78">K76</f>
        <v>0.36531108256188832</v>
      </c>
      <c r="M76" s="13">
        <f t="shared" si="78"/>
        <v>0.36531108256188832</v>
      </c>
      <c r="N76" s="13">
        <f t="shared" si="78"/>
        <v>0.36531108256188832</v>
      </c>
      <c r="O76" s="13">
        <f t="shared" si="78"/>
        <v>0.36531108256188832</v>
      </c>
      <c r="P76" s="13">
        <f t="shared" si="78"/>
        <v>0.36531108256188832</v>
      </c>
      <c r="Q76" s="13">
        <f t="shared" si="78"/>
        <v>0.36531108256188832</v>
      </c>
      <c r="R76" s="13">
        <f t="shared" si="78"/>
        <v>0.36531108256188832</v>
      </c>
      <c r="S76" s="13">
        <f t="shared" si="78"/>
        <v>0.36531108256188832</v>
      </c>
    </row>
    <row r="77" spans="2:19" x14ac:dyDescent="0.3">
      <c r="C77" s="1" t="s">
        <v>158</v>
      </c>
      <c r="G77" s="90">
        <f>G138/G112</f>
        <v>6.0027320151235415E-2</v>
      </c>
      <c r="H77" s="90">
        <f t="shared" ref="H77:I77" si="79">H138/H112</f>
        <v>4.9787289201176928E-2</v>
      </c>
      <c r="I77" s="90">
        <f t="shared" si="79"/>
        <v>5.2316387190066031E-2</v>
      </c>
      <c r="J77" s="13">
        <f>I77</f>
        <v>5.2316387190066031E-2</v>
      </c>
      <c r="K77" s="13">
        <f>J77-0.5%</f>
        <v>4.7316387190066034E-2</v>
      </c>
      <c r="L77" s="13">
        <f t="shared" ref="L77:R77" si="80">K77-0.5%</f>
        <v>4.2316387190066036E-2</v>
      </c>
      <c r="M77" s="13">
        <f t="shared" si="80"/>
        <v>3.7316387190066039E-2</v>
      </c>
      <c r="N77" s="13">
        <f t="shared" si="80"/>
        <v>3.2316387190066041E-2</v>
      </c>
      <c r="O77" s="13">
        <f t="shared" si="80"/>
        <v>2.731638719006604E-2</v>
      </c>
      <c r="P77" s="13">
        <f t="shared" si="80"/>
        <v>2.2316387190066039E-2</v>
      </c>
      <c r="Q77" s="13">
        <f t="shared" si="80"/>
        <v>1.7316387190066038E-2</v>
      </c>
      <c r="R77" s="13">
        <f t="shared" si="80"/>
        <v>1.2316387190066037E-2</v>
      </c>
      <c r="S77" s="13">
        <f t="shared" si="75"/>
        <v>1.2316387190066037E-2</v>
      </c>
    </row>
    <row r="79" spans="2:19" x14ac:dyDescent="0.3">
      <c r="C79" s="1" t="s">
        <v>159</v>
      </c>
      <c r="G79" s="90">
        <f>-G152/G113</f>
        <v>8.8647321116102129E-2</v>
      </c>
      <c r="H79" s="90">
        <f t="shared" ref="H79:I79" si="81">-H152/H113</f>
        <v>0.10905009496265103</v>
      </c>
      <c r="I79" s="90">
        <f t="shared" si="81"/>
        <v>4.762485076910776E-2</v>
      </c>
      <c r="J79" s="13">
        <f>AVERAGE(G79:I79)</f>
        <v>8.1774088949286963E-2</v>
      </c>
      <c r="K79" s="13">
        <f t="shared" ref="K79:S80" si="82">J79</f>
        <v>8.1774088949286963E-2</v>
      </c>
      <c r="L79" s="13">
        <f t="shared" si="82"/>
        <v>8.1774088949286963E-2</v>
      </c>
      <c r="M79" s="13">
        <f t="shared" si="82"/>
        <v>8.1774088949286963E-2</v>
      </c>
      <c r="N79" s="13">
        <f t="shared" si="82"/>
        <v>8.1774088949286963E-2</v>
      </c>
      <c r="O79" s="13">
        <f t="shared" si="82"/>
        <v>8.1774088949286963E-2</v>
      </c>
      <c r="P79" s="13">
        <f t="shared" si="82"/>
        <v>8.1774088949286963E-2</v>
      </c>
      <c r="Q79" s="13">
        <f t="shared" si="82"/>
        <v>8.1774088949286963E-2</v>
      </c>
      <c r="R79" s="13">
        <f t="shared" si="82"/>
        <v>8.1774088949286963E-2</v>
      </c>
      <c r="S79" s="13">
        <f t="shared" si="82"/>
        <v>8.1774088949286963E-2</v>
      </c>
    </row>
    <row r="80" spans="2:19" x14ac:dyDescent="0.3">
      <c r="C80" s="102" t="s">
        <v>161</v>
      </c>
      <c r="G80" s="90">
        <f>-G153/G116</f>
        <v>0.22190014561812502</v>
      </c>
      <c r="H80" s="90">
        <f t="shared" ref="H80:I80" si="83">-H153/H116</f>
        <v>0.24076980396704051</v>
      </c>
      <c r="I80" s="90">
        <f t="shared" si="83"/>
        <v>0.23477876456011665</v>
      </c>
      <c r="J80" s="13">
        <f>AVERAGE(G80:I80)</f>
        <v>0.23248290471509403</v>
      </c>
      <c r="K80" s="13">
        <f t="shared" si="82"/>
        <v>0.23248290471509403</v>
      </c>
      <c r="L80" s="13">
        <f t="shared" si="82"/>
        <v>0.23248290471509403</v>
      </c>
      <c r="M80" s="13">
        <f t="shared" si="82"/>
        <v>0.23248290471509403</v>
      </c>
      <c r="N80" s="13">
        <f t="shared" si="82"/>
        <v>0.23248290471509403</v>
      </c>
      <c r="O80" s="13">
        <f t="shared" si="82"/>
        <v>0.23248290471509403</v>
      </c>
      <c r="P80" s="13">
        <f t="shared" si="82"/>
        <v>0.23248290471509403</v>
      </c>
      <c r="Q80" s="13">
        <f t="shared" si="82"/>
        <v>0.23248290471509403</v>
      </c>
      <c r="R80" s="13">
        <f t="shared" si="82"/>
        <v>0.23248290471509403</v>
      </c>
      <c r="S80" s="13">
        <f t="shared" si="82"/>
        <v>0.23248290471509403</v>
      </c>
    </row>
    <row r="81" spans="2:20" x14ac:dyDescent="0.3">
      <c r="C81" s="1" t="s">
        <v>163</v>
      </c>
      <c r="G81" s="90"/>
      <c r="H81" s="29">
        <f>H154-G154</f>
        <v>120.41899999999998</v>
      </c>
      <c r="I81" s="29">
        <f>I154-H154</f>
        <v>30.850000000000023</v>
      </c>
      <c r="J81" s="29">
        <f>-J82*J126</f>
        <v>44.126210660908846</v>
      </c>
      <c r="K81" s="29">
        <f>-K82*K126</f>
        <v>41.04508688108136</v>
      </c>
      <c r="L81" s="29">
        <f>-L82*L126</f>
        <v>39.27153948584705</v>
      </c>
      <c r="M81" s="29">
        <f>-M82*M126</f>
        <v>34.864439245160412</v>
      </c>
      <c r="N81" s="29">
        <f>-N82*N126</f>
        <v>26.99130648246237</v>
      </c>
      <c r="O81" s="29">
        <f>-O82*O126</f>
        <v>15.312323233092895</v>
      </c>
      <c r="P81" s="29">
        <f>-P82*P126</f>
        <v>0</v>
      </c>
      <c r="Q81" s="29">
        <f>-Q82*Q126</f>
        <v>0</v>
      </c>
      <c r="R81" s="29">
        <f>-R82*R126</f>
        <v>0</v>
      </c>
      <c r="S81" s="29">
        <f>-S82*S126</f>
        <v>0</v>
      </c>
      <c r="T81" s="90"/>
    </row>
    <row r="82" spans="2:20" x14ac:dyDescent="0.3">
      <c r="C82" s="1" t="s">
        <v>162</v>
      </c>
      <c r="H82" s="90">
        <f>-H81/H126</f>
        <v>0.33585276128373681</v>
      </c>
      <c r="I82" s="90">
        <f>-I81/I126</f>
        <v>6.4570683444579141E-2</v>
      </c>
      <c r="J82" s="13">
        <f>I82</f>
        <v>6.4570683444579141E-2</v>
      </c>
      <c r="K82" s="13">
        <v>0.05</v>
      </c>
      <c r="L82" s="13">
        <v>0.04</v>
      </c>
      <c r="M82" s="13">
        <v>0.03</v>
      </c>
      <c r="N82" s="13">
        <v>0.02</v>
      </c>
      <c r="O82" s="13">
        <v>0.01</v>
      </c>
      <c r="P82" s="13">
        <v>0</v>
      </c>
      <c r="Q82" s="13">
        <v>0</v>
      </c>
      <c r="R82" s="13">
        <v>0</v>
      </c>
      <c r="S82" s="13">
        <v>0</v>
      </c>
    </row>
    <row r="83" spans="2:20" x14ac:dyDescent="0.3">
      <c r="C83" s="1" t="s">
        <v>164</v>
      </c>
      <c r="G83" s="90">
        <f>G155/G112</f>
        <v>3.7303387939559451E-2</v>
      </c>
      <c r="H83" s="90">
        <f t="shared" ref="H83:I83" si="84">H155/H112</f>
        <v>4.1082425214776605E-2</v>
      </c>
      <c r="I83" s="90">
        <f t="shared" si="84"/>
        <v>3.5741613544289029E-2</v>
      </c>
      <c r="J83" s="13">
        <f>AVERAGE(G83:I83)</f>
        <v>3.8042475566208357E-2</v>
      </c>
      <c r="K83" s="13">
        <f>J83</f>
        <v>3.8042475566208357E-2</v>
      </c>
      <c r="L83" s="13">
        <f t="shared" ref="L83:S83" si="85">K83</f>
        <v>3.8042475566208357E-2</v>
      </c>
      <c r="M83" s="13">
        <f t="shared" si="85"/>
        <v>3.8042475566208357E-2</v>
      </c>
      <c r="N83" s="13">
        <f t="shared" si="85"/>
        <v>3.8042475566208357E-2</v>
      </c>
      <c r="O83" s="13">
        <f t="shared" si="85"/>
        <v>3.8042475566208357E-2</v>
      </c>
      <c r="P83" s="13">
        <f t="shared" si="85"/>
        <v>3.8042475566208357E-2</v>
      </c>
      <c r="Q83" s="13">
        <f t="shared" si="85"/>
        <v>3.8042475566208357E-2</v>
      </c>
      <c r="R83" s="13">
        <f t="shared" si="85"/>
        <v>3.8042475566208357E-2</v>
      </c>
      <c r="S83" s="13">
        <f t="shared" si="85"/>
        <v>3.8042475566208357E-2</v>
      </c>
    </row>
    <row r="84" spans="2:20" x14ac:dyDescent="0.3">
      <c r="C84" s="102" t="s">
        <v>165</v>
      </c>
      <c r="H84" s="29">
        <f>H160-G160</f>
        <v>-4.7630000000000052</v>
      </c>
      <c r="I84" s="29">
        <f>I160-H160</f>
        <v>1.4210000000000065</v>
      </c>
      <c r="J84" s="29">
        <f>J85*J126</f>
        <v>-3.5227964441681046</v>
      </c>
      <c r="K84" s="29">
        <f>K85*K126</f>
        <v>-3.8212744845591469</v>
      </c>
      <c r="L84" s="29">
        <f>L85*L126</f>
        <v>-4.0793035319064019</v>
      </c>
      <c r="M84" s="29">
        <f>M85*M126</f>
        <v>-4.2476181396777486</v>
      </c>
      <c r="N84" s="29">
        <f>N85*N126</f>
        <v>-4.2578406144374306</v>
      </c>
      <c r="O84" s="29">
        <f>O85*O126</f>
        <v>-4.0653787222439099</v>
      </c>
      <c r="P84" s="29">
        <f>P85*P126</f>
        <v>-3.7014520496886165</v>
      </c>
      <c r="Q84" s="29">
        <f>Q85*Q126</f>
        <v>-3.1579639158286206</v>
      </c>
      <c r="R84" s="29">
        <f>R85*R126</f>
        <v>-2.4294322006275721</v>
      </c>
      <c r="S84" s="29">
        <f>S85*S126</f>
        <v>-1.5069433939611641</v>
      </c>
    </row>
    <row r="85" spans="2:20" x14ac:dyDescent="0.3">
      <c r="C85" s="102" t="s">
        <v>166</v>
      </c>
      <c r="H85" s="90">
        <f>H84/H126</f>
        <v>1.3284171949563111E-2</v>
      </c>
      <c r="I85" s="90">
        <f>I84/I126</f>
        <v>-2.9742282390517768E-3</v>
      </c>
      <c r="J85" s="13">
        <f>AVERAGE(H85:I85)</f>
        <v>5.154971855255667E-3</v>
      </c>
      <c r="K85" s="13">
        <f>J85-0.05%</f>
        <v>4.6549718552556674E-3</v>
      </c>
      <c r="L85" s="13">
        <f t="shared" ref="L85:N85" si="86">K85-0.05%</f>
        <v>4.154971855255667E-3</v>
      </c>
      <c r="M85" s="13">
        <f t="shared" si="86"/>
        <v>3.654971855255667E-3</v>
      </c>
      <c r="N85" s="13">
        <f t="shared" si="86"/>
        <v>3.154971855255667E-3</v>
      </c>
      <c r="O85" s="13">
        <f>N85-0.05%</f>
        <v>2.654971855255667E-3</v>
      </c>
      <c r="P85" s="13">
        <f t="shared" ref="P85:S85" si="87">O85-0.05%</f>
        <v>2.154971855255667E-3</v>
      </c>
      <c r="Q85" s="13">
        <f t="shared" si="87"/>
        <v>1.6549718552556669E-3</v>
      </c>
      <c r="R85" s="13">
        <f t="shared" si="87"/>
        <v>1.1549718552556669E-3</v>
      </c>
      <c r="S85" s="13">
        <f t="shared" si="87"/>
        <v>6.5497185525566692E-4</v>
      </c>
    </row>
    <row r="87" spans="2:20" x14ac:dyDescent="0.3">
      <c r="B87" s="20" t="s">
        <v>19</v>
      </c>
      <c r="C87" s="21"/>
      <c r="D87" s="22"/>
      <c r="E87" s="22"/>
      <c r="F87" s="2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20" x14ac:dyDescent="0.3">
      <c r="C88" s="1" t="s">
        <v>167</v>
      </c>
      <c r="G88" s="90">
        <f>G176/G112</f>
        <v>4.2136096880445832E-2</v>
      </c>
      <c r="H88" s="90">
        <f t="shared" ref="H88:I88" si="88">H176/H112</f>
        <v>3.5835020746834909E-2</v>
      </c>
      <c r="I88" s="90">
        <f t="shared" si="88"/>
        <v>3.5976863623260559E-2</v>
      </c>
      <c r="J88" s="13">
        <f>AVERAGE(H88:I88)</f>
        <v>3.5905942185047737E-2</v>
      </c>
      <c r="K88" s="13">
        <f>J88-0.5%</f>
        <v>3.0905942185047736E-2</v>
      </c>
      <c r="L88" s="13">
        <f t="shared" ref="L88:N88" si="89">K88-0.5%</f>
        <v>2.5905942185047735E-2</v>
      </c>
      <c r="M88" s="13">
        <f t="shared" si="89"/>
        <v>2.0905942185047734E-2</v>
      </c>
      <c r="N88" s="13">
        <f t="shared" si="89"/>
        <v>1.5905942185047733E-2</v>
      </c>
      <c r="O88" s="13">
        <v>1.55E-2</v>
      </c>
      <c r="P88" s="13">
        <f>O88</f>
        <v>1.55E-2</v>
      </c>
      <c r="Q88" s="13">
        <f t="shared" ref="Q88:S88" si="90">P88</f>
        <v>1.55E-2</v>
      </c>
      <c r="R88" s="13">
        <f t="shared" si="90"/>
        <v>1.55E-2</v>
      </c>
      <c r="S88" s="13">
        <f t="shared" si="90"/>
        <v>1.55E-2</v>
      </c>
    </row>
    <row r="89" spans="2:20" x14ac:dyDescent="0.3">
      <c r="C89" s="1" t="s">
        <v>169</v>
      </c>
      <c r="H89" s="29">
        <f>SUM(G136:G138)-SUM(H136:H138)</f>
        <v>-381.11999999999989</v>
      </c>
      <c r="I89" s="29">
        <f>SUM(H136:H138)-SUM(I136:I138)</f>
        <v>-649.60399999999981</v>
      </c>
      <c r="J89" s="29">
        <f t="shared" ref="J89:S89" si="91">SUM(I136:I138)-SUM(J136:J138)</f>
        <v>-297.13071054953843</v>
      </c>
      <c r="K89" s="29">
        <f t="shared" si="91"/>
        <v>-464.29506966252438</v>
      </c>
      <c r="L89" s="29">
        <f t="shared" si="91"/>
        <v>-522.98745091329283</v>
      </c>
      <c r="M89" s="29">
        <f t="shared" si="91"/>
        <v>-571.84465740236101</v>
      </c>
      <c r="N89" s="29">
        <f t="shared" si="91"/>
        <v>-581.50214764575958</v>
      </c>
      <c r="O89" s="29">
        <f t="shared" si="91"/>
        <v>-550.2532460972734</v>
      </c>
      <c r="P89" s="29">
        <f t="shared" si="91"/>
        <v>-539.16915346660608</v>
      </c>
      <c r="Q89" s="29">
        <f t="shared" si="91"/>
        <v>-522.84418684636785</v>
      </c>
      <c r="R89" s="29">
        <f t="shared" si="91"/>
        <v>-504.82714089976071</v>
      </c>
      <c r="S89" s="29">
        <f t="shared" si="91"/>
        <v>-672.51621161528965</v>
      </c>
    </row>
    <row r="90" spans="2:20" x14ac:dyDescent="0.3">
      <c r="C90" s="1" t="s">
        <v>170</v>
      </c>
      <c r="H90" s="29">
        <f>SUM(H152:H155)-SUM(G152:G155)</f>
        <v>509.41600000000005</v>
      </c>
      <c r="I90" s="29">
        <f t="shared" ref="I90:S90" si="92">SUM(I152:I155)-SUM(H152:H155)</f>
        <v>58.368999999999915</v>
      </c>
      <c r="J90" s="29">
        <f t="shared" si="92"/>
        <v>484.88561527671322</v>
      </c>
      <c r="K90" s="29">
        <f t="shared" si="92"/>
        <v>395.34740426728126</v>
      </c>
      <c r="L90" s="29">
        <f t="shared" si="92"/>
        <v>456.33949671337086</v>
      </c>
      <c r="M90" s="29">
        <f t="shared" si="92"/>
        <v>508.79371256489412</v>
      </c>
      <c r="N90" s="29">
        <f t="shared" si="92"/>
        <v>533.15124129654851</v>
      </c>
      <c r="O90" s="29">
        <f t="shared" si="92"/>
        <v>525.09453726853826</v>
      </c>
      <c r="P90" s="29">
        <f t="shared" si="92"/>
        <v>529.53383162768841</v>
      </c>
      <c r="Q90" s="29">
        <f t="shared" si="92"/>
        <v>546.75510521001524</v>
      </c>
      <c r="R90" s="29">
        <f t="shared" si="92"/>
        <v>564.09676300081719</v>
      </c>
      <c r="S90" s="29">
        <f t="shared" si="92"/>
        <v>575.20917850321621</v>
      </c>
    </row>
    <row r="91" spans="2:20" x14ac:dyDescent="0.3">
      <c r="C91" s="1" t="s">
        <v>171</v>
      </c>
      <c r="H91" s="29">
        <f>H90+H89</f>
        <v>128.29600000000016</v>
      </c>
      <c r="I91" s="29">
        <f t="shared" ref="I91:S91" si="93">I90+I89</f>
        <v>-591.2349999999999</v>
      </c>
      <c r="J91" s="29">
        <f t="shared" si="93"/>
        <v>187.75490472717479</v>
      </c>
      <c r="K91" s="29">
        <f t="shared" si="93"/>
        <v>-68.947665395243121</v>
      </c>
      <c r="L91" s="29">
        <f t="shared" si="93"/>
        <v>-66.647954199921969</v>
      </c>
      <c r="M91" s="29">
        <f t="shared" si="93"/>
        <v>-63.050944837466886</v>
      </c>
      <c r="N91" s="29">
        <f t="shared" si="93"/>
        <v>-48.350906349211073</v>
      </c>
      <c r="O91" s="29">
        <f t="shared" si="93"/>
        <v>-25.158708828735143</v>
      </c>
      <c r="P91" s="29">
        <f t="shared" si="93"/>
        <v>-9.6353218389176618</v>
      </c>
      <c r="Q91" s="29">
        <f t="shared" si="93"/>
        <v>23.910918363647397</v>
      </c>
      <c r="R91" s="29">
        <f t="shared" si="93"/>
        <v>59.269622101056484</v>
      </c>
      <c r="S91" s="29">
        <f t="shared" si="93"/>
        <v>-97.307033112073441</v>
      </c>
    </row>
    <row r="92" spans="2:20" x14ac:dyDescent="0.3">
      <c r="C92" s="1" t="s">
        <v>172</v>
      </c>
      <c r="G92" s="90">
        <f>-G186/G112</f>
        <v>5.2074579969144996E-2</v>
      </c>
      <c r="H92" s="90">
        <f t="shared" ref="H92:I92" si="94">-H186/H112</f>
        <v>6.3053563930795184E-2</v>
      </c>
      <c r="I92" s="90">
        <f t="shared" si="94"/>
        <v>7.8744292288112805E-2</v>
      </c>
      <c r="J92" s="13">
        <f>I92-1%</f>
        <v>6.874429228811281E-2</v>
      </c>
      <c r="K92" s="13">
        <f t="shared" ref="K92:S92" si="95">J92-1%</f>
        <v>5.8744292288112808E-2</v>
      </c>
      <c r="L92" s="13">
        <f t="shared" si="95"/>
        <v>4.8744292288112806E-2</v>
      </c>
      <c r="M92" s="13">
        <f t="shared" si="95"/>
        <v>3.8744292288112804E-2</v>
      </c>
      <c r="N92" s="13">
        <f t="shared" si="95"/>
        <v>2.8744292288112802E-2</v>
      </c>
      <c r="O92" s="13">
        <f t="shared" si="95"/>
        <v>1.87442922881128E-2</v>
      </c>
      <c r="P92" s="13">
        <f>P88+0.05%</f>
        <v>1.6E-2</v>
      </c>
      <c r="Q92" s="13">
        <f t="shared" ref="Q92:S92" si="96">Q88+0.05%</f>
        <v>1.6E-2</v>
      </c>
      <c r="R92" s="13">
        <f t="shared" si="96"/>
        <v>1.6E-2</v>
      </c>
      <c r="S92" s="13">
        <f t="shared" si="96"/>
        <v>1.6E-2</v>
      </c>
    </row>
    <row r="94" spans="2:20" x14ac:dyDescent="0.3">
      <c r="B94" s="20" t="s">
        <v>18</v>
      </c>
      <c r="C94" s="21"/>
      <c r="D94" s="22"/>
      <c r="E94" s="22"/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20" s="2" customFormat="1" x14ac:dyDescent="0.3">
      <c r="C95" s="2" t="s">
        <v>141</v>
      </c>
    </row>
    <row r="96" spans="2:20" s="2" customFormat="1" x14ac:dyDescent="0.3">
      <c r="C96" s="95" t="s">
        <v>142</v>
      </c>
      <c r="G96" s="66">
        <f>F159</f>
        <v>739.96100000000001</v>
      </c>
      <c r="H96" s="66">
        <f>G105</f>
        <v>798.68100000000004</v>
      </c>
      <c r="I96" s="66">
        <f t="shared" ref="I96:S96" si="97">H105</f>
        <v>881.05200000000002</v>
      </c>
      <c r="J96" s="66">
        <f t="shared" si="97"/>
        <v>1070.3340000000001</v>
      </c>
      <c r="K96" s="66">
        <f t="shared" si="97"/>
        <v>1332.441327052906</v>
      </c>
      <c r="L96" s="66">
        <f t="shared" si="97"/>
        <v>1648.0267823274523</v>
      </c>
      <c r="M96" s="66">
        <f t="shared" si="97"/>
        <v>2023.9955864558601</v>
      </c>
      <c r="N96" s="66">
        <f t="shared" si="97"/>
        <v>2462.251672980371</v>
      </c>
      <c r="O96" s="66">
        <f t="shared" si="97"/>
        <v>2953.6437281234171</v>
      </c>
      <c r="P96" s="66">
        <f t="shared" si="97"/>
        <v>3480.3225750128749</v>
      </c>
      <c r="Q96" s="66">
        <f t="shared" si="97"/>
        <v>4037.731633850809</v>
      </c>
      <c r="R96" s="66">
        <f t="shared" si="97"/>
        <v>4621.9112045501734</v>
      </c>
      <c r="S96" s="66">
        <f t="shared" si="97"/>
        <v>5230.3959003535147</v>
      </c>
    </row>
    <row r="97" spans="2:19" x14ac:dyDescent="0.3">
      <c r="C97" s="97" t="s">
        <v>144</v>
      </c>
      <c r="G97" s="64">
        <f>-G117</f>
        <v>266.20999999999998</v>
      </c>
      <c r="H97" s="64">
        <f t="shared" ref="H97:I97" si="98">-H117</f>
        <v>318.767</v>
      </c>
      <c r="I97" s="64">
        <f t="shared" si="98"/>
        <v>376.99799999999999</v>
      </c>
      <c r="J97" s="64">
        <f>J98*J96</f>
        <v>423.41495632158563</v>
      </c>
      <c r="K97" s="64">
        <f t="shared" ref="K97:S97" si="99">K98*K96</f>
        <v>527.10236832164708</v>
      </c>
      <c r="L97" s="64">
        <f t="shared" si="99"/>
        <v>651.94526947287625</v>
      </c>
      <c r="M97" s="64">
        <f t="shared" si="99"/>
        <v>800.67530587114868</v>
      </c>
      <c r="N97" s="64">
        <f t="shared" si="99"/>
        <v>974.0456573067238</v>
      </c>
      <c r="O97" s="64">
        <f t="shared" si="99"/>
        <v>1168.4361424872068</v>
      </c>
      <c r="P97" s="64">
        <f t="shared" si="99"/>
        <v>1376.785780031378</v>
      </c>
      <c r="Q97" s="64">
        <f t="shared" si="99"/>
        <v>1597.2920260266653</v>
      </c>
      <c r="R97" s="64">
        <f t="shared" si="99"/>
        <v>1828.3884570581322</v>
      </c>
      <c r="S97" s="64">
        <f t="shared" si="99"/>
        <v>2069.0997872559255</v>
      </c>
    </row>
    <row r="98" spans="2:19" x14ac:dyDescent="0.3">
      <c r="C98" s="99" t="s">
        <v>152</v>
      </c>
      <c r="G98" s="90">
        <f>G97/G96</f>
        <v>0.35976220368370765</v>
      </c>
      <c r="H98" s="90">
        <f t="shared" ref="H98:I98" si="100">H97/H96</f>
        <v>0.3991167938138005</v>
      </c>
      <c r="I98" s="90">
        <f t="shared" si="100"/>
        <v>0.4278952888138271</v>
      </c>
      <c r="J98" s="13">
        <f>AVERAGE(G98:I98)</f>
        <v>0.39559142877044512</v>
      </c>
      <c r="K98" s="13">
        <f>J98</f>
        <v>0.39559142877044512</v>
      </c>
      <c r="L98" s="13">
        <f t="shared" ref="L98:S98" si="101">K98</f>
        <v>0.39559142877044512</v>
      </c>
      <c r="M98" s="13">
        <f t="shared" si="101"/>
        <v>0.39559142877044512</v>
      </c>
      <c r="N98" s="13">
        <f t="shared" si="101"/>
        <v>0.39559142877044512</v>
      </c>
      <c r="O98" s="13">
        <f t="shared" si="101"/>
        <v>0.39559142877044512</v>
      </c>
      <c r="P98" s="13">
        <f t="shared" si="101"/>
        <v>0.39559142877044512</v>
      </c>
      <c r="Q98" s="13">
        <f t="shared" si="101"/>
        <v>0.39559142877044512</v>
      </c>
      <c r="R98" s="13">
        <f t="shared" si="101"/>
        <v>0.39559142877044512</v>
      </c>
      <c r="S98" s="13">
        <f t="shared" si="101"/>
        <v>0.39559142877044512</v>
      </c>
    </row>
    <row r="99" spans="2:19" x14ac:dyDescent="0.3">
      <c r="C99" s="97" t="s">
        <v>145</v>
      </c>
      <c r="G99" s="64">
        <f t="shared" ref="G99:S99" si="102">G96*Lease_Discount_Rate</f>
        <v>22.938791000000002</v>
      </c>
      <c r="H99" s="64">
        <f t="shared" si="102"/>
        <v>24.759111000000001</v>
      </c>
      <c r="I99" s="64">
        <f t="shared" si="102"/>
        <v>27.312612000000001</v>
      </c>
      <c r="J99" s="64">
        <f t="shared" si="102"/>
        <v>33.180354000000001</v>
      </c>
      <c r="K99" s="64">
        <f t="shared" si="102"/>
        <v>41.305681138640082</v>
      </c>
      <c r="L99" s="64">
        <f t="shared" si="102"/>
        <v>51.08883025215102</v>
      </c>
      <c r="M99" s="64">
        <f t="shared" si="102"/>
        <v>62.743863180131662</v>
      </c>
      <c r="N99" s="64">
        <f t="shared" si="102"/>
        <v>76.329801862391506</v>
      </c>
      <c r="O99" s="64">
        <f t="shared" si="102"/>
        <v>91.562955571825924</v>
      </c>
      <c r="P99" s="64">
        <f t="shared" si="102"/>
        <v>107.88999982539912</v>
      </c>
      <c r="Q99" s="64">
        <f t="shared" si="102"/>
        <v>125.16968064937508</v>
      </c>
      <c r="R99" s="64">
        <f t="shared" si="102"/>
        <v>143.27924734105537</v>
      </c>
      <c r="S99" s="64">
        <f t="shared" si="102"/>
        <v>162.14227291095895</v>
      </c>
    </row>
    <row r="100" spans="2:19" x14ac:dyDescent="0.3">
      <c r="C100" s="97" t="s">
        <v>149</v>
      </c>
      <c r="G100" s="29">
        <f>-(G97-G99)</f>
        <v>-243.27120899999997</v>
      </c>
      <c r="H100" s="29">
        <f t="shared" ref="H100:I100" si="103">-(H97-H99)</f>
        <v>-294.00788899999998</v>
      </c>
      <c r="I100" s="29">
        <f t="shared" si="103"/>
        <v>-349.68538799999999</v>
      </c>
      <c r="J100" s="29">
        <f>-J101*J96</f>
        <v>-390.23460232158556</v>
      </c>
      <c r="K100" s="29">
        <f t="shared" ref="K100:S100" si="104">-K101*K96</f>
        <v>-485.79668718300684</v>
      </c>
      <c r="L100" s="29">
        <f t="shared" si="104"/>
        <v>-600.85643922072506</v>
      </c>
      <c r="M100" s="29">
        <f t="shared" si="104"/>
        <v>-737.93144269101685</v>
      </c>
      <c r="N100" s="29">
        <f t="shared" si="104"/>
        <v>-897.71585544433208</v>
      </c>
      <c r="O100" s="29">
        <f t="shared" si="104"/>
        <v>-1076.8731869153805</v>
      </c>
      <c r="P100" s="29">
        <f t="shared" si="104"/>
        <v>-1268.8957802059786</v>
      </c>
      <c r="Q100" s="29">
        <f t="shared" si="104"/>
        <v>-1472.1223453772898</v>
      </c>
      <c r="R100" s="29">
        <f t="shared" si="104"/>
        <v>-1685.1092097170763</v>
      </c>
      <c r="S100" s="29">
        <f t="shared" si="104"/>
        <v>-1906.9575143449663</v>
      </c>
    </row>
    <row r="101" spans="2:19" x14ac:dyDescent="0.3">
      <c r="C101" s="99" t="s">
        <v>153</v>
      </c>
      <c r="G101" s="90">
        <f>-G100/G96</f>
        <v>0.32876220368370762</v>
      </c>
      <c r="H101" s="90">
        <f t="shared" ref="H101:I101" si="105">-H100/H96</f>
        <v>0.36811679381380047</v>
      </c>
      <c r="I101" s="90">
        <f t="shared" si="105"/>
        <v>0.39689528881382707</v>
      </c>
      <c r="J101" s="13">
        <f>AVERAGE(G101:I101)</f>
        <v>0.36459142877044504</v>
      </c>
      <c r="K101" s="13">
        <f>J101</f>
        <v>0.36459142877044504</v>
      </c>
      <c r="L101" s="13">
        <f t="shared" ref="L101:S101" si="106">K101</f>
        <v>0.36459142877044504</v>
      </c>
      <c r="M101" s="13">
        <f t="shared" si="106"/>
        <v>0.36459142877044504</v>
      </c>
      <c r="N101" s="13">
        <f t="shared" si="106"/>
        <v>0.36459142877044504</v>
      </c>
      <c r="O101" s="13">
        <f t="shared" si="106"/>
        <v>0.36459142877044504</v>
      </c>
      <c r="P101" s="13">
        <f t="shared" si="106"/>
        <v>0.36459142877044504</v>
      </c>
      <c r="Q101" s="13">
        <f t="shared" si="106"/>
        <v>0.36459142877044504</v>
      </c>
      <c r="R101" s="13">
        <f t="shared" si="106"/>
        <v>0.36459142877044504</v>
      </c>
      <c r="S101" s="13">
        <f t="shared" si="106"/>
        <v>0.36459142877044504</v>
      </c>
    </row>
    <row r="102" spans="2:19" s="2" customFormat="1" x14ac:dyDescent="0.3">
      <c r="C102" s="98" t="s">
        <v>150</v>
      </c>
      <c r="G102" s="66">
        <f>G96+G100</f>
        <v>496.68979100000001</v>
      </c>
      <c r="H102" s="66">
        <f t="shared" ref="H102:I102" si="107">H96+H100</f>
        <v>504.67311100000006</v>
      </c>
      <c r="I102" s="66">
        <f t="shared" si="107"/>
        <v>531.36661200000003</v>
      </c>
      <c r="J102" s="66">
        <f t="shared" ref="J102" si="108">J96+J100</f>
        <v>680.09939767841456</v>
      </c>
      <c r="K102" s="66">
        <f t="shared" ref="K102" si="109">K96+K100</f>
        <v>846.64463986989915</v>
      </c>
      <c r="L102" s="66">
        <f t="shared" ref="L102" si="110">L96+L100</f>
        <v>1047.1703431067272</v>
      </c>
      <c r="M102" s="66">
        <f t="shared" ref="M102" si="111">M96+M100</f>
        <v>1286.0641437648433</v>
      </c>
      <c r="N102" s="66">
        <f t="shared" ref="N102" si="112">N96+N100</f>
        <v>1564.5358175360388</v>
      </c>
      <c r="O102" s="66">
        <f t="shared" ref="O102" si="113">O96+O100</f>
        <v>1876.7705412080365</v>
      </c>
      <c r="P102" s="66">
        <f t="shared" ref="P102" si="114">P96+P100</f>
        <v>2211.4267948068964</v>
      </c>
      <c r="Q102" s="66">
        <f t="shared" ref="Q102" si="115">Q96+Q100</f>
        <v>2565.609288473519</v>
      </c>
      <c r="R102" s="66">
        <f t="shared" ref="R102" si="116">R96+R100</f>
        <v>2936.8019948330971</v>
      </c>
      <c r="S102" s="66">
        <f t="shared" ref="S102" si="117">S96+S100</f>
        <v>3323.4383860085482</v>
      </c>
    </row>
    <row r="103" spans="2:19" x14ac:dyDescent="0.3">
      <c r="C103" s="97" t="s">
        <v>148</v>
      </c>
      <c r="G103" s="64">
        <f>G105-G102</f>
        <v>301.99120900000003</v>
      </c>
      <c r="H103" s="64">
        <f t="shared" ref="H103:I103" si="118">H105-H102</f>
        <v>376.37888899999996</v>
      </c>
      <c r="I103" s="64">
        <f t="shared" si="118"/>
        <v>538.96738800000003</v>
      </c>
      <c r="J103" s="29">
        <f t="shared" ref="J103:S103" si="119">J104*J20</f>
        <v>652.34192937449143</v>
      </c>
      <c r="K103" s="29">
        <f t="shared" si="119"/>
        <v>801.38214245755319</v>
      </c>
      <c r="L103" s="29">
        <f t="shared" si="119"/>
        <v>976.82524334913285</v>
      </c>
      <c r="M103" s="29">
        <f t="shared" si="119"/>
        <v>1176.1875292155278</v>
      </c>
      <c r="N103" s="29">
        <f t="shared" si="119"/>
        <v>1389.1079105873782</v>
      </c>
      <c r="O103" s="29">
        <f t="shared" si="119"/>
        <v>1603.5520338048382</v>
      </c>
      <c r="P103" s="29">
        <f t="shared" si="119"/>
        <v>1826.3048390439126</v>
      </c>
      <c r="Q103" s="29">
        <f t="shared" si="119"/>
        <v>2056.3019160766539</v>
      </c>
      <c r="R103" s="29">
        <f t="shared" si="119"/>
        <v>2293.5939055204176</v>
      </c>
      <c r="S103" s="29">
        <f t="shared" si="119"/>
        <v>2535.5604248587738</v>
      </c>
    </row>
    <row r="104" spans="2:19" x14ac:dyDescent="0.3">
      <c r="C104" s="99" t="s">
        <v>151</v>
      </c>
      <c r="G104" s="90">
        <f>G103/G20</f>
        <v>6.8605068199284899E-2</v>
      </c>
      <c r="H104" s="90">
        <f>H103/H20</f>
        <v>6.0156932892008567E-2</v>
      </c>
      <c r="I104" s="90">
        <f>I103/I20</f>
        <v>6.6452893391026321E-2</v>
      </c>
      <c r="J104" s="13">
        <f>AVERAGE(G104:I104)</f>
        <v>6.5071631494106594E-2</v>
      </c>
      <c r="K104" s="13">
        <f>J104</f>
        <v>6.5071631494106594E-2</v>
      </c>
      <c r="L104" s="13">
        <f t="shared" ref="L104:S104" si="120">K104</f>
        <v>6.5071631494106594E-2</v>
      </c>
      <c r="M104" s="13">
        <f t="shared" si="120"/>
        <v>6.5071631494106594E-2</v>
      </c>
      <c r="N104" s="13">
        <f t="shared" si="120"/>
        <v>6.5071631494106594E-2</v>
      </c>
      <c r="O104" s="13">
        <f t="shared" si="120"/>
        <v>6.5071631494106594E-2</v>
      </c>
      <c r="P104" s="13">
        <f t="shared" si="120"/>
        <v>6.5071631494106594E-2</v>
      </c>
      <c r="Q104" s="13">
        <f t="shared" si="120"/>
        <v>6.5071631494106594E-2</v>
      </c>
      <c r="R104" s="13">
        <f t="shared" si="120"/>
        <v>6.5071631494106594E-2</v>
      </c>
      <c r="S104" s="13">
        <f t="shared" si="120"/>
        <v>6.5071631494106594E-2</v>
      </c>
    </row>
    <row r="105" spans="2:19" x14ac:dyDescent="0.3">
      <c r="C105" s="95" t="s">
        <v>143</v>
      </c>
      <c r="G105" s="64">
        <f>G159</f>
        <v>798.68100000000004</v>
      </c>
      <c r="H105" s="64">
        <f t="shared" ref="H105:I105" si="121">H159</f>
        <v>881.05200000000002</v>
      </c>
      <c r="I105" s="64">
        <f t="shared" si="121"/>
        <v>1070.3340000000001</v>
      </c>
      <c r="J105" s="29">
        <f>J102+J103</f>
        <v>1332.441327052906</v>
      </c>
      <c r="K105" s="29">
        <f t="shared" ref="K105:S105" si="122">K102+K103</f>
        <v>1648.0267823274523</v>
      </c>
      <c r="L105" s="29">
        <f t="shared" si="122"/>
        <v>2023.9955864558601</v>
      </c>
      <c r="M105" s="29">
        <f t="shared" si="122"/>
        <v>2462.251672980371</v>
      </c>
      <c r="N105" s="29">
        <f t="shared" si="122"/>
        <v>2953.6437281234171</v>
      </c>
      <c r="O105" s="29">
        <f t="shared" si="122"/>
        <v>3480.3225750128749</v>
      </c>
      <c r="P105" s="29">
        <f t="shared" si="122"/>
        <v>4037.731633850809</v>
      </c>
      <c r="Q105" s="29">
        <f t="shared" si="122"/>
        <v>4621.9112045501734</v>
      </c>
      <c r="R105" s="29">
        <f t="shared" si="122"/>
        <v>5230.3959003535147</v>
      </c>
      <c r="S105" s="29">
        <f t="shared" si="122"/>
        <v>5858.9988108673224</v>
      </c>
    </row>
    <row r="106" spans="2:19" s="95" customFormat="1" x14ac:dyDescent="0.3">
      <c r="C106" s="98" t="s">
        <v>155</v>
      </c>
      <c r="G106" s="100"/>
      <c r="H106" s="100"/>
      <c r="I106" s="100"/>
      <c r="J106" s="101">
        <f>J103</f>
        <v>652.34192937449143</v>
      </c>
      <c r="K106" s="101">
        <f t="shared" ref="K106:S106" si="123">K103</f>
        <v>801.38214245755319</v>
      </c>
      <c r="L106" s="101">
        <f t="shared" si="123"/>
        <v>976.82524334913285</v>
      </c>
      <c r="M106" s="101">
        <f t="shared" si="123"/>
        <v>1176.1875292155278</v>
      </c>
      <c r="N106" s="101">
        <f t="shared" si="123"/>
        <v>1389.1079105873782</v>
      </c>
      <c r="O106" s="101">
        <f t="shared" si="123"/>
        <v>1603.5520338048382</v>
      </c>
      <c r="P106" s="101">
        <f t="shared" si="123"/>
        <v>1826.3048390439126</v>
      </c>
      <c r="Q106" s="101">
        <f t="shared" si="123"/>
        <v>2056.3019160766539</v>
      </c>
      <c r="R106" s="101">
        <f t="shared" si="123"/>
        <v>2293.5939055204176</v>
      </c>
      <c r="S106" s="101">
        <f t="shared" si="123"/>
        <v>2535.5604248587738</v>
      </c>
    </row>
    <row r="107" spans="2:19" s="2" customFormat="1" x14ac:dyDescent="0.3">
      <c r="C107" s="98" t="s">
        <v>154</v>
      </c>
      <c r="G107" s="33"/>
      <c r="H107" s="33"/>
      <c r="I107" s="33"/>
      <c r="J107" s="33">
        <f>J100</f>
        <v>-390.23460232158556</v>
      </c>
      <c r="K107" s="33">
        <f t="shared" ref="K107:S107" si="124">K100</f>
        <v>-485.79668718300684</v>
      </c>
      <c r="L107" s="33">
        <f t="shared" si="124"/>
        <v>-600.85643922072506</v>
      </c>
      <c r="M107" s="33">
        <f t="shared" si="124"/>
        <v>-737.93144269101685</v>
      </c>
      <c r="N107" s="33">
        <f t="shared" si="124"/>
        <v>-897.71585544433208</v>
      </c>
      <c r="O107" s="33">
        <f t="shared" si="124"/>
        <v>-1076.8731869153805</v>
      </c>
      <c r="P107" s="33">
        <f t="shared" si="124"/>
        <v>-1268.8957802059786</v>
      </c>
      <c r="Q107" s="33">
        <f t="shared" si="124"/>
        <v>-1472.1223453772898</v>
      </c>
      <c r="R107" s="33">
        <f t="shared" si="124"/>
        <v>-1685.1092097170763</v>
      </c>
      <c r="S107" s="33">
        <f t="shared" si="124"/>
        <v>-1906.9575143449663</v>
      </c>
    </row>
    <row r="110" spans="2:19" x14ac:dyDescent="0.3">
      <c r="B110" s="4"/>
      <c r="C110" s="5"/>
      <c r="D110" s="14"/>
      <c r="E110" s="15"/>
      <c r="F110" s="15"/>
      <c r="G110" s="15" t="s">
        <v>17</v>
      </c>
      <c r="H110" s="15"/>
      <c r="I110" s="16"/>
      <c r="J110" s="16" t="s">
        <v>12</v>
      </c>
      <c r="K110" s="15"/>
      <c r="L110" s="15"/>
      <c r="M110" s="15"/>
      <c r="N110" s="15"/>
      <c r="O110" s="15"/>
      <c r="P110" s="15"/>
      <c r="Q110" s="15"/>
      <c r="R110" s="15"/>
      <c r="S110" s="16"/>
    </row>
    <row r="111" spans="2:19" x14ac:dyDescent="0.3">
      <c r="B111" s="41" t="s">
        <v>20</v>
      </c>
      <c r="C111" s="42"/>
      <c r="D111" s="43" t="s">
        <v>14</v>
      </c>
      <c r="E111" s="44">
        <f>DATE(2018,12,31)</f>
        <v>43465</v>
      </c>
      <c r="F111" s="44">
        <f>EDATE(E111,12)</f>
        <v>43830</v>
      </c>
      <c r="G111" s="44">
        <f t="shared" ref="G111:S111" si="125">EDATE(F111,12)</f>
        <v>44196</v>
      </c>
      <c r="H111" s="44">
        <f t="shared" si="125"/>
        <v>44561</v>
      </c>
      <c r="I111" s="45">
        <f t="shared" si="125"/>
        <v>44926</v>
      </c>
      <c r="J111" s="44">
        <f t="shared" si="125"/>
        <v>45291</v>
      </c>
      <c r="K111" s="44">
        <f t="shared" si="125"/>
        <v>45657</v>
      </c>
      <c r="L111" s="44">
        <f t="shared" si="125"/>
        <v>46022</v>
      </c>
      <c r="M111" s="44">
        <f t="shared" si="125"/>
        <v>46387</v>
      </c>
      <c r="N111" s="44">
        <f t="shared" si="125"/>
        <v>46752</v>
      </c>
      <c r="O111" s="44">
        <f t="shared" si="125"/>
        <v>47118</v>
      </c>
      <c r="P111" s="44">
        <f t="shared" si="125"/>
        <v>47483</v>
      </c>
      <c r="Q111" s="44">
        <f t="shared" si="125"/>
        <v>47848</v>
      </c>
      <c r="R111" s="44">
        <f t="shared" si="125"/>
        <v>48213</v>
      </c>
      <c r="S111" s="44">
        <f t="shared" si="125"/>
        <v>48579</v>
      </c>
    </row>
    <row r="112" spans="2:19" s="2" customFormat="1" x14ac:dyDescent="0.3">
      <c r="C112" s="56" t="s">
        <v>47</v>
      </c>
      <c r="D112" s="68"/>
      <c r="E112" s="69">
        <f t="shared" ref="E112:S112" si="126">E20</f>
        <v>3288.319</v>
      </c>
      <c r="F112" s="69">
        <f t="shared" si="126"/>
        <v>3979.2960000000003</v>
      </c>
      <c r="G112" s="69">
        <f t="shared" si="126"/>
        <v>4401.8789999999999</v>
      </c>
      <c r="H112" s="69">
        <f t="shared" si="126"/>
        <v>6256.6170000000002</v>
      </c>
      <c r="I112" s="69">
        <f t="shared" si="126"/>
        <v>8110.518</v>
      </c>
      <c r="J112" s="69">
        <f t="shared" si="126"/>
        <v>10024.98192216946</v>
      </c>
      <c r="K112" s="69">
        <f t="shared" si="126"/>
        <v>12315.384201334075</v>
      </c>
      <c r="L112" s="69">
        <f t="shared" si="126"/>
        <v>15011.537607407337</v>
      </c>
      <c r="M112" s="69">
        <f t="shared" si="126"/>
        <v>18075.273390402894</v>
      </c>
      <c r="N112" s="69">
        <f t="shared" si="126"/>
        <v>21347.365644477301</v>
      </c>
      <c r="O112" s="69">
        <f t="shared" si="126"/>
        <v>24642.874275406306</v>
      </c>
      <c r="P112" s="69">
        <f t="shared" si="126"/>
        <v>28066.06807160379</v>
      </c>
      <c r="Q112" s="69">
        <f t="shared" si="126"/>
        <v>31600.589517459528</v>
      </c>
      <c r="R112" s="69">
        <f t="shared" si="126"/>
        <v>35247.21684176835</v>
      </c>
      <c r="S112" s="69">
        <f t="shared" si="126"/>
        <v>38965.680844938004</v>
      </c>
    </row>
    <row r="113" spans="3:19" x14ac:dyDescent="0.3">
      <c r="C113" s="57" t="s">
        <v>138</v>
      </c>
      <c r="D113" s="53"/>
      <c r="E113" s="54">
        <v>-1472.0319999999999</v>
      </c>
      <c r="F113" s="54">
        <v>-1755.91</v>
      </c>
      <c r="G113" s="55">
        <v>-1943.048</v>
      </c>
      <c r="H113" s="55">
        <v>-2656.8340000000003</v>
      </c>
      <c r="I113" s="55">
        <v>-3626.93</v>
      </c>
      <c r="J113" s="54">
        <f>-J112*J69</f>
        <v>-4415.3267756880796</v>
      </c>
      <c r="K113" s="54">
        <f>-K112*K69</f>
        <v>-5424.0941319591866</v>
      </c>
      <c r="L113" s="54">
        <f>-L112*L69</f>
        <v>-6611.5674279331424</v>
      </c>
      <c r="M113" s="54">
        <f>-M112*M69</f>
        <v>-7960.9359097235374</v>
      </c>
      <c r="N113" s="54">
        <f>-N112*N69</f>
        <v>-9402.0713306251055</v>
      </c>
      <c r="O113" s="54">
        <f>-O112*O69</f>
        <v>-10853.520082415287</v>
      </c>
      <c r="P113" s="54">
        <f>-P112*P69</f>
        <v>-12361.20551706884</v>
      </c>
      <c r="Q113" s="54">
        <f>-Q112*Q69</f>
        <v>-13917.923254845404</v>
      </c>
      <c r="R113" s="54">
        <f>-R112*R69</f>
        <v>-15524.016052915225</v>
      </c>
      <c r="S113" s="54">
        <f>-S112*S69</f>
        <v>-17161.748051346029</v>
      </c>
    </row>
    <row r="114" spans="3:19" s="2" customFormat="1" x14ac:dyDescent="0.3">
      <c r="C114" s="56" t="s">
        <v>48</v>
      </c>
      <c r="E114" s="33">
        <f>E113+E112</f>
        <v>1816.287</v>
      </c>
      <c r="F114" s="33">
        <f t="shared" ref="F114:I114" si="127">F113+F112</f>
        <v>2223.3860000000004</v>
      </c>
      <c r="G114" s="33">
        <f t="shared" si="127"/>
        <v>2458.8310000000001</v>
      </c>
      <c r="H114" s="33">
        <f t="shared" si="127"/>
        <v>3599.7829999999999</v>
      </c>
      <c r="I114" s="33">
        <f t="shared" si="127"/>
        <v>4483.5879999999997</v>
      </c>
      <c r="J114" s="33">
        <f>J113+J112</f>
        <v>5609.6551464813801</v>
      </c>
      <c r="K114" s="33">
        <f t="shared" ref="K114:S114" si="128">K113+K112</f>
        <v>6891.2900693748879</v>
      </c>
      <c r="L114" s="33">
        <f t="shared" si="128"/>
        <v>8399.9701794741959</v>
      </c>
      <c r="M114" s="33">
        <f t="shared" si="128"/>
        <v>10114.337480679356</v>
      </c>
      <c r="N114" s="33">
        <f t="shared" si="128"/>
        <v>11945.294313852195</v>
      </c>
      <c r="O114" s="33">
        <f t="shared" si="128"/>
        <v>13789.354192991019</v>
      </c>
      <c r="P114" s="33">
        <f t="shared" si="128"/>
        <v>15704.86255453495</v>
      </c>
      <c r="Q114" s="33">
        <f t="shared" si="128"/>
        <v>17682.666262614126</v>
      </c>
      <c r="R114" s="33">
        <f t="shared" si="128"/>
        <v>19723.200788853123</v>
      </c>
      <c r="S114" s="33">
        <f t="shared" si="128"/>
        <v>21803.932793591975</v>
      </c>
    </row>
    <row r="115" spans="3:19" s="2" customFormat="1" x14ac:dyDescent="0.3">
      <c r="C115" s="56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3:19" x14ac:dyDescent="0.3">
      <c r="C116" s="58" t="s">
        <v>52</v>
      </c>
      <c r="E116" s="29">
        <v>-1110.451</v>
      </c>
      <c r="F116" s="29">
        <v>-1334.2760000000001</v>
      </c>
      <c r="G116" s="52">
        <v>-1609.0029999999999</v>
      </c>
      <c r="H116" s="52">
        <v>-2225.0340000000001</v>
      </c>
      <c r="I116" s="52">
        <v>-2757.4470000000001</v>
      </c>
      <c r="J116" s="29">
        <f>-J112*J70</f>
        <v>-3476.9436113391171</v>
      </c>
      <c r="K116" s="29">
        <f>-K112*K70</f>
        <v>-4271.3190659548591</v>
      </c>
      <c r="L116" s="29">
        <f>-L112*L70</f>
        <v>-5206.4203392754562</v>
      </c>
      <c r="M116" s="29">
        <f>-M112*M70</f>
        <v>-6269.0094431979705</v>
      </c>
      <c r="N116" s="29">
        <f>-N112*N70</f>
        <v>-7403.8623882548727</v>
      </c>
      <c r="O116" s="29">
        <f>-O112*O70</f>
        <v>-8546.8367865510336</v>
      </c>
      <c r="P116" s="29">
        <f>-P112*P70</f>
        <v>-9734.0959649185916</v>
      </c>
      <c r="Q116" s="29">
        <f>-Q112*Q70</f>
        <v>-10959.966680269441</v>
      </c>
      <c r="R116" s="29">
        <f>-R112*R70</f>
        <v>-12224.718844076475</v>
      </c>
      <c r="S116" s="29">
        <f>-S112*S70</f>
        <v>-13514.385973672388</v>
      </c>
    </row>
    <row r="117" spans="3:19" x14ac:dyDescent="0.3">
      <c r="C117" s="58" t="s">
        <v>113</v>
      </c>
      <c r="E117" s="29">
        <v>0</v>
      </c>
      <c r="F117" s="29">
        <v>0</v>
      </c>
      <c r="G117" s="52">
        <v>-266.20999999999998</v>
      </c>
      <c r="H117" s="52">
        <v>-318.767</v>
      </c>
      <c r="I117" s="52">
        <v>-376.99799999999999</v>
      </c>
      <c r="J117" s="29">
        <f>-J97</f>
        <v>-423.41495632158563</v>
      </c>
      <c r="K117" s="29">
        <f>-K97</f>
        <v>-527.10236832164708</v>
      </c>
      <c r="L117" s="29">
        <f>-L97</f>
        <v>-651.94526947287625</v>
      </c>
      <c r="M117" s="29">
        <f>-M97</f>
        <v>-800.67530587114868</v>
      </c>
      <c r="N117" s="29">
        <f>-N97</f>
        <v>-974.0456573067238</v>
      </c>
      <c r="O117" s="29">
        <f>-O97</f>
        <v>-1168.4361424872068</v>
      </c>
      <c r="P117" s="29">
        <f>-P97</f>
        <v>-1376.785780031378</v>
      </c>
      <c r="Q117" s="29">
        <f>-Q97</f>
        <v>-1597.2920260266653</v>
      </c>
      <c r="R117" s="29">
        <f>-R97</f>
        <v>-1828.3884570581322</v>
      </c>
      <c r="S117" s="29">
        <f>-S97</f>
        <v>-2069.0997872559255</v>
      </c>
    </row>
    <row r="118" spans="3:19" x14ac:dyDescent="0.3">
      <c r="C118" s="57" t="s">
        <v>53</v>
      </c>
      <c r="D118" s="53"/>
      <c r="E118" s="54">
        <v>0</v>
      </c>
      <c r="F118" s="54">
        <v>0</v>
      </c>
      <c r="G118" s="54">
        <v>-29.841999999999999</v>
      </c>
      <c r="H118" s="55">
        <v>-41.393999999999998</v>
      </c>
      <c r="I118" s="55">
        <v>-397.733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</row>
    <row r="119" spans="3:19" s="2" customFormat="1" x14ac:dyDescent="0.3">
      <c r="C119" s="56" t="s">
        <v>54</v>
      </c>
      <c r="E119" s="33">
        <f>E118+E116+E114</f>
        <v>705.83600000000001</v>
      </c>
      <c r="F119" s="33">
        <f t="shared" ref="F119" si="129">F118+F116+F114</f>
        <v>889.11000000000035</v>
      </c>
      <c r="G119" s="33">
        <f>G118+G116+G114+G117</f>
        <v>553.77600000000007</v>
      </c>
      <c r="H119" s="33">
        <f t="shared" ref="H119:I119" si="130">H118+H116+H114+H117</f>
        <v>1014.588</v>
      </c>
      <c r="I119" s="33">
        <f t="shared" si="130"/>
        <v>951.4099999999994</v>
      </c>
      <c r="J119" s="33">
        <f>SUM(J116:J118)+J114</f>
        <v>1709.2965788206775</v>
      </c>
      <c r="K119" s="33">
        <f t="shared" ref="K119:S119" si="131">SUM(K116:K118)+K114</f>
        <v>2092.8686350983817</v>
      </c>
      <c r="L119" s="33">
        <f t="shared" si="131"/>
        <v>2541.6045707258636</v>
      </c>
      <c r="M119" s="33">
        <f t="shared" si="131"/>
        <v>3044.6527316102374</v>
      </c>
      <c r="N119" s="33">
        <f t="shared" si="131"/>
        <v>3567.3862682905983</v>
      </c>
      <c r="O119" s="33">
        <f t="shared" si="131"/>
        <v>4074.0812639527776</v>
      </c>
      <c r="P119" s="33">
        <f t="shared" si="131"/>
        <v>4593.9808095849803</v>
      </c>
      <c r="Q119" s="33">
        <f t="shared" si="131"/>
        <v>5125.4075563180195</v>
      </c>
      <c r="R119" s="33">
        <f t="shared" si="131"/>
        <v>5670.0934877185155</v>
      </c>
      <c r="S119" s="33">
        <f t="shared" si="131"/>
        <v>6220.447032663662</v>
      </c>
    </row>
    <row r="120" spans="3:19" s="2" customFormat="1" x14ac:dyDescent="0.3">
      <c r="C120" s="56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3:19" s="2" customFormat="1" x14ac:dyDescent="0.3">
      <c r="C121" s="56" t="s">
        <v>55</v>
      </c>
      <c r="E121" s="33">
        <f t="shared" ref="E121:J121" si="132">E119-E118</f>
        <v>705.83600000000001</v>
      </c>
      <c r="F121" s="33">
        <f t="shared" si="132"/>
        <v>889.11000000000035</v>
      </c>
      <c r="G121" s="33">
        <f t="shared" si="132"/>
        <v>583.61800000000005</v>
      </c>
      <c r="H121" s="33">
        <f t="shared" si="132"/>
        <v>1055.982</v>
      </c>
      <c r="I121" s="33">
        <f t="shared" si="132"/>
        <v>1349.1429999999993</v>
      </c>
      <c r="J121" s="33">
        <f t="shared" si="132"/>
        <v>1709.2965788206775</v>
      </c>
      <c r="K121" s="33">
        <f t="shared" ref="K121:S121" si="133">K119-K118</f>
        <v>2092.8686350983817</v>
      </c>
      <c r="L121" s="33">
        <f t="shared" si="133"/>
        <v>2541.6045707258636</v>
      </c>
      <c r="M121" s="33">
        <f t="shared" si="133"/>
        <v>3044.6527316102374</v>
      </c>
      <c r="N121" s="33">
        <f t="shared" si="133"/>
        <v>3567.3862682905983</v>
      </c>
      <c r="O121" s="33">
        <f t="shared" si="133"/>
        <v>4074.0812639527776</v>
      </c>
      <c r="P121" s="33">
        <f t="shared" si="133"/>
        <v>4593.9808095849803</v>
      </c>
      <c r="Q121" s="33">
        <f t="shared" si="133"/>
        <v>5125.4075563180195</v>
      </c>
      <c r="R121" s="33">
        <f t="shared" si="133"/>
        <v>5670.0934877185155</v>
      </c>
      <c r="S121" s="33">
        <f t="shared" si="133"/>
        <v>6220.447032663662</v>
      </c>
    </row>
    <row r="122" spans="3:19" s="2" customFormat="1" x14ac:dyDescent="0.3">
      <c r="C122" s="56"/>
      <c r="G122" s="75"/>
      <c r="H122" s="75"/>
      <c r="I122" s="75"/>
      <c r="J122" s="33"/>
      <c r="K122" s="33"/>
      <c r="L122" s="33"/>
      <c r="M122" s="33"/>
      <c r="N122" s="33"/>
    </row>
    <row r="123" spans="3:19" x14ac:dyDescent="0.3">
      <c r="C123" s="58" t="s">
        <v>57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/>
      <c r="K123" s="29"/>
      <c r="L123" s="29"/>
      <c r="M123" s="29"/>
      <c r="N123" s="29"/>
    </row>
    <row r="124" spans="3:19" x14ac:dyDescent="0.3">
      <c r="C124" s="57" t="s">
        <v>49</v>
      </c>
      <c r="D124" s="53"/>
      <c r="E124" s="54">
        <v>9.4139999999999997</v>
      </c>
      <c r="F124" s="54">
        <v>8.2829999999999995</v>
      </c>
      <c r="G124" s="55">
        <v>265.57399999999996</v>
      </c>
      <c r="H124" s="55">
        <v>319.28100000000001</v>
      </c>
      <c r="I124" s="55">
        <v>381.161</v>
      </c>
      <c r="J124" s="39">
        <f>AVERAGE(E124:I124)</f>
        <v>196.74259999999998</v>
      </c>
      <c r="K124" s="39">
        <f>J124</f>
        <v>196.74259999999998</v>
      </c>
      <c r="L124" s="39">
        <f t="shared" ref="L124:S124" si="134">K124</f>
        <v>196.74259999999998</v>
      </c>
      <c r="M124" s="39">
        <f t="shared" si="134"/>
        <v>196.74259999999998</v>
      </c>
      <c r="N124" s="39">
        <f t="shared" si="134"/>
        <v>196.74259999999998</v>
      </c>
      <c r="O124" s="39">
        <f t="shared" si="134"/>
        <v>196.74259999999998</v>
      </c>
      <c r="P124" s="39">
        <f t="shared" si="134"/>
        <v>196.74259999999998</v>
      </c>
      <c r="Q124" s="39">
        <f t="shared" si="134"/>
        <v>196.74259999999998</v>
      </c>
      <c r="R124" s="39">
        <f t="shared" si="134"/>
        <v>196.74259999999998</v>
      </c>
      <c r="S124" s="39">
        <f t="shared" si="134"/>
        <v>196.74259999999998</v>
      </c>
    </row>
    <row r="125" spans="3:19" s="2" customFormat="1" x14ac:dyDescent="0.3">
      <c r="C125" s="56" t="s">
        <v>56</v>
      </c>
      <c r="E125" s="33">
        <f>E119+SUM(E123:E124)</f>
        <v>715.25</v>
      </c>
      <c r="F125" s="33">
        <f>F119+SUM(F123:F124)</f>
        <v>897.39300000000037</v>
      </c>
      <c r="G125" s="33">
        <f>G119+SUM(G123:G124)</f>
        <v>819.35</v>
      </c>
      <c r="H125" s="33">
        <f>H119+SUM(H123:H124)</f>
        <v>1333.8689999999999</v>
      </c>
      <c r="I125" s="33">
        <f>I119+SUM(I123:I124)</f>
        <v>1332.5709999999995</v>
      </c>
      <c r="J125" s="33">
        <f>J124+J123+J121</f>
        <v>1906.0391788206775</v>
      </c>
      <c r="K125" s="33">
        <f t="shared" ref="K125:S125" si="135">K124+K123+K121</f>
        <v>2289.6112350983817</v>
      </c>
      <c r="L125" s="33">
        <f t="shared" si="135"/>
        <v>2738.3471707258636</v>
      </c>
      <c r="M125" s="33">
        <f t="shared" si="135"/>
        <v>3241.3953316102375</v>
      </c>
      <c r="N125" s="33">
        <f t="shared" si="135"/>
        <v>3764.1288682905983</v>
      </c>
      <c r="O125" s="33">
        <f t="shared" si="135"/>
        <v>4270.8238639527772</v>
      </c>
      <c r="P125" s="33">
        <f t="shared" si="135"/>
        <v>4790.7234095849799</v>
      </c>
      <c r="Q125" s="33">
        <f t="shared" si="135"/>
        <v>5322.1501563180191</v>
      </c>
      <c r="R125" s="33">
        <f t="shared" si="135"/>
        <v>5866.836087718515</v>
      </c>
      <c r="S125" s="33">
        <f t="shared" si="135"/>
        <v>6417.1896326636615</v>
      </c>
    </row>
    <row r="126" spans="3:19" x14ac:dyDescent="0.3">
      <c r="C126" s="57" t="s">
        <v>50</v>
      </c>
      <c r="D126" s="53"/>
      <c r="E126" s="54">
        <v>-231.44900000000001</v>
      </c>
      <c r="F126" s="54">
        <v>-251.797</v>
      </c>
      <c r="G126" s="55">
        <v>-230.43700000000001</v>
      </c>
      <c r="H126" s="55">
        <v>-358.54700000000003</v>
      </c>
      <c r="I126" s="55">
        <v>-477.77100000000002</v>
      </c>
      <c r="J126" s="54">
        <f t="shared" ref="J126:S126" si="136">-J125*Tax_Rate</f>
        <v>-683.37840498129879</v>
      </c>
      <c r="K126" s="54">
        <f t="shared" si="136"/>
        <v>-820.90173762162715</v>
      </c>
      <c r="L126" s="54">
        <f t="shared" si="136"/>
        <v>-981.78848714617618</v>
      </c>
      <c r="M126" s="54">
        <f t="shared" si="136"/>
        <v>-1162.1479748386805</v>
      </c>
      <c r="N126" s="54">
        <f t="shared" si="136"/>
        <v>-1349.5653241231184</v>
      </c>
      <c r="O126" s="54">
        <f t="shared" si="136"/>
        <v>-1531.2323233092895</v>
      </c>
      <c r="P126" s="54">
        <f t="shared" si="136"/>
        <v>-1717.6335925971871</v>
      </c>
      <c r="Q126" s="54">
        <f t="shared" si="136"/>
        <v>-1908.1677466598157</v>
      </c>
      <c r="R126" s="54">
        <f t="shared" si="136"/>
        <v>-2103.4557591793337</v>
      </c>
      <c r="S126" s="54">
        <f t="shared" si="136"/>
        <v>-2300.7757995539087</v>
      </c>
    </row>
    <row r="127" spans="3:19" s="2" customFormat="1" x14ac:dyDescent="0.3">
      <c r="C127" s="56" t="s">
        <v>51</v>
      </c>
      <c r="E127" s="35">
        <f>E125+E126</f>
        <v>483.80099999999999</v>
      </c>
      <c r="F127" s="35">
        <f t="shared" ref="F127:I127" si="137">F125+F126</f>
        <v>645.59600000000034</v>
      </c>
      <c r="G127" s="35">
        <f t="shared" si="137"/>
        <v>588.91300000000001</v>
      </c>
      <c r="H127" s="35">
        <f t="shared" si="137"/>
        <v>975.32199999999989</v>
      </c>
      <c r="I127" s="35">
        <f t="shared" si="137"/>
        <v>854.7999999999995</v>
      </c>
      <c r="J127" s="35">
        <f>J126+J125</f>
        <v>1222.6607738393786</v>
      </c>
      <c r="K127" s="35">
        <f t="shared" ref="K127:S127" si="138">K126+K125</f>
        <v>1468.7094974767547</v>
      </c>
      <c r="L127" s="35">
        <f t="shared" si="138"/>
        <v>1756.5586835796876</v>
      </c>
      <c r="M127" s="35">
        <f t="shared" si="138"/>
        <v>2079.247356771557</v>
      </c>
      <c r="N127" s="35">
        <f t="shared" si="138"/>
        <v>2414.5635441674799</v>
      </c>
      <c r="O127" s="35">
        <f t="shared" si="138"/>
        <v>2739.5915406434879</v>
      </c>
      <c r="P127" s="35">
        <f t="shared" si="138"/>
        <v>3073.0898169877928</v>
      </c>
      <c r="Q127" s="35">
        <f t="shared" si="138"/>
        <v>3413.9824096582033</v>
      </c>
      <c r="R127" s="35">
        <f t="shared" si="138"/>
        <v>3763.3803285391814</v>
      </c>
      <c r="S127" s="35">
        <f t="shared" si="138"/>
        <v>4116.4138331097529</v>
      </c>
    </row>
    <row r="128" spans="3:19" s="2" customFormat="1" x14ac:dyDescent="0.3">
      <c r="C128" s="56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</row>
    <row r="129" spans="2:19" s="2" customFormat="1" x14ac:dyDescent="0.3">
      <c r="C129" s="56" t="s">
        <v>156</v>
      </c>
      <c r="E129" s="35"/>
      <c r="F129" s="35"/>
      <c r="G129" s="33">
        <f>G121+G176</f>
        <v>769.096</v>
      </c>
      <c r="H129" s="33">
        <f>H121+H176</f>
        <v>1280.1879999999999</v>
      </c>
      <c r="I129" s="33">
        <f>I121+I176</f>
        <v>1640.9339999999993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1" spans="2:19" x14ac:dyDescent="0.3">
      <c r="B131" s="4"/>
      <c r="C131" s="5"/>
      <c r="D131" s="14"/>
      <c r="E131" s="15"/>
      <c r="F131" s="15"/>
      <c r="G131" s="15" t="s">
        <v>17</v>
      </c>
      <c r="H131" s="15"/>
      <c r="I131" s="16"/>
      <c r="J131" s="16" t="s">
        <v>12</v>
      </c>
      <c r="K131" s="15"/>
      <c r="L131" s="15"/>
      <c r="M131" s="15"/>
      <c r="N131" s="15"/>
      <c r="O131" s="15"/>
      <c r="P131" s="15"/>
      <c r="Q131" s="15"/>
      <c r="R131" s="15"/>
      <c r="S131" s="16"/>
    </row>
    <row r="132" spans="2:19" x14ac:dyDescent="0.3">
      <c r="B132" s="41" t="s">
        <v>21</v>
      </c>
      <c r="C132" s="42"/>
      <c r="D132" s="43" t="s">
        <v>14</v>
      </c>
      <c r="E132" s="44">
        <f>DATE(2018,12,31)</f>
        <v>43465</v>
      </c>
      <c r="F132" s="44">
        <f>EDATE(E132,12)</f>
        <v>43830</v>
      </c>
      <c r="G132" s="44">
        <f t="shared" ref="G132:S132" si="139">EDATE(F132,12)</f>
        <v>44196</v>
      </c>
      <c r="H132" s="44">
        <f t="shared" si="139"/>
        <v>44561</v>
      </c>
      <c r="I132" s="45">
        <f t="shared" si="139"/>
        <v>44926</v>
      </c>
      <c r="J132" s="44">
        <f t="shared" si="139"/>
        <v>45291</v>
      </c>
      <c r="K132" s="44">
        <f t="shared" si="139"/>
        <v>45657</v>
      </c>
      <c r="L132" s="44">
        <f t="shared" si="139"/>
        <v>46022</v>
      </c>
      <c r="M132" s="44">
        <f t="shared" si="139"/>
        <v>46387</v>
      </c>
      <c r="N132" s="44">
        <f t="shared" si="139"/>
        <v>46752</v>
      </c>
      <c r="O132" s="44">
        <f t="shared" si="139"/>
        <v>47118</v>
      </c>
      <c r="P132" s="44">
        <f t="shared" si="139"/>
        <v>47483</v>
      </c>
      <c r="Q132" s="44">
        <f t="shared" si="139"/>
        <v>47848</v>
      </c>
      <c r="R132" s="44">
        <f t="shared" si="139"/>
        <v>48213</v>
      </c>
      <c r="S132" s="44">
        <f t="shared" si="139"/>
        <v>48579</v>
      </c>
    </row>
    <row r="133" spans="2:19" x14ac:dyDescent="0.3">
      <c r="B133" s="20" t="s">
        <v>61</v>
      </c>
      <c r="C133" s="21"/>
      <c r="D133" s="22"/>
      <c r="E133" s="22"/>
      <c r="F133" s="2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2:19" x14ac:dyDescent="0.3">
      <c r="C134" s="2" t="s">
        <v>58</v>
      </c>
    </row>
    <row r="135" spans="2:19" x14ac:dyDescent="0.3">
      <c r="C135" s="34" t="s">
        <v>88</v>
      </c>
      <c r="G135" s="61">
        <v>1150.5170000000001</v>
      </c>
      <c r="H135" s="61">
        <v>1259.8710000000001</v>
      </c>
      <c r="I135" s="61">
        <v>1154.867</v>
      </c>
      <c r="J135" s="61">
        <f>Current_Cash+J196</f>
        <v>1665.5783493186195</v>
      </c>
      <c r="K135" s="61">
        <f>J135+K196</f>
        <v>2146.4710409761888</v>
      </c>
      <c r="L135" s="61">
        <f t="shared" ref="L135:S135" si="140">K135+L196</f>
        <v>2908.3811968422324</v>
      </c>
      <c r="M135" s="61">
        <f t="shared" si="140"/>
        <v>4024.4742443319974</v>
      </c>
      <c r="N135" s="61">
        <f t="shared" si="140"/>
        <v>5536.7930546920752</v>
      </c>
      <c r="O135" s="61">
        <f t="shared" si="140"/>
        <v>7590.5197398831651</v>
      </c>
      <c r="P135" s="61">
        <f t="shared" si="140"/>
        <v>10061.01114720901</v>
      </c>
      <c r="Q135" s="61">
        <f t="shared" si="140"/>
        <v>12904.115644692258</v>
      </c>
      <c r="R135" s="61">
        <f t="shared" si="140"/>
        <v>16130.795469866194</v>
      </c>
      <c r="S135" s="61">
        <f t="shared" si="140"/>
        <v>19553.253733231984</v>
      </c>
    </row>
    <row r="136" spans="2:19" x14ac:dyDescent="0.3">
      <c r="C136" s="34" t="s">
        <v>62</v>
      </c>
      <c r="G136" s="64">
        <v>62.399000000000001</v>
      </c>
      <c r="H136" s="64">
        <v>77.001000000000005</v>
      </c>
      <c r="I136" s="64">
        <v>132.90600000000001</v>
      </c>
      <c r="J136" s="64">
        <f>J75*J112</f>
        <v>164.2780704448044</v>
      </c>
      <c r="K136" s="64">
        <f>K75*K112</f>
        <v>201.81059368372112</v>
      </c>
      <c r="L136" s="64">
        <f>L75*L112</f>
        <v>238.48633888289285</v>
      </c>
      <c r="M136" s="64">
        <f>M75*M112</f>
        <v>278.12187273822747</v>
      </c>
      <c r="N136" s="64">
        <f>N75*N112</f>
        <v>317.79544640388292</v>
      </c>
      <c r="O136" s="64">
        <f>O75*O112</f>
        <v>354.53381617330859</v>
      </c>
      <c r="P136" s="64">
        <f>P75*P112</f>
        <v>389.74982453829125</v>
      </c>
      <c r="Q136" s="64">
        <f>Q75*Q112</f>
        <v>423.0329678241975</v>
      </c>
      <c r="R136" s="64">
        <f>R75*R112</f>
        <v>454.22628348945585</v>
      </c>
      <c r="S136" s="64">
        <f>S75*S112</f>
        <v>482.66280339638348</v>
      </c>
    </row>
    <row r="137" spans="2:19" x14ac:dyDescent="0.3">
      <c r="C137" s="34" t="s">
        <v>59</v>
      </c>
      <c r="G137" s="64">
        <v>647.23</v>
      </c>
      <c r="H137" s="64">
        <v>966.48099999999999</v>
      </c>
      <c r="I137" s="64">
        <v>1447.367</v>
      </c>
      <c r="J137" s="64">
        <f>-J113*J76</f>
        <v>1612.9678042911041</v>
      </c>
      <c r="K137" s="64">
        <f>-K113*K76</f>
        <v>1981.4816992635963</v>
      </c>
      <c r="L137" s="64">
        <f>-L113*L76</f>
        <v>2415.278854529176</v>
      </c>
      <c r="M137" s="64">
        <f>-M113*M76</f>
        <v>2908.2181153869169</v>
      </c>
      <c r="N137" s="64">
        <f>-N113*N76</f>
        <v>3434.6808561147509</v>
      </c>
      <c r="O137" s="64">
        <f>-O113*O76</f>
        <v>3964.911170914324</v>
      </c>
      <c r="P137" s="64">
        <f>-P113*P76</f>
        <v>4515.6853692104041</v>
      </c>
      <c r="Q137" s="64">
        <f>-Q113*Q76</f>
        <v>5084.3716112408547</v>
      </c>
      <c r="R137" s="64">
        <f>-R113*R76</f>
        <v>5671.0951099985932</v>
      </c>
      <c r="S137" s="64">
        <f>-S113*S76</f>
        <v>6269.3767592915947</v>
      </c>
    </row>
    <row r="138" spans="2:19" x14ac:dyDescent="0.3">
      <c r="C138" s="63" t="s">
        <v>64</v>
      </c>
      <c r="D138" s="53"/>
      <c r="E138" s="53"/>
      <c r="F138" s="53"/>
      <c r="G138" s="65">
        <v>264.233</v>
      </c>
      <c r="H138" s="65">
        <v>311.5</v>
      </c>
      <c r="I138" s="65">
        <v>424.31299999999999</v>
      </c>
      <c r="J138" s="65">
        <f>J77*J112</f>
        <v>524.47083581362983</v>
      </c>
      <c r="K138" s="65">
        <f>K77*K112</f>
        <v>582.71948726474523</v>
      </c>
      <c r="L138" s="65">
        <f>L77*L112</f>
        <v>635.2340377132864</v>
      </c>
      <c r="M138" s="65">
        <f>M77*M112</f>
        <v>674.50390040257207</v>
      </c>
      <c r="N138" s="65">
        <f>N77*N112</f>
        <v>689.86973365484209</v>
      </c>
      <c r="O138" s="65">
        <f>O77*O112</f>
        <v>673.1542951831168</v>
      </c>
      <c r="P138" s="65">
        <f>P77*P112</f>
        <v>626.33324198866023</v>
      </c>
      <c r="Q138" s="65">
        <f>Q77*Q112</f>
        <v>547.20804351867127</v>
      </c>
      <c r="R138" s="65">
        <f>R77*R112</f>
        <v>434.11836999543561</v>
      </c>
      <c r="S138" s="65">
        <f>S77*S112</f>
        <v>479.916412410796</v>
      </c>
    </row>
    <row r="139" spans="2:19" x14ac:dyDescent="0.3">
      <c r="C139" s="2" t="s">
        <v>63</v>
      </c>
      <c r="D139" s="2"/>
      <c r="E139" s="2"/>
      <c r="F139" s="2"/>
      <c r="G139" s="66">
        <f>SUM(G135:G138)</f>
        <v>2124.3790000000004</v>
      </c>
      <c r="H139" s="66">
        <f>SUM(H135:H138)</f>
        <v>2614.8530000000001</v>
      </c>
      <c r="I139" s="66">
        <f>SUM(I135:I138)</f>
        <v>3159.453</v>
      </c>
      <c r="J139" s="66">
        <f>SUM(J135:J138)</f>
        <v>3967.2950598681578</v>
      </c>
      <c r="K139" s="66">
        <f t="shared" ref="K139:S139" si="141">SUM(K135:K138)</f>
        <v>4912.4828211882514</v>
      </c>
      <c r="L139" s="66">
        <f t="shared" si="141"/>
        <v>6197.3804279675878</v>
      </c>
      <c r="M139" s="66">
        <f t="shared" si="141"/>
        <v>7885.3181328597138</v>
      </c>
      <c r="N139" s="66">
        <f t="shared" si="141"/>
        <v>9979.1390908655521</v>
      </c>
      <c r="O139" s="66">
        <f t="shared" si="141"/>
        <v>12583.119022153915</v>
      </c>
      <c r="P139" s="66">
        <f t="shared" si="141"/>
        <v>15592.779582946368</v>
      </c>
      <c r="Q139" s="66">
        <f t="shared" si="141"/>
        <v>18958.728267275983</v>
      </c>
      <c r="R139" s="66">
        <f t="shared" si="141"/>
        <v>22690.235233349678</v>
      </c>
      <c r="S139" s="66">
        <f t="shared" si="141"/>
        <v>26785.209708330756</v>
      </c>
    </row>
    <row r="140" spans="2:19" x14ac:dyDescent="0.3">
      <c r="G140" s="64"/>
      <c r="H140" s="64"/>
      <c r="I140" s="64"/>
      <c r="L140" s="2"/>
      <c r="M140" s="2"/>
    </row>
    <row r="141" spans="2:19" x14ac:dyDescent="0.3">
      <c r="C141" s="2" t="s">
        <v>68</v>
      </c>
      <c r="G141" s="64"/>
      <c r="H141" s="64"/>
      <c r="I141" s="64"/>
      <c r="K141" s="2"/>
    </row>
    <row r="142" spans="2:19" x14ac:dyDescent="0.3">
      <c r="C142" s="34" t="s">
        <v>65</v>
      </c>
      <c r="G142" s="64">
        <v>745.68700000000001</v>
      </c>
      <c r="H142" s="64">
        <v>927.71</v>
      </c>
      <c r="I142" s="64">
        <v>1269.614</v>
      </c>
      <c r="J142" s="29">
        <f>I142-J186-J176-J178</f>
        <v>1598.8178661370991</v>
      </c>
      <c r="K142" s="29">
        <f t="shared" ref="K142:S142" si="142">J142-K186-K176-K178</f>
        <v>1941.6578431875935</v>
      </c>
      <c r="L142" s="29">
        <f t="shared" si="142"/>
        <v>2284.4965946508901</v>
      </c>
      <c r="M142" s="29">
        <f t="shared" si="142"/>
        <v>2606.9296495975127</v>
      </c>
      <c r="N142" s="29">
        <f t="shared" si="142"/>
        <v>2880.9946035194557</v>
      </c>
      <c r="O142" s="29">
        <f t="shared" si="142"/>
        <v>2960.94329048809</v>
      </c>
      <c r="P142" s="29">
        <f t="shared" si="142"/>
        <v>2974.9763245238919</v>
      </c>
      <c r="Q142" s="29">
        <f t="shared" si="142"/>
        <v>2990.7766192826216</v>
      </c>
      <c r="R142" s="29">
        <f t="shared" si="142"/>
        <v>3008.4002277035056</v>
      </c>
      <c r="S142" s="29">
        <f t="shared" si="142"/>
        <v>3027.8830681259751</v>
      </c>
    </row>
    <row r="143" spans="2:19" x14ac:dyDescent="0.3">
      <c r="C143" s="34" t="s">
        <v>66</v>
      </c>
      <c r="G143" s="64">
        <v>734.83500000000004</v>
      </c>
      <c r="H143" s="64">
        <v>803.54300000000001</v>
      </c>
      <c r="I143" s="64">
        <v>969.41899999999998</v>
      </c>
      <c r="J143" s="29">
        <f>I143+J106+J107</f>
        <v>1231.5263270529058</v>
      </c>
      <c r="K143" s="29">
        <f>J143+K106+K107</f>
        <v>1547.1117823274521</v>
      </c>
      <c r="L143" s="29">
        <f>K143+L106+L107</f>
        <v>1923.0805864558602</v>
      </c>
      <c r="M143" s="29">
        <f>L143+M106+M107</f>
        <v>2361.3366729803711</v>
      </c>
      <c r="N143" s="29">
        <f>M143+N106+N107</f>
        <v>2852.7287281234171</v>
      </c>
      <c r="O143" s="29">
        <f>N143+O106+O107</f>
        <v>3379.407575012875</v>
      </c>
      <c r="P143" s="29">
        <f>O143+P106+P107</f>
        <v>3936.816633850809</v>
      </c>
      <c r="Q143" s="29">
        <f>P143+Q106+Q107</f>
        <v>4520.9962045501734</v>
      </c>
      <c r="R143" s="29">
        <f>Q143+R106+R107</f>
        <v>5129.4809003535138</v>
      </c>
      <c r="S143" s="29">
        <f>R143+S106+S107</f>
        <v>5758.0838108673206</v>
      </c>
    </row>
    <row r="144" spans="2:19" x14ac:dyDescent="0.3">
      <c r="C144" s="34" t="s">
        <v>60</v>
      </c>
      <c r="G144" s="64">
        <v>386.87700000000001</v>
      </c>
      <c r="H144" s="64">
        <v>386.88</v>
      </c>
      <c r="I144" s="64">
        <v>24.143999999999998</v>
      </c>
      <c r="J144" s="39">
        <f>I144-J177</f>
        <v>24.143999999999998</v>
      </c>
      <c r="K144" s="39">
        <f t="shared" ref="K144:S144" si="143">J144-K177</f>
        <v>24.143999999999998</v>
      </c>
      <c r="L144" s="39">
        <f t="shared" si="143"/>
        <v>24.143999999999998</v>
      </c>
      <c r="M144" s="39">
        <f t="shared" si="143"/>
        <v>24.143999999999998</v>
      </c>
      <c r="N144" s="39">
        <f t="shared" si="143"/>
        <v>24.143999999999998</v>
      </c>
      <c r="O144" s="39">
        <f t="shared" si="143"/>
        <v>24.143999999999998</v>
      </c>
      <c r="P144" s="39">
        <f t="shared" si="143"/>
        <v>24.143999999999998</v>
      </c>
      <c r="Q144" s="39">
        <f t="shared" si="143"/>
        <v>24.143999999999998</v>
      </c>
      <c r="R144" s="39">
        <f t="shared" si="143"/>
        <v>24.143999999999998</v>
      </c>
      <c r="S144" s="39">
        <f t="shared" si="143"/>
        <v>24.143999999999998</v>
      </c>
    </row>
    <row r="145" spans="2:19" x14ac:dyDescent="0.3">
      <c r="C145" s="34" t="s">
        <v>67</v>
      </c>
      <c r="G145" s="64">
        <v>80.08</v>
      </c>
      <c r="H145" s="64">
        <v>71.299000000000007</v>
      </c>
      <c r="I145" s="64">
        <v>21.960999999999999</v>
      </c>
      <c r="J145" s="39">
        <f>I145</f>
        <v>21.960999999999999</v>
      </c>
      <c r="K145" s="39">
        <f t="shared" ref="K145" si="144">J145</f>
        <v>21.960999999999999</v>
      </c>
      <c r="L145" s="39">
        <f t="shared" ref="L145:L146" si="145">K145</f>
        <v>21.960999999999999</v>
      </c>
      <c r="M145" s="39">
        <f t="shared" ref="M145:M146" si="146">L145</f>
        <v>21.960999999999999</v>
      </c>
      <c r="N145" s="39">
        <f t="shared" ref="N145:N146" si="147">M145</f>
        <v>21.960999999999999</v>
      </c>
      <c r="O145" s="39">
        <f t="shared" ref="O145:O146" si="148">N145</f>
        <v>21.960999999999999</v>
      </c>
      <c r="P145" s="39">
        <f t="shared" ref="P145:P146" si="149">O145</f>
        <v>21.960999999999999</v>
      </c>
      <c r="Q145" s="39">
        <f t="shared" ref="Q145:Q146" si="150">P145</f>
        <v>21.960999999999999</v>
      </c>
      <c r="R145" s="39">
        <f t="shared" ref="R145:R146" si="151">Q145</f>
        <v>21.960999999999999</v>
      </c>
      <c r="S145" s="39">
        <f t="shared" ref="S145:S146" si="152">R145</f>
        <v>21.960999999999999</v>
      </c>
    </row>
    <row r="146" spans="2:19" x14ac:dyDescent="0.3">
      <c r="C146" s="63" t="s">
        <v>89</v>
      </c>
      <c r="D146" s="53"/>
      <c r="E146" s="53"/>
      <c r="F146" s="53"/>
      <c r="G146" s="65">
        <v>106.626</v>
      </c>
      <c r="H146" s="65">
        <v>132.102</v>
      </c>
      <c r="I146" s="65">
        <v>156.04499999999999</v>
      </c>
      <c r="J146" s="65">
        <f>I146</f>
        <v>156.04499999999999</v>
      </c>
      <c r="K146" s="65">
        <f t="shared" ref="K146" si="153">J146</f>
        <v>156.04499999999999</v>
      </c>
      <c r="L146" s="65">
        <f t="shared" si="145"/>
        <v>156.04499999999999</v>
      </c>
      <c r="M146" s="65">
        <f t="shared" si="146"/>
        <v>156.04499999999999</v>
      </c>
      <c r="N146" s="65">
        <f t="shared" si="147"/>
        <v>156.04499999999999</v>
      </c>
      <c r="O146" s="65">
        <f t="shared" si="148"/>
        <v>156.04499999999999</v>
      </c>
      <c r="P146" s="65">
        <f t="shared" si="149"/>
        <v>156.04499999999999</v>
      </c>
      <c r="Q146" s="65">
        <f t="shared" si="150"/>
        <v>156.04499999999999</v>
      </c>
      <c r="R146" s="65">
        <f t="shared" si="151"/>
        <v>156.04499999999999</v>
      </c>
      <c r="S146" s="65">
        <f t="shared" si="152"/>
        <v>156.04499999999999</v>
      </c>
    </row>
    <row r="147" spans="2:19" x14ac:dyDescent="0.3">
      <c r="C147" s="2" t="s">
        <v>69</v>
      </c>
      <c r="D147" s="2"/>
      <c r="E147" s="2"/>
      <c r="F147" s="2"/>
      <c r="G147" s="66">
        <f>SUM(G142:G146)</f>
        <v>2054.105</v>
      </c>
      <c r="H147" s="66">
        <f>SUM(H142:H146)</f>
        <v>2321.5340000000001</v>
      </c>
      <c r="I147" s="66">
        <f>SUM(I142:I146)</f>
        <v>2441.1829999999995</v>
      </c>
      <c r="J147" s="66">
        <f t="shared" ref="J147:S147" si="154">SUM(J142:J146)</f>
        <v>3032.4941931900048</v>
      </c>
      <c r="K147" s="66">
        <f t="shared" si="154"/>
        <v>3690.9196255150455</v>
      </c>
      <c r="L147" s="66">
        <f t="shared" si="154"/>
        <v>4409.7271811067503</v>
      </c>
      <c r="M147" s="66">
        <f t="shared" si="154"/>
        <v>5170.4163225778839</v>
      </c>
      <c r="N147" s="66">
        <f t="shared" si="154"/>
        <v>5935.8733316428734</v>
      </c>
      <c r="O147" s="66">
        <f t="shared" si="154"/>
        <v>6542.5008655009651</v>
      </c>
      <c r="P147" s="66">
        <f t="shared" si="154"/>
        <v>7113.9429583747014</v>
      </c>
      <c r="Q147" s="66">
        <f t="shared" si="154"/>
        <v>7713.9228238327951</v>
      </c>
      <c r="R147" s="66">
        <f t="shared" si="154"/>
        <v>8340.0311280570186</v>
      </c>
      <c r="S147" s="66">
        <f t="shared" si="154"/>
        <v>8988.1168789932944</v>
      </c>
    </row>
    <row r="148" spans="2:19" x14ac:dyDescent="0.3">
      <c r="C148" s="2" t="s">
        <v>70</v>
      </c>
      <c r="G148" s="35">
        <f>G147+G139</f>
        <v>4178.4840000000004</v>
      </c>
      <c r="H148" s="35">
        <f>H147+H139</f>
        <v>4936.3870000000006</v>
      </c>
      <c r="I148" s="35">
        <f>I147+I139</f>
        <v>5600.6359999999995</v>
      </c>
      <c r="J148" s="35">
        <f>J147+J139</f>
        <v>6999.789253058163</v>
      </c>
      <c r="K148" s="35">
        <f t="shared" ref="K148:S148" si="155">K147+K139</f>
        <v>8603.4024467032978</v>
      </c>
      <c r="L148" s="35">
        <f t="shared" si="155"/>
        <v>10607.107609074337</v>
      </c>
      <c r="M148" s="35">
        <f t="shared" si="155"/>
        <v>13055.734455437598</v>
      </c>
      <c r="N148" s="35">
        <f t="shared" si="155"/>
        <v>15915.012422508426</v>
      </c>
      <c r="O148" s="35">
        <f t="shared" si="155"/>
        <v>19125.619887654881</v>
      </c>
      <c r="P148" s="35">
        <f t="shared" si="155"/>
        <v>22706.722541321069</v>
      </c>
      <c r="Q148" s="35">
        <f t="shared" si="155"/>
        <v>26672.651091108779</v>
      </c>
      <c r="R148" s="35">
        <f t="shared" si="155"/>
        <v>31030.266361406699</v>
      </c>
      <c r="S148" s="35">
        <f t="shared" si="155"/>
        <v>35773.326587324053</v>
      </c>
    </row>
    <row r="149" spans="2:19" x14ac:dyDescent="0.3">
      <c r="G149" s="64"/>
      <c r="H149" s="64"/>
      <c r="I149" s="64"/>
    </row>
    <row r="150" spans="2:19" x14ac:dyDescent="0.3">
      <c r="B150" s="20" t="s">
        <v>71</v>
      </c>
      <c r="C150" s="21"/>
      <c r="D150" s="22"/>
      <c r="E150" s="22"/>
      <c r="F150" s="22"/>
      <c r="G150" s="67"/>
      <c r="H150" s="67"/>
      <c r="I150" s="67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2:19" x14ac:dyDescent="0.3">
      <c r="C151" s="2" t="s">
        <v>72</v>
      </c>
      <c r="G151" s="64"/>
      <c r="H151" s="64"/>
      <c r="I151" s="64"/>
    </row>
    <row r="152" spans="2:19" x14ac:dyDescent="0.3">
      <c r="C152" s="34" t="s">
        <v>73</v>
      </c>
      <c r="G152" s="61">
        <v>172.24600000000001</v>
      </c>
      <c r="H152" s="61">
        <v>289.72800000000001</v>
      </c>
      <c r="I152" s="61">
        <v>172.732</v>
      </c>
      <c r="J152" s="29">
        <f>-J79*J113</f>
        <v>361.05932449528541</v>
      </c>
      <c r="K152" s="29">
        <f>-K79*K113</f>
        <v>443.55035601613599</v>
      </c>
      <c r="L152" s="29">
        <f>-L79*L113</f>
        <v>540.65490294601318</v>
      </c>
      <c r="M152" s="29">
        <f>-M79*M113</f>
        <v>650.9982812013053</v>
      </c>
      <c r="N152" s="29">
        <f>-N79*N113</f>
        <v>768.84581729807826</v>
      </c>
      <c r="O152" s="29">
        <f>-O79*O113</f>
        <v>887.53671663230011</v>
      </c>
      <c r="P152" s="29">
        <f>-P79*P113</f>
        <v>1010.8263194732041</v>
      </c>
      <c r="Q152" s="29">
        <f>-Q79*Q113</f>
        <v>1138.1254942310775</v>
      </c>
      <c r="R152" s="29">
        <f>-R79*R113</f>
        <v>1269.4622695612484</v>
      </c>
      <c r="S152" s="29">
        <f>-S79*S113</f>
        <v>1403.3863116760224</v>
      </c>
    </row>
    <row r="153" spans="2:19" x14ac:dyDescent="0.3">
      <c r="C153" s="34" t="s">
        <v>74</v>
      </c>
      <c r="G153" s="64">
        <v>357.03800000000001</v>
      </c>
      <c r="H153" s="64">
        <v>535.721</v>
      </c>
      <c r="I153" s="64">
        <v>647.39</v>
      </c>
      <c r="J153" s="29">
        <f>-J80*J116</f>
        <v>808.32995029470692</v>
      </c>
      <c r="K153" s="29">
        <f>-K80*K116</f>
        <v>993.00866341814799</v>
      </c>
      <c r="L153" s="29">
        <f>-L80*L116</f>
        <v>1210.4037236425033</v>
      </c>
      <c r="M153" s="29">
        <f>-M80*M116</f>
        <v>1457.4375250410185</v>
      </c>
      <c r="N153" s="29">
        <f>-N80*N116</f>
        <v>1721.271434132326</v>
      </c>
      <c r="O153" s="29">
        <f>-O80*O116</f>
        <v>1986.9934422632043</v>
      </c>
      <c r="P153" s="29">
        <f>-P80*P116</f>
        <v>2263.0109046997504</v>
      </c>
      <c r="Q153" s="29">
        <f>-Q80*Q116</f>
        <v>2548.0048894096858</v>
      </c>
      <c r="R153" s="29">
        <f>-R80*R116</f>
        <v>2842.0381461962456</v>
      </c>
      <c r="S153" s="29">
        <f>-S80*S116</f>
        <v>3141.8637066002811</v>
      </c>
    </row>
    <row r="154" spans="2:19" x14ac:dyDescent="0.3">
      <c r="C154" s="34" t="s">
        <v>75</v>
      </c>
      <c r="G154" s="64">
        <v>51.506999999999998</v>
      </c>
      <c r="H154" s="64">
        <v>171.92599999999999</v>
      </c>
      <c r="I154" s="64">
        <v>202.77600000000001</v>
      </c>
      <c r="J154" s="29">
        <f>J81+I154</f>
        <v>246.90221066090885</v>
      </c>
      <c r="K154" s="29">
        <f>K81+J154</f>
        <v>287.94729754199022</v>
      </c>
      <c r="L154" s="29">
        <f>L81+K154</f>
        <v>327.21883702783725</v>
      </c>
      <c r="M154" s="29">
        <f>M81+L154</f>
        <v>362.08327627299764</v>
      </c>
      <c r="N154" s="29">
        <f>N81+M154</f>
        <v>389.07458275546003</v>
      </c>
      <c r="O154" s="29">
        <f>O81+N154</f>
        <v>404.38690598855294</v>
      </c>
      <c r="P154" s="29">
        <f>P81+O154</f>
        <v>404.38690598855294</v>
      </c>
      <c r="Q154" s="29">
        <f>Q81+P154</f>
        <v>404.38690598855294</v>
      </c>
      <c r="R154" s="29">
        <f>R81+Q154</f>
        <v>404.38690598855294</v>
      </c>
      <c r="S154" s="29">
        <f>S81+R154</f>
        <v>404.38690598855294</v>
      </c>
    </row>
    <row r="155" spans="2:19" x14ac:dyDescent="0.3">
      <c r="C155" s="63" t="s">
        <v>76</v>
      </c>
      <c r="D155" s="53"/>
      <c r="E155" s="53"/>
      <c r="F155" s="53"/>
      <c r="G155" s="65">
        <v>164.20500000000001</v>
      </c>
      <c r="H155" s="65">
        <v>257.03699999999998</v>
      </c>
      <c r="I155" s="65">
        <v>289.88299999999998</v>
      </c>
      <c r="J155" s="65">
        <f>J83*J112</f>
        <v>381.37512982581217</v>
      </c>
      <c r="K155" s="65">
        <f>K83*K112</f>
        <v>468.50770256771995</v>
      </c>
      <c r="L155" s="65">
        <f>L83*L112</f>
        <v>571.07605264101153</v>
      </c>
      <c r="M155" s="65">
        <f>M83*M112</f>
        <v>687.62814630693822</v>
      </c>
      <c r="N155" s="65">
        <f>N83*N112</f>
        <v>812.10663593294339</v>
      </c>
      <c r="O155" s="65">
        <f>O83*O112</f>
        <v>937.47594250328882</v>
      </c>
      <c r="P155" s="65">
        <f>P83*P112</f>
        <v>1067.7027088535276</v>
      </c>
      <c r="Q155" s="65">
        <f>Q83*Q112</f>
        <v>1202.164654595734</v>
      </c>
      <c r="R155" s="65">
        <f>R83*R112</f>
        <v>1340.8913854798202</v>
      </c>
      <c r="S155" s="65">
        <f>S83*S112</f>
        <v>1482.3509614642271</v>
      </c>
    </row>
    <row r="156" spans="2:19" s="2" customFormat="1" x14ac:dyDescent="0.3">
      <c r="C156" s="2" t="s">
        <v>77</v>
      </c>
      <c r="G156" s="66">
        <f>SUM(G152:G155)</f>
        <v>744.99599999999998</v>
      </c>
      <c r="H156" s="66">
        <f>SUM(H152:H155)</f>
        <v>1254.412</v>
      </c>
      <c r="I156" s="66">
        <f>SUM(I152:I155)</f>
        <v>1312.7809999999999</v>
      </c>
      <c r="J156" s="33">
        <f>SUM(J152:J155)</f>
        <v>1797.6666152767132</v>
      </c>
      <c r="K156" s="33">
        <f t="shared" ref="K156:S156" si="156">SUM(K152:K155)</f>
        <v>2193.0140195439944</v>
      </c>
      <c r="L156" s="33">
        <f t="shared" si="156"/>
        <v>2649.3535162573653</v>
      </c>
      <c r="M156" s="33">
        <f t="shared" si="156"/>
        <v>3158.1472288222594</v>
      </c>
      <c r="N156" s="33">
        <f t="shared" si="156"/>
        <v>3691.2984701188079</v>
      </c>
      <c r="O156" s="33">
        <f t="shared" si="156"/>
        <v>4216.3930073873462</v>
      </c>
      <c r="P156" s="33">
        <f t="shared" si="156"/>
        <v>4745.9268390150346</v>
      </c>
      <c r="Q156" s="33">
        <f t="shared" si="156"/>
        <v>5292.6819442250498</v>
      </c>
      <c r="R156" s="33">
        <f t="shared" si="156"/>
        <v>5856.778707225867</v>
      </c>
      <c r="S156" s="33">
        <f t="shared" si="156"/>
        <v>6431.9878857290832</v>
      </c>
    </row>
    <row r="157" spans="2:19" x14ac:dyDescent="0.3">
      <c r="G157" s="64"/>
      <c r="H157" s="64"/>
      <c r="I157" s="64"/>
    </row>
    <row r="158" spans="2:19" x14ac:dyDescent="0.3">
      <c r="C158" s="2" t="s">
        <v>78</v>
      </c>
      <c r="G158" s="64"/>
      <c r="H158" s="64"/>
      <c r="I158" s="64"/>
      <c r="L158" s="59"/>
      <c r="M158" s="59"/>
    </row>
    <row r="159" spans="2:19" x14ac:dyDescent="0.3">
      <c r="C159" s="34" t="s">
        <v>79</v>
      </c>
      <c r="F159" s="64">
        <v>739.96100000000001</v>
      </c>
      <c r="G159" s="64">
        <v>798.68100000000004</v>
      </c>
      <c r="H159" s="64">
        <v>881.05200000000002</v>
      </c>
      <c r="I159" s="64">
        <v>1070.3340000000001</v>
      </c>
      <c r="J159" s="29">
        <f>J105</f>
        <v>1332.441327052906</v>
      </c>
      <c r="K159" s="29">
        <f>K105</f>
        <v>1648.0267823274523</v>
      </c>
      <c r="L159" s="29">
        <f>L105</f>
        <v>2023.9955864558601</v>
      </c>
      <c r="M159" s="29">
        <f>M105</f>
        <v>2462.251672980371</v>
      </c>
      <c r="N159" s="29">
        <f>N105</f>
        <v>2953.6437281234171</v>
      </c>
      <c r="O159" s="29">
        <f>O105</f>
        <v>3480.3225750128749</v>
      </c>
      <c r="P159" s="29">
        <f>P105</f>
        <v>4037.731633850809</v>
      </c>
      <c r="Q159" s="29">
        <f>Q105</f>
        <v>4621.9112045501734</v>
      </c>
      <c r="R159" s="29">
        <f>R105</f>
        <v>5230.3959003535147</v>
      </c>
      <c r="S159" s="29">
        <f>S105</f>
        <v>5858.9988108673224</v>
      </c>
    </row>
    <row r="160" spans="2:19" x14ac:dyDescent="0.3">
      <c r="C160" s="34" t="s">
        <v>80</v>
      </c>
      <c r="G160" s="64">
        <v>52.024000000000001</v>
      </c>
      <c r="H160" s="64">
        <v>47.260999999999996</v>
      </c>
      <c r="I160" s="64">
        <v>48.682000000000002</v>
      </c>
      <c r="J160" s="64">
        <f>I160+J84</f>
        <v>45.159203555831894</v>
      </c>
      <c r="K160" s="64">
        <f>J160+K84</f>
        <v>41.337929071272747</v>
      </c>
      <c r="L160" s="64">
        <f>K160+L84</f>
        <v>37.258625539366342</v>
      </c>
      <c r="M160" s="64">
        <f>L160+M84</f>
        <v>33.011007399688594</v>
      </c>
      <c r="N160" s="64">
        <f>M160+N84</f>
        <v>28.753166785251164</v>
      </c>
      <c r="O160" s="64">
        <f>N160+O84</f>
        <v>24.687788063007254</v>
      </c>
      <c r="P160" s="64">
        <f>O160+P84</f>
        <v>20.986336013318638</v>
      </c>
      <c r="Q160" s="64">
        <f>P160+Q84</f>
        <v>17.828372097490018</v>
      </c>
      <c r="R160" s="64">
        <f>Q160+R84</f>
        <v>15.398939896862446</v>
      </c>
      <c r="S160" s="64">
        <f>R160+S84</f>
        <v>13.891996502901282</v>
      </c>
    </row>
    <row r="161" spans="2:19" x14ac:dyDescent="0.3">
      <c r="C161" s="63" t="s">
        <v>81</v>
      </c>
      <c r="D161" s="53"/>
      <c r="E161" s="53"/>
      <c r="F161" s="53"/>
      <c r="G161" s="65">
        <v>8.9760000000000009</v>
      </c>
      <c r="H161" s="65">
        <v>13.616</v>
      </c>
      <c r="I161" s="65">
        <v>20.04</v>
      </c>
      <c r="J161" s="54">
        <f>I161+J180+J187</f>
        <v>-148.52000000000001</v>
      </c>
      <c r="K161" s="54">
        <f t="shared" ref="K161:S161" si="157">J161+K180+K187</f>
        <v>-322.31022222222225</v>
      </c>
      <c r="L161" s="54">
        <f t="shared" si="157"/>
        <v>-504.97507407407409</v>
      </c>
      <c r="M161" s="54">
        <f t="shared" si="157"/>
        <v>-679.9800987654321</v>
      </c>
      <c r="N161" s="54">
        <f t="shared" si="157"/>
        <v>-857.13346502057607</v>
      </c>
      <c r="O161" s="54">
        <f t="shared" si="157"/>
        <v>-1035.407879286694</v>
      </c>
      <c r="P161" s="54">
        <f t="shared" si="157"/>
        <v>-1212.2188143575672</v>
      </c>
      <c r="Q161" s="54">
        <f t="shared" si="157"/>
        <v>-1389.6317195549457</v>
      </c>
      <c r="R161" s="54">
        <f t="shared" si="157"/>
        <v>-1567.131137733069</v>
      </c>
      <c r="S161" s="54">
        <f t="shared" si="157"/>
        <v>-1744.3722238818607</v>
      </c>
    </row>
    <row r="162" spans="2:19" x14ac:dyDescent="0.3">
      <c r="C162" s="2" t="s">
        <v>82</v>
      </c>
      <c r="D162" s="2"/>
      <c r="E162" s="2"/>
      <c r="F162" s="2"/>
      <c r="G162" s="66">
        <f>SUM(G159:G161)</f>
        <v>859.68100000000004</v>
      </c>
      <c r="H162" s="66">
        <f>SUM(H159:H161)</f>
        <v>941.92899999999997</v>
      </c>
      <c r="I162" s="66">
        <f>SUM(I159:I161)</f>
        <v>1139.056</v>
      </c>
      <c r="J162" s="66">
        <f>SUM(J159:J161)</f>
        <v>1229.0805306087379</v>
      </c>
      <c r="K162" s="66">
        <f t="shared" ref="K162:S162" si="158">SUM(K159:K161)</f>
        <v>1367.054489176503</v>
      </c>
      <c r="L162" s="66">
        <f t="shared" si="158"/>
        <v>1556.2791379211521</v>
      </c>
      <c r="M162" s="66">
        <f t="shared" si="158"/>
        <v>1815.2825816146274</v>
      </c>
      <c r="N162" s="66">
        <f t="shared" si="158"/>
        <v>2125.2634298880921</v>
      </c>
      <c r="O162" s="66">
        <f t="shared" si="158"/>
        <v>2469.6024837891882</v>
      </c>
      <c r="P162" s="66">
        <f t="shared" si="158"/>
        <v>2846.4991555065603</v>
      </c>
      <c r="Q162" s="66">
        <f t="shared" si="158"/>
        <v>3250.1078570927175</v>
      </c>
      <c r="R162" s="66">
        <f t="shared" si="158"/>
        <v>3678.6637025173081</v>
      </c>
      <c r="S162" s="66">
        <f t="shared" si="158"/>
        <v>4128.5185834883623</v>
      </c>
    </row>
    <row r="163" spans="2:19" x14ac:dyDescent="0.3">
      <c r="G163" s="64"/>
      <c r="H163" s="64"/>
      <c r="I163" s="64"/>
    </row>
    <row r="164" spans="2:19" x14ac:dyDescent="0.3">
      <c r="C164" s="2" t="s">
        <v>83</v>
      </c>
      <c r="G164" s="64"/>
      <c r="H164" s="64"/>
      <c r="I164" s="64"/>
    </row>
    <row r="165" spans="2:19" x14ac:dyDescent="0.3">
      <c r="C165" s="63" t="s">
        <v>84</v>
      </c>
      <c r="D165" s="53"/>
      <c r="E165" s="53"/>
      <c r="F165" s="53"/>
      <c r="G165" s="65">
        <v>2573.8070000000002</v>
      </c>
      <c r="H165" s="65">
        <v>2740.0459999999998</v>
      </c>
      <c r="I165" s="65">
        <v>3148.799</v>
      </c>
      <c r="J165" s="103">
        <f>I165+J174+J179+J191+J192</f>
        <v>3973.0421071727119</v>
      </c>
      <c r="K165" s="103">
        <f t="shared" ref="K165:S165" si="159">J165+K174+K179+K191+K192</f>
        <v>5043.3339379827994</v>
      </c>
      <c r="L165" s="103">
        <f t="shared" si="159"/>
        <v>6401.4749548958198</v>
      </c>
      <c r="M165" s="103">
        <f t="shared" si="159"/>
        <v>8082.3046450007114</v>
      </c>
      <c r="N165" s="103">
        <f t="shared" si="159"/>
        <v>10098.450522501525</v>
      </c>
      <c r="O165" s="103">
        <f t="shared" si="159"/>
        <v>12439.624396478348</v>
      </c>
      <c r="P165" s="103">
        <f t="shared" si="159"/>
        <v>15114.296546799475</v>
      </c>
      <c r="Q165" s="103">
        <f t="shared" si="159"/>
        <v>18129.861289791013</v>
      </c>
      <c r="R165" s="103">
        <f t="shared" si="159"/>
        <v>21494.823951663529</v>
      </c>
      <c r="S165" s="103">
        <f t="shared" si="159"/>
        <v>25212.820118106618</v>
      </c>
    </row>
    <row r="166" spans="2:19" x14ac:dyDescent="0.3">
      <c r="C166" s="2" t="s">
        <v>85</v>
      </c>
      <c r="D166" s="2"/>
      <c r="E166" s="2"/>
      <c r="F166" s="2"/>
      <c r="G166" s="66">
        <f>G165</f>
        <v>2573.8070000000002</v>
      </c>
      <c r="H166" s="66">
        <f>H165</f>
        <v>2740.0459999999998</v>
      </c>
      <c r="I166" s="66">
        <f>I165</f>
        <v>3148.799</v>
      </c>
      <c r="J166" s="66">
        <f t="shared" ref="J166:S166" si="160">J165</f>
        <v>3973.0421071727119</v>
      </c>
      <c r="K166" s="66">
        <f t="shared" si="160"/>
        <v>5043.3339379827994</v>
      </c>
      <c r="L166" s="66">
        <f t="shared" si="160"/>
        <v>6401.4749548958198</v>
      </c>
      <c r="M166" s="66">
        <f t="shared" si="160"/>
        <v>8082.3046450007114</v>
      </c>
      <c r="N166" s="66">
        <f t="shared" si="160"/>
        <v>10098.450522501525</v>
      </c>
      <c r="O166" s="66">
        <f t="shared" si="160"/>
        <v>12439.624396478348</v>
      </c>
      <c r="P166" s="66">
        <f t="shared" si="160"/>
        <v>15114.296546799475</v>
      </c>
      <c r="Q166" s="66">
        <f t="shared" si="160"/>
        <v>18129.861289791013</v>
      </c>
      <c r="R166" s="66">
        <f t="shared" si="160"/>
        <v>21494.823951663529</v>
      </c>
      <c r="S166" s="66">
        <f t="shared" si="160"/>
        <v>25212.820118106618</v>
      </c>
    </row>
    <row r="167" spans="2:19" s="2" customFormat="1" x14ac:dyDescent="0.3">
      <c r="C167" s="2" t="s">
        <v>86</v>
      </c>
      <c r="G167" s="35">
        <f>G166+G162+G156</f>
        <v>4178.4840000000004</v>
      </c>
      <c r="H167" s="35">
        <f t="shared" ref="H167:S167" si="161">H166+H162+H156</f>
        <v>4936.3869999999997</v>
      </c>
      <c r="I167" s="35">
        <f t="shared" si="161"/>
        <v>5600.6359999999995</v>
      </c>
      <c r="J167" s="35">
        <f t="shared" si="161"/>
        <v>6999.789253058163</v>
      </c>
      <c r="K167" s="35">
        <f t="shared" si="161"/>
        <v>8603.4024467032978</v>
      </c>
      <c r="L167" s="35">
        <f t="shared" si="161"/>
        <v>10607.107609074337</v>
      </c>
      <c r="M167" s="35">
        <f t="shared" si="161"/>
        <v>13055.734455437598</v>
      </c>
      <c r="N167" s="35">
        <f t="shared" si="161"/>
        <v>15915.012422508426</v>
      </c>
      <c r="O167" s="35">
        <f t="shared" si="161"/>
        <v>19125.619887654881</v>
      </c>
      <c r="P167" s="35">
        <f t="shared" si="161"/>
        <v>22706.722541321069</v>
      </c>
      <c r="Q167" s="35">
        <f t="shared" si="161"/>
        <v>26672.651091108779</v>
      </c>
      <c r="R167" s="35">
        <f t="shared" si="161"/>
        <v>31030.266361406706</v>
      </c>
      <c r="S167" s="35">
        <f t="shared" si="161"/>
        <v>35773.326587324067</v>
      </c>
    </row>
    <row r="169" spans="2:19" s="2" customFormat="1" x14ac:dyDescent="0.3">
      <c r="C169" s="2" t="s">
        <v>87</v>
      </c>
      <c r="G169" s="62">
        <f>G167-G148</f>
        <v>0</v>
      </c>
      <c r="H169" s="62">
        <f>H167-H148</f>
        <v>0</v>
      </c>
      <c r="I169" s="62">
        <f>I167-I148</f>
        <v>0</v>
      </c>
      <c r="J169" s="62">
        <f t="shared" ref="J169:S169" si="162">J167-J148</f>
        <v>0</v>
      </c>
      <c r="K169" s="62">
        <f t="shared" si="162"/>
        <v>0</v>
      </c>
      <c r="L169" s="62">
        <f t="shared" si="162"/>
        <v>0</v>
      </c>
      <c r="M169" s="62">
        <f t="shared" si="162"/>
        <v>0</v>
      </c>
      <c r="N169" s="62">
        <f t="shared" si="162"/>
        <v>0</v>
      </c>
      <c r="O169" s="62">
        <f t="shared" si="162"/>
        <v>0</v>
      </c>
      <c r="P169" s="62">
        <f t="shared" si="162"/>
        <v>0</v>
      </c>
      <c r="Q169" s="62">
        <f t="shared" si="162"/>
        <v>0</v>
      </c>
      <c r="R169" s="62">
        <f t="shared" si="162"/>
        <v>0</v>
      </c>
      <c r="S169" s="62">
        <f t="shared" si="162"/>
        <v>0</v>
      </c>
    </row>
    <row r="170" spans="2:19" s="2" customFormat="1" x14ac:dyDescent="0.3">
      <c r="G170" s="62"/>
      <c r="H170" s="62"/>
      <c r="I170" s="62"/>
    </row>
    <row r="171" spans="2:19" x14ac:dyDescent="0.3">
      <c r="B171" s="4"/>
      <c r="C171" s="5"/>
      <c r="D171" s="14"/>
      <c r="E171" s="15"/>
      <c r="F171" s="15"/>
      <c r="G171" s="15" t="s">
        <v>17</v>
      </c>
      <c r="H171" s="15"/>
      <c r="I171" s="16"/>
      <c r="J171" s="16" t="s">
        <v>12</v>
      </c>
      <c r="K171" s="15"/>
      <c r="L171" s="15"/>
      <c r="M171" s="15"/>
      <c r="N171" s="15"/>
      <c r="O171" s="15"/>
      <c r="P171" s="15"/>
      <c r="Q171" s="15"/>
      <c r="R171" s="15"/>
      <c r="S171" s="16"/>
    </row>
    <row r="172" spans="2:19" x14ac:dyDescent="0.3">
      <c r="B172" s="41" t="s">
        <v>22</v>
      </c>
      <c r="C172" s="42"/>
      <c r="D172" s="43" t="s">
        <v>14</v>
      </c>
      <c r="E172" s="44">
        <f>DATE(2018,12,31)</f>
        <v>43465</v>
      </c>
      <c r="F172" s="44">
        <f>EDATE(E172,12)</f>
        <v>43830</v>
      </c>
      <c r="G172" s="44">
        <f t="shared" ref="G172:S172" si="163">EDATE(F172,12)</f>
        <v>44196</v>
      </c>
      <c r="H172" s="44">
        <f t="shared" si="163"/>
        <v>44561</v>
      </c>
      <c r="I172" s="45">
        <f t="shared" si="163"/>
        <v>44926</v>
      </c>
      <c r="J172" s="44">
        <f t="shared" si="163"/>
        <v>45291</v>
      </c>
      <c r="K172" s="44">
        <f t="shared" si="163"/>
        <v>45657</v>
      </c>
      <c r="L172" s="44">
        <f t="shared" si="163"/>
        <v>46022</v>
      </c>
      <c r="M172" s="44">
        <f t="shared" si="163"/>
        <v>46387</v>
      </c>
      <c r="N172" s="44">
        <f t="shared" si="163"/>
        <v>46752</v>
      </c>
      <c r="O172" s="44">
        <f t="shared" si="163"/>
        <v>47118</v>
      </c>
      <c r="P172" s="44">
        <f t="shared" si="163"/>
        <v>47483</v>
      </c>
      <c r="Q172" s="44">
        <f t="shared" si="163"/>
        <v>47848</v>
      </c>
      <c r="R172" s="44">
        <f t="shared" si="163"/>
        <v>48213</v>
      </c>
      <c r="S172" s="44">
        <f t="shared" si="163"/>
        <v>48579</v>
      </c>
    </row>
    <row r="173" spans="2:19" x14ac:dyDescent="0.3">
      <c r="B173" s="20" t="s">
        <v>90</v>
      </c>
      <c r="C173" s="21"/>
      <c r="D173" s="22"/>
      <c r="E173" s="22"/>
      <c r="F173" s="22"/>
      <c r="G173" s="23"/>
      <c r="H173" s="67"/>
      <c r="I173" s="67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2:19" s="2" customFormat="1" x14ac:dyDescent="0.3">
      <c r="C174" s="2" t="s">
        <v>91</v>
      </c>
      <c r="G174" s="76">
        <v>588.91300000000012</v>
      </c>
      <c r="H174" s="76">
        <v>975.32199999999989</v>
      </c>
      <c r="I174" s="76">
        <v>854.7999999999995</v>
      </c>
      <c r="J174" s="76">
        <f>J127</f>
        <v>1222.6607738393786</v>
      </c>
      <c r="K174" s="76">
        <f t="shared" ref="K174:S174" si="164">K127</f>
        <v>1468.7094974767547</v>
      </c>
      <c r="L174" s="76">
        <f t="shared" si="164"/>
        <v>1756.5586835796876</v>
      </c>
      <c r="M174" s="76">
        <f t="shared" si="164"/>
        <v>2079.247356771557</v>
      </c>
      <c r="N174" s="76">
        <f t="shared" si="164"/>
        <v>2414.5635441674799</v>
      </c>
      <c r="O174" s="76">
        <f t="shared" si="164"/>
        <v>2739.5915406434879</v>
      </c>
      <c r="P174" s="76">
        <f t="shared" si="164"/>
        <v>3073.0898169877928</v>
      </c>
      <c r="Q174" s="76">
        <f t="shared" si="164"/>
        <v>3413.9824096582033</v>
      </c>
      <c r="R174" s="76">
        <f t="shared" si="164"/>
        <v>3763.3803285391814</v>
      </c>
      <c r="S174" s="76">
        <f t="shared" si="164"/>
        <v>4116.4138331097529</v>
      </c>
    </row>
    <row r="175" spans="2:19" x14ac:dyDescent="0.3">
      <c r="C175" s="2" t="s">
        <v>92</v>
      </c>
      <c r="D175" s="2"/>
      <c r="E175" s="2"/>
      <c r="F175" s="2"/>
      <c r="G175" s="2"/>
      <c r="H175" s="2"/>
      <c r="I175" s="2"/>
    </row>
    <row r="176" spans="2:19" x14ac:dyDescent="0.3">
      <c r="C176" s="34" t="s">
        <v>93</v>
      </c>
      <c r="G176" s="29">
        <v>185.47800000000001</v>
      </c>
      <c r="H176" s="29">
        <v>224.20599999999999</v>
      </c>
      <c r="I176" s="29">
        <v>291.791</v>
      </c>
      <c r="J176" s="29">
        <f>J112*J88</f>
        <v>359.95642130356538</v>
      </c>
      <c r="K176" s="29">
        <f>K112*K88</f>
        <v>380.61855211308119</v>
      </c>
      <c r="L176" s="29">
        <f>L112*L88</f>
        <v>388.8880253661643</v>
      </c>
      <c r="M176" s="29">
        <f>M112*M88</f>
        <v>377.88062047869465</v>
      </c>
      <c r="N176" s="29">
        <f>N112*N88</f>
        <v>339.5499637441302</v>
      </c>
      <c r="O176" s="29">
        <f>O112*O88</f>
        <v>381.96455126879772</v>
      </c>
      <c r="P176" s="29">
        <f>P112*P88</f>
        <v>435.02405510985875</v>
      </c>
      <c r="Q176" s="29">
        <f>Q112*Q88</f>
        <v>489.8091375206227</v>
      </c>
      <c r="R176" s="29">
        <f>R112*R88</f>
        <v>546.33186104740946</v>
      </c>
      <c r="S176" s="29">
        <f>S112*S88</f>
        <v>603.96805309653905</v>
      </c>
    </row>
    <row r="177" spans="2:19" x14ac:dyDescent="0.3">
      <c r="C177" s="34" t="s">
        <v>94</v>
      </c>
      <c r="G177" s="29">
        <v>0</v>
      </c>
      <c r="H177" s="29">
        <v>0</v>
      </c>
      <c r="I177" s="29">
        <v>407.91300000000001</v>
      </c>
      <c r="J177" s="39">
        <v>0</v>
      </c>
      <c r="K177" s="39">
        <v>0</v>
      </c>
      <c r="L177" s="39">
        <v>0</v>
      </c>
      <c r="M177" s="39">
        <v>0</v>
      </c>
      <c r="N177" s="39">
        <v>0</v>
      </c>
      <c r="O177" s="39">
        <v>0</v>
      </c>
      <c r="P177" s="39">
        <v>0</v>
      </c>
      <c r="Q177" s="39">
        <v>0</v>
      </c>
      <c r="R177" s="39">
        <v>0</v>
      </c>
      <c r="S177" s="39">
        <v>0</v>
      </c>
    </row>
    <row r="178" spans="2:19" x14ac:dyDescent="0.3">
      <c r="C178" s="34" t="s">
        <v>168</v>
      </c>
      <c r="G178" s="29">
        <v>0</v>
      </c>
      <c r="H178" s="29">
        <v>0</v>
      </c>
      <c r="I178" s="29">
        <v>-10.18</v>
      </c>
      <c r="J178" s="39"/>
      <c r="K178" s="39">
        <v>0</v>
      </c>
      <c r="L178" s="39">
        <v>0</v>
      </c>
      <c r="M178" s="39">
        <v>0</v>
      </c>
      <c r="N178" s="39">
        <v>0</v>
      </c>
      <c r="O178" s="39">
        <v>0</v>
      </c>
      <c r="P178" s="39">
        <v>0</v>
      </c>
      <c r="Q178" s="39">
        <v>0</v>
      </c>
      <c r="R178" s="39">
        <v>0</v>
      </c>
      <c r="S178" s="39">
        <v>0</v>
      </c>
    </row>
    <row r="179" spans="2:19" x14ac:dyDescent="0.3">
      <c r="C179" s="34" t="s">
        <v>95</v>
      </c>
      <c r="G179" s="29">
        <v>50.796999999999997</v>
      </c>
      <c r="H179" s="29">
        <v>69.137</v>
      </c>
      <c r="I179" s="29">
        <v>78.075000000000003</v>
      </c>
      <c r="J179" s="39">
        <f>AVERAGE(G179:I179)</f>
        <v>66.003</v>
      </c>
      <c r="K179" s="39">
        <f>J179</f>
        <v>66.003</v>
      </c>
      <c r="L179" s="39">
        <f t="shared" ref="L179:S179" si="165">K179</f>
        <v>66.003</v>
      </c>
      <c r="M179" s="39">
        <f t="shared" si="165"/>
        <v>66.003</v>
      </c>
      <c r="N179" s="39">
        <f t="shared" si="165"/>
        <v>66.003</v>
      </c>
      <c r="O179" s="39">
        <f t="shared" si="165"/>
        <v>66.003</v>
      </c>
      <c r="P179" s="39">
        <f t="shared" si="165"/>
        <v>66.003</v>
      </c>
      <c r="Q179" s="39">
        <f t="shared" si="165"/>
        <v>66.003</v>
      </c>
      <c r="R179" s="39">
        <f t="shared" si="165"/>
        <v>66.003</v>
      </c>
      <c r="S179" s="39">
        <f t="shared" si="165"/>
        <v>66.003</v>
      </c>
    </row>
    <row r="180" spans="2:19" x14ac:dyDescent="0.3">
      <c r="C180" s="34" t="s">
        <v>96</v>
      </c>
      <c r="G180" s="29">
        <v>-9.2110000000000003</v>
      </c>
      <c r="H180" s="29">
        <v>-3.508</v>
      </c>
      <c r="I180" s="29">
        <v>-61.985999999999997</v>
      </c>
      <c r="J180" s="39">
        <f>AVERAGE(G180:I180)</f>
        <v>-24.901666666666667</v>
      </c>
      <c r="K180" s="39">
        <f t="shared" ref="K180:S180" si="166">AVERAGE(H180:J180)</f>
        <v>-30.131888888888891</v>
      </c>
      <c r="L180" s="39">
        <f t="shared" si="166"/>
        <v>-39.006518518518519</v>
      </c>
      <c r="M180" s="39">
        <f t="shared" si="166"/>
        <v>-31.346691358024696</v>
      </c>
      <c r="N180" s="39">
        <f t="shared" si="166"/>
        <v>-33.495032921810704</v>
      </c>
      <c r="O180" s="39">
        <f t="shared" si="166"/>
        <v>-34.616080932784641</v>
      </c>
      <c r="P180" s="39">
        <f t="shared" si="166"/>
        <v>-33.152601737540017</v>
      </c>
      <c r="Q180" s="39">
        <f t="shared" si="166"/>
        <v>-33.754571864045118</v>
      </c>
      <c r="R180" s="39">
        <f t="shared" si="166"/>
        <v>-33.841084844789926</v>
      </c>
      <c r="S180" s="39">
        <f t="shared" si="166"/>
        <v>-33.582752815458349</v>
      </c>
    </row>
    <row r="181" spans="2:19" x14ac:dyDescent="0.3">
      <c r="C181" s="34" t="s">
        <v>97</v>
      </c>
      <c r="G181" s="29">
        <v>34.908000000000001</v>
      </c>
      <c r="H181" s="29">
        <v>-5.18</v>
      </c>
      <c r="I181" s="29">
        <v>3.0419999999999998</v>
      </c>
      <c r="J181" s="29">
        <f>J160-I160</f>
        <v>-3.5227964441681081</v>
      </c>
      <c r="K181" s="29">
        <f t="shared" ref="K181:S181" si="167">K160-J160</f>
        <v>-3.8212744845591473</v>
      </c>
      <c r="L181" s="29">
        <f t="shared" si="167"/>
        <v>-4.0793035319064046</v>
      </c>
      <c r="M181" s="29">
        <f t="shared" si="167"/>
        <v>-4.2476181396777477</v>
      </c>
      <c r="N181" s="29">
        <f t="shared" si="167"/>
        <v>-4.2578406144374306</v>
      </c>
      <c r="O181" s="29">
        <f t="shared" si="167"/>
        <v>-4.0653787222439099</v>
      </c>
      <c r="P181" s="29">
        <f t="shared" si="167"/>
        <v>-3.7014520496886156</v>
      </c>
      <c r="Q181" s="29">
        <f t="shared" si="167"/>
        <v>-3.1579639158286206</v>
      </c>
      <c r="R181" s="29">
        <f t="shared" si="167"/>
        <v>-2.4294322006275717</v>
      </c>
      <c r="S181" s="29">
        <f t="shared" si="167"/>
        <v>-1.5069433939611638</v>
      </c>
    </row>
    <row r="182" spans="2:19" x14ac:dyDescent="0.3">
      <c r="C182" s="104" t="s">
        <v>98</v>
      </c>
      <c r="D182" s="104"/>
      <c r="E182" s="104"/>
      <c r="F182" s="104"/>
      <c r="G182" s="105">
        <v>-47.549000000000092</v>
      </c>
      <c r="H182" s="105">
        <v>129.13100000000031</v>
      </c>
      <c r="I182" s="105">
        <v>-596.99199999999928</v>
      </c>
      <c r="J182" s="105">
        <f t="shared" ref="J182:S182" si="168">J91</f>
        <v>187.75490472717479</v>
      </c>
      <c r="K182" s="105">
        <f t="shared" si="168"/>
        <v>-68.947665395243121</v>
      </c>
      <c r="L182" s="105">
        <f t="shared" si="168"/>
        <v>-66.647954199921969</v>
      </c>
      <c r="M182" s="105">
        <f t="shared" si="168"/>
        <v>-63.050944837466886</v>
      </c>
      <c r="N182" s="105">
        <f t="shared" si="168"/>
        <v>-48.350906349211073</v>
      </c>
      <c r="O182" s="105">
        <f t="shared" si="168"/>
        <v>-25.158708828735143</v>
      </c>
      <c r="P182" s="105">
        <f t="shared" si="168"/>
        <v>-9.6353218389176618</v>
      </c>
      <c r="Q182" s="105">
        <f t="shared" si="168"/>
        <v>23.910918363647397</v>
      </c>
      <c r="R182" s="105">
        <f t="shared" si="168"/>
        <v>59.269622101056484</v>
      </c>
      <c r="S182" s="105">
        <f t="shared" si="168"/>
        <v>-97.307033112073441</v>
      </c>
    </row>
    <row r="183" spans="2:19" x14ac:dyDescent="0.3">
      <c r="C183" s="2" t="s">
        <v>99</v>
      </c>
      <c r="D183" s="2"/>
      <c r="E183" s="2"/>
      <c r="F183" s="2"/>
      <c r="G183" s="35">
        <f>SUM(G174:G182)</f>
        <v>803.33600000000001</v>
      </c>
      <c r="H183" s="35">
        <f>SUM(H174:H182)</f>
        <v>1389.1079999999999</v>
      </c>
      <c r="I183" s="35">
        <f>SUM(I174:I182)</f>
        <v>966.46299999999997</v>
      </c>
      <c r="J183" s="35">
        <f>SUM(J174:J182)</f>
        <v>1807.950636759284</v>
      </c>
      <c r="K183" s="35">
        <f t="shared" ref="K183:S183" si="169">SUM(K174:K182)</f>
        <v>1812.4302208211448</v>
      </c>
      <c r="L183" s="35">
        <f t="shared" si="169"/>
        <v>2101.7159326955048</v>
      </c>
      <c r="M183" s="35">
        <f t="shared" si="169"/>
        <v>2424.4857229150825</v>
      </c>
      <c r="N183" s="35">
        <f t="shared" si="169"/>
        <v>2734.0127280261509</v>
      </c>
      <c r="O183" s="35">
        <f t="shared" si="169"/>
        <v>3123.7189234285215</v>
      </c>
      <c r="P183" s="35">
        <f t="shared" si="169"/>
        <v>3527.6274964715053</v>
      </c>
      <c r="Q183" s="35">
        <f t="shared" si="169"/>
        <v>3956.7929297626001</v>
      </c>
      <c r="R183" s="35">
        <f t="shared" si="169"/>
        <v>4398.71429464223</v>
      </c>
      <c r="S183" s="35">
        <f t="shared" si="169"/>
        <v>4653.9881568847977</v>
      </c>
    </row>
    <row r="184" spans="2:19" x14ac:dyDescent="0.3">
      <c r="K184" s="59"/>
      <c r="L184" s="59"/>
      <c r="M184" s="59"/>
    </row>
    <row r="185" spans="2:19" x14ac:dyDescent="0.3">
      <c r="B185" s="20" t="s">
        <v>100</v>
      </c>
      <c r="C185" s="21"/>
      <c r="D185" s="22"/>
      <c r="E185" s="22"/>
      <c r="F185" s="22"/>
      <c r="G185" s="23"/>
      <c r="H185" s="67"/>
      <c r="I185" s="67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2:19" x14ac:dyDescent="0.3">
      <c r="C186" s="34" t="s">
        <v>101</v>
      </c>
      <c r="G186" s="29">
        <v>-229.226</v>
      </c>
      <c r="H186" s="29">
        <v>-394.50200000000001</v>
      </c>
      <c r="I186" s="29">
        <v>-638.65700000000004</v>
      </c>
      <c r="J186" s="29">
        <f>-J112*J92</f>
        <v>-689.16028744066432</v>
      </c>
      <c r="K186" s="29">
        <f>-K112*K92</f>
        <v>-723.45852916357558</v>
      </c>
      <c r="L186" s="29">
        <f>-L112*L92</f>
        <v>-731.72677682946085</v>
      </c>
      <c r="M186" s="29">
        <f>-M112*M92</f>
        <v>-700.31367542531746</v>
      </c>
      <c r="N186" s="29">
        <f>-N112*N92</f>
        <v>-613.6149176660731</v>
      </c>
      <c r="O186" s="29">
        <f>-O112*O92</f>
        <v>-461.91323823743176</v>
      </c>
      <c r="P186" s="29">
        <f>-P112*P92</f>
        <v>-449.05708914566065</v>
      </c>
      <c r="Q186" s="29">
        <f>-Q112*Q92</f>
        <v>-505.60943227935246</v>
      </c>
      <c r="R186" s="29">
        <f>-R112*R92</f>
        <v>-563.95546946829359</v>
      </c>
      <c r="S186" s="29">
        <f>-S112*S92</f>
        <v>-623.4508935190081</v>
      </c>
    </row>
    <row r="187" spans="2:19" x14ac:dyDescent="0.3">
      <c r="C187" s="63" t="s">
        <v>96</v>
      </c>
      <c r="D187" s="53"/>
      <c r="E187" s="53"/>
      <c r="F187" s="53"/>
      <c r="G187" s="54">
        <v>-466.30600000000004</v>
      </c>
      <c r="H187" s="54">
        <v>-33.38900000000001</v>
      </c>
      <c r="I187" s="54">
        <v>68.720000000000027</v>
      </c>
      <c r="J187" s="106">
        <f>AVERAGE(G187:I187)</f>
        <v>-143.65833333333333</v>
      </c>
      <c r="K187" s="106">
        <f>J187</f>
        <v>-143.65833333333333</v>
      </c>
      <c r="L187" s="106">
        <f t="shared" ref="L187:S187" si="170">K187</f>
        <v>-143.65833333333333</v>
      </c>
      <c r="M187" s="106">
        <f t="shared" si="170"/>
        <v>-143.65833333333333</v>
      </c>
      <c r="N187" s="106">
        <f t="shared" si="170"/>
        <v>-143.65833333333333</v>
      </c>
      <c r="O187" s="106">
        <f t="shared" si="170"/>
        <v>-143.65833333333333</v>
      </c>
      <c r="P187" s="106">
        <f t="shared" si="170"/>
        <v>-143.65833333333333</v>
      </c>
      <c r="Q187" s="106">
        <f t="shared" si="170"/>
        <v>-143.65833333333333</v>
      </c>
      <c r="R187" s="106">
        <f t="shared" si="170"/>
        <v>-143.65833333333333</v>
      </c>
      <c r="S187" s="106">
        <f t="shared" si="170"/>
        <v>-143.65833333333333</v>
      </c>
    </row>
    <row r="188" spans="2:19" x14ac:dyDescent="0.3">
      <c r="C188" s="2" t="s">
        <v>102</v>
      </c>
      <c r="D188" s="2"/>
      <c r="E188" s="2"/>
      <c r="F188" s="2"/>
      <c r="G188" s="35">
        <f>G186+G187</f>
        <v>-695.53200000000004</v>
      </c>
      <c r="H188" s="35">
        <f t="shared" ref="H188:I188" si="171">H186+H187</f>
        <v>-427.89100000000002</v>
      </c>
      <c r="I188" s="35">
        <f t="shared" si="171"/>
        <v>-569.93700000000001</v>
      </c>
      <c r="J188" s="35">
        <f>SUM(J186:J187)</f>
        <v>-832.81862077399762</v>
      </c>
      <c r="K188" s="35">
        <f t="shared" ref="K188:S188" si="172">SUM(K186:K187)</f>
        <v>-867.11686249690888</v>
      </c>
      <c r="L188" s="35">
        <f t="shared" si="172"/>
        <v>-875.38511016279415</v>
      </c>
      <c r="M188" s="35">
        <f t="shared" si="172"/>
        <v>-843.97200875865076</v>
      </c>
      <c r="N188" s="35">
        <f t="shared" si="172"/>
        <v>-757.2732509994064</v>
      </c>
      <c r="O188" s="35">
        <f t="shared" si="172"/>
        <v>-605.57157157076506</v>
      </c>
      <c r="P188" s="35">
        <f t="shared" si="172"/>
        <v>-592.71542247899401</v>
      </c>
      <c r="Q188" s="35">
        <f t="shared" si="172"/>
        <v>-649.26776561268582</v>
      </c>
      <c r="R188" s="35">
        <f t="shared" si="172"/>
        <v>-707.61380280162689</v>
      </c>
      <c r="S188" s="35">
        <f t="shared" si="172"/>
        <v>-767.10922685234141</v>
      </c>
    </row>
    <row r="190" spans="2:19" x14ac:dyDescent="0.3">
      <c r="B190" s="20" t="s">
        <v>103</v>
      </c>
      <c r="C190" s="21"/>
      <c r="D190" s="22"/>
      <c r="E190" s="22"/>
      <c r="F190" s="22"/>
      <c r="G190" s="23"/>
      <c r="H190" s="67"/>
      <c r="I190" s="67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2:19" x14ac:dyDescent="0.3">
      <c r="C191" s="34" t="s">
        <v>104</v>
      </c>
      <c r="G191" s="29">
        <v>-63.662999999999997</v>
      </c>
      <c r="H191" s="29">
        <v>-812.60199999999998</v>
      </c>
      <c r="I191" s="29">
        <v>-444.00099999999998</v>
      </c>
      <c r="J191" s="39">
        <f>AVERAGE(G191:I191)</f>
        <v>-440.08866666666671</v>
      </c>
      <c r="K191" s="39">
        <f>J191</f>
        <v>-440.08866666666671</v>
      </c>
      <c r="L191" s="39">
        <f t="shared" ref="L191:S192" si="173">K191</f>
        <v>-440.08866666666671</v>
      </c>
      <c r="M191" s="39">
        <f t="shared" si="173"/>
        <v>-440.08866666666671</v>
      </c>
      <c r="N191" s="39">
        <f t="shared" si="173"/>
        <v>-440.08866666666671</v>
      </c>
      <c r="O191" s="39">
        <f t="shared" si="173"/>
        <v>-440.08866666666671</v>
      </c>
      <c r="P191" s="39">
        <f t="shared" si="173"/>
        <v>-440.08866666666671</v>
      </c>
      <c r="Q191" s="39">
        <f t="shared" si="173"/>
        <v>-440.08866666666671</v>
      </c>
      <c r="R191" s="39">
        <f t="shared" si="173"/>
        <v>-440.08866666666671</v>
      </c>
      <c r="S191" s="39">
        <f t="shared" si="173"/>
        <v>-440.08866666666671</v>
      </c>
    </row>
    <row r="192" spans="2:19" x14ac:dyDescent="0.3">
      <c r="C192" s="63" t="s">
        <v>96</v>
      </c>
      <c r="D192" s="53"/>
      <c r="E192" s="53"/>
      <c r="F192" s="53"/>
      <c r="G192" s="54">
        <v>-17.125</v>
      </c>
      <c r="H192" s="54">
        <v>-32.384999999999991</v>
      </c>
      <c r="I192" s="54">
        <v>-23.486000000000047</v>
      </c>
      <c r="J192" s="106">
        <f>AVERAGE(G192:I192)</f>
        <v>-24.332000000000011</v>
      </c>
      <c r="K192" s="106">
        <f>J192</f>
        <v>-24.332000000000011</v>
      </c>
      <c r="L192" s="106">
        <f t="shared" si="173"/>
        <v>-24.332000000000011</v>
      </c>
      <c r="M192" s="106">
        <f t="shared" si="173"/>
        <v>-24.332000000000011</v>
      </c>
      <c r="N192" s="106">
        <f t="shared" si="173"/>
        <v>-24.332000000000011</v>
      </c>
      <c r="O192" s="106">
        <f t="shared" si="173"/>
        <v>-24.332000000000011</v>
      </c>
      <c r="P192" s="106">
        <f t="shared" si="173"/>
        <v>-24.332000000000011</v>
      </c>
      <c r="Q192" s="106">
        <f t="shared" si="173"/>
        <v>-24.332000000000011</v>
      </c>
      <c r="R192" s="106">
        <f t="shared" si="173"/>
        <v>-24.332000000000011</v>
      </c>
      <c r="S192" s="106">
        <f t="shared" si="173"/>
        <v>-24.332000000000011</v>
      </c>
    </row>
    <row r="193" spans="3:19" x14ac:dyDescent="0.3">
      <c r="C193" s="2" t="s">
        <v>105</v>
      </c>
      <c r="D193" s="2"/>
      <c r="E193" s="2"/>
      <c r="F193" s="2"/>
      <c r="G193" s="35">
        <f>G192+G191</f>
        <v>-80.787999999999997</v>
      </c>
      <c r="H193" s="35">
        <f t="shared" ref="H193:I193" si="174">H192+H191</f>
        <v>-844.98699999999997</v>
      </c>
      <c r="I193" s="35">
        <f t="shared" si="174"/>
        <v>-467.48700000000002</v>
      </c>
      <c r="J193" s="35">
        <f>SUM(J191:J192)</f>
        <v>-464.4206666666667</v>
      </c>
      <c r="K193" s="35">
        <f t="shared" ref="K193:S193" si="175">SUM(K191:K192)</f>
        <v>-464.4206666666667</v>
      </c>
      <c r="L193" s="35">
        <f t="shared" si="175"/>
        <v>-464.4206666666667</v>
      </c>
      <c r="M193" s="35">
        <f t="shared" si="175"/>
        <v>-464.4206666666667</v>
      </c>
      <c r="N193" s="35">
        <f t="shared" si="175"/>
        <v>-464.4206666666667</v>
      </c>
      <c r="O193" s="35">
        <f t="shared" si="175"/>
        <v>-464.4206666666667</v>
      </c>
      <c r="P193" s="35">
        <f t="shared" si="175"/>
        <v>-464.4206666666667</v>
      </c>
      <c r="Q193" s="35">
        <f t="shared" si="175"/>
        <v>-464.4206666666667</v>
      </c>
      <c r="R193" s="35">
        <f t="shared" si="175"/>
        <v>-464.4206666666667</v>
      </c>
      <c r="S193" s="35">
        <f t="shared" si="175"/>
        <v>-464.4206666666667</v>
      </c>
    </row>
    <row r="194" spans="3:19" x14ac:dyDescent="0.3">
      <c r="C194" s="2"/>
      <c r="D194" s="2"/>
      <c r="E194" s="2"/>
      <c r="F194" s="2"/>
      <c r="G194" s="35"/>
      <c r="H194" s="35"/>
      <c r="I194" s="35"/>
    </row>
    <row r="195" spans="3:19" x14ac:dyDescent="0.3">
      <c r="C195" s="34" t="s">
        <v>107</v>
      </c>
      <c r="G195" s="29">
        <v>29.995999999999999</v>
      </c>
      <c r="H195" s="29">
        <v>-6.8760000000000003</v>
      </c>
      <c r="I195" s="29">
        <v>-34.042999999999999</v>
      </c>
      <c r="J195" s="39">
        <v>0</v>
      </c>
      <c r="K195" s="39">
        <f>J195</f>
        <v>0</v>
      </c>
      <c r="L195" s="39">
        <f t="shared" ref="L195:S195" si="176">K195</f>
        <v>0</v>
      </c>
      <c r="M195" s="39">
        <f t="shared" si="176"/>
        <v>0</v>
      </c>
      <c r="N195" s="39">
        <f t="shared" si="176"/>
        <v>0</v>
      </c>
      <c r="O195" s="39">
        <f t="shared" si="176"/>
        <v>0</v>
      </c>
      <c r="P195" s="39">
        <f t="shared" si="176"/>
        <v>0</v>
      </c>
      <c r="Q195" s="39">
        <f t="shared" si="176"/>
        <v>0</v>
      </c>
      <c r="R195" s="39">
        <f t="shared" si="176"/>
        <v>0</v>
      </c>
      <c r="S195" s="39">
        <f t="shared" si="176"/>
        <v>0</v>
      </c>
    </row>
    <row r="196" spans="3:19" x14ac:dyDescent="0.3">
      <c r="C196" s="2" t="s">
        <v>106</v>
      </c>
      <c r="D196" s="2"/>
      <c r="E196" s="2"/>
      <c r="F196" s="2"/>
      <c r="G196" s="35">
        <f>G195+G193+G188+G183</f>
        <v>57.011999999999944</v>
      </c>
      <c r="H196" s="35">
        <f>H195+H193+H188+H183</f>
        <v>109.35400000000004</v>
      </c>
      <c r="I196" s="35">
        <f>I195+I193+I188+I183</f>
        <v>-105.00400000000013</v>
      </c>
      <c r="J196" s="35">
        <f>J193+J188+J183</f>
        <v>510.71134931861957</v>
      </c>
      <c r="K196" s="35">
        <f t="shared" ref="K196:S196" si="177">K193+K188+K183</f>
        <v>480.89269165756923</v>
      </c>
      <c r="L196" s="35">
        <f t="shared" si="177"/>
        <v>761.91015586604385</v>
      </c>
      <c r="M196" s="35">
        <f t="shared" si="177"/>
        <v>1116.093047489765</v>
      </c>
      <c r="N196" s="35">
        <f t="shared" si="177"/>
        <v>1512.3188103600778</v>
      </c>
      <c r="O196" s="35">
        <f t="shared" si="177"/>
        <v>2053.7266851910899</v>
      </c>
      <c r="P196" s="35">
        <f t="shared" si="177"/>
        <v>2470.4914073258446</v>
      </c>
      <c r="Q196" s="35">
        <f t="shared" si="177"/>
        <v>2843.1044974832475</v>
      </c>
      <c r="R196" s="35">
        <f t="shared" si="177"/>
        <v>3226.6798251739365</v>
      </c>
      <c r="S196" s="35">
        <f t="shared" si="177"/>
        <v>3422.4582633657897</v>
      </c>
    </row>
    <row r="198" spans="3:19" x14ac:dyDescent="0.3">
      <c r="J198" s="2"/>
      <c r="K198" s="2"/>
      <c r="L198" s="2"/>
      <c r="M198" s="2"/>
    </row>
    <row r="204" spans="3:19" x14ac:dyDescent="0.3">
      <c r="J204" s="2"/>
      <c r="K204" s="2"/>
      <c r="L204" s="2"/>
      <c r="M204" s="2"/>
    </row>
  </sheetData>
  <dataValidations count="1">
    <dataValidation type="list" allowBlank="1" showInputMessage="1" showErrorMessage="1" sqref="D13" xr:uid="{A85A7A3F-B059-476A-A4C1-903956D14F45}">
      <formula1>$C$44:$C$46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2C76-6CD3-44FD-A500-258CE56D02E4}">
  <dimension ref="A1:Q39"/>
  <sheetViews>
    <sheetView showGridLines="0" tabSelected="1" topLeftCell="A13" zoomScale="85" zoomScaleNormal="85" workbookViewId="0">
      <selection activeCell="Q10" sqref="Q10"/>
    </sheetView>
  </sheetViews>
  <sheetFormatPr defaultRowHeight="14.4" outlineLevelCol="1" x14ac:dyDescent="0.3"/>
  <cols>
    <col min="1" max="1" width="1.77734375" customWidth="1"/>
    <col min="2" max="2" width="3.77734375" customWidth="1"/>
    <col min="3" max="3" width="28.6640625" bestFit="1" customWidth="1"/>
    <col min="4" max="4" width="13.77734375" bestFit="1" customWidth="1"/>
    <col min="5" max="7" width="15.77734375" customWidth="1" outlineLevel="1"/>
    <col min="8" max="17" width="15.77734375" customWidth="1"/>
  </cols>
  <sheetData>
    <row r="1" spans="1:17" ht="19.8" x14ac:dyDescent="0.4">
      <c r="A1" s="36" t="s">
        <v>173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 x14ac:dyDescent="0.3">
      <c r="A2" s="1"/>
      <c r="B2" s="4" t="s">
        <v>23</v>
      </c>
      <c r="C2" s="5"/>
      <c r="D2" s="2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6" x14ac:dyDescent="0.3">
      <c r="A3" s="1"/>
      <c r="B3" s="1"/>
      <c r="C3" s="8" t="s">
        <v>2</v>
      </c>
      <c r="D3" s="26" t="str">
        <f>Company_Name</f>
        <v>Lululemon</v>
      </c>
      <c r="E3" s="1"/>
      <c r="F3" s="1"/>
      <c r="G3" s="1"/>
      <c r="H3" s="1"/>
      <c r="I3" s="20" t="s">
        <v>24</v>
      </c>
      <c r="J3" s="22"/>
      <c r="K3" s="22"/>
      <c r="L3" s="22"/>
      <c r="M3" s="1"/>
      <c r="N3" s="20" t="s">
        <v>25</v>
      </c>
      <c r="O3" s="22"/>
      <c r="P3" s="22"/>
      <c r="Q3" s="22"/>
    </row>
    <row r="4" spans="1:17" ht="15.6" x14ac:dyDescent="0.3">
      <c r="A4" s="1"/>
      <c r="B4" s="1"/>
      <c r="C4" s="8" t="s">
        <v>26</v>
      </c>
      <c r="D4" s="26" t="str">
        <f>Ticker</f>
        <v>LULU</v>
      </c>
      <c r="E4" s="1"/>
      <c r="F4" s="1"/>
      <c r="G4" s="1"/>
      <c r="H4" s="1"/>
      <c r="I4" s="1" t="s">
        <v>30</v>
      </c>
      <c r="J4" s="1"/>
      <c r="K4" s="1"/>
      <c r="L4" s="27">
        <v>10</v>
      </c>
      <c r="M4" s="1"/>
      <c r="N4" s="1" t="s">
        <v>27</v>
      </c>
      <c r="O4" s="1"/>
      <c r="P4" s="1"/>
      <c r="Q4" s="28">
        <v>3.5999999999999997E-2</v>
      </c>
    </row>
    <row r="5" spans="1:17" ht="15.6" x14ac:dyDescent="0.3">
      <c r="A5" s="1"/>
      <c r="B5" s="1"/>
      <c r="C5" s="8" t="s">
        <v>5</v>
      </c>
      <c r="D5" s="9">
        <f>Conversion_Unit</f>
        <v>1000</v>
      </c>
      <c r="E5" s="1"/>
      <c r="F5" s="1"/>
      <c r="G5" s="1"/>
      <c r="H5" s="1"/>
      <c r="I5" s="1" t="s">
        <v>28</v>
      </c>
      <c r="J5" s="1"/>
      <c r="K5" s="1"/>
      <c r="L5" s="29">
        <f>L4*Q30</f>
        <v>68244.150857602013</v>
      </c>
      <c r="M5" s="1"/>
      <c r="N5" s="1" t="s">
        <v>28</v>
      </c>
      <c r="O5" s="1"/>
      <c r="P5" s="1"/>
      <c r="Q5" s="29">
        <f>Q28*(1+Q4)/(D11-Q4)</f>
        <v>43983.57513919843</v>
      </c>
    </row>
    <row r="6" spans="1:17" ht="15.6" x14ac:dyDescent="0.3">
      <c r="A6" s="1"/>
      <c r="B6" s="1"/>
      <c r="C6" s="8" t="s">
        <v>6</v>
      </c>
      <c r="D6" s="10">
        <f>Share_Price</f>
        <v>384.61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x14ac:dyDescent="0.3">
      <c r="A7" s="1"/>
      <c r="B7" s="1"/>
      <c r="C7" s="8" t="s">
        <v>7</v>
      </c>
      <c r="D7" s="10">
        <f>Diluted_Share_Counts</f>
        <v>128.017</v>
      </c>
      <c r="E7" s="1"/>
      <c r="F7" s="1"/>
      <c r="G7" s="1"/>
      <c r="H7" s="1"/>
      <c r="I7" s="1" t="s">
        <v>31</v>
      </c>
      <c r="J7" s="1"/>
      <c r="K7" s="1"/>
      <c r="L7" s="29">
        <f>G35</f>
        <v>12131.415810028033</v>
      </c>
      <c r="M7" s="1"/>
      <c r="N7" s="1" t="s">
        <v>31</v>
      </c>
      <c r="O7" s="1"/>
      <c r="P7" s="1"/>
      <c r="Q7" s="29">
        <f>L7</f>
        <v>12131.415810028033</v>
      </c>
    </row>
    <row r="8" spans="1:17" ht="15.6" x14ac:dyDescent="0.3">
      <c r="A8" s="1"/>
      <c r="B8" s="1"/>
      <c r="C8" s="8" t="s">
        <v>8</v>
      </c>
      <c r="D8" s="11">
        <f>Exchange_Rate</f>
        <v>1</v>
      </c>
      <c r="E8" s="1"/>
      <c r="F8" s="1"/>
      <c r="G8" s="1"/>
      <c r="H8" s="1"/>
      <c r="I8" s="1" t="s">
        <v>32</v>
      </c>
      <c r="J8" s="1"/>
      <c r="K8" s="1"/>
      <c r="L8" s="29">
        <f>L5*Q33</f>
        <v>23572.001439308169</v>
      </c>
      <c r="M8" s="1"/>
      <c r="N8" s="1" t="s">
        <v>32</v>
      </c>
      <c r="O8" s="1"/>
      <c r="P8" s="1"/>
      <c r="Q8" s="29">
        <f>Q5*Q33</f>
        <v>15192.230886577334</v>
      </c>
    </row>
    <row r="9" spans="1:17" ht="15.6" x14ac:dyDescent="0.3">
      <c r="A9" s="1"/>
      <c r="B9" s="1"/>
      <c r="C9" s="8" t="s">
        <v>29</v>
      </c>
      <c r="D9" s="30">
        <f ca="1">TODAY()</f>
        <v>45153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x14ac:dyDescent="0.3">
      <c r="A10" s="1"/>
      <c r="B10" s="1"/>
      <c r="C10" s="8"/>
      <c r="D10" s="1"/>
      <c r="E10" s="1"/>
      <c r="F10" s="1"/>
      <c r="G10" s="1"/>
      <c r="H10" s="1"/>
      <c r="I10" s="31" t="s">
        <v>35</v>
      </c>
      <c r="J10" s="31"/>
      <c r="K10" s="31"/>
      <c r="L10" s="32">
        <f>L8+L7</f>
        <v>35703.417249336198</v>
      </c>
      <c r="M10" s="1"/>
      <c r="N10" s="31" t="s">
        <v>35</v>
      </c>
      <c r="O10" s="31"/>
      <c r="P10" s="31"/>
      <c r="Q10" s="32">
        <f>Q8+Q7</f>
        <v>27323.646696605367</v>
      </c>
    </row>
    <row r="11" spans="1:17" ht="15.6" x14ac:dyDescent="0.3">
      <c r="A11" s="1"/>
      <c r="B11" s="1"/>
      <c r="C11" s="1" t="s">
        <v>33</v>
      </c>
      <c r="D11" s="28">
        <v>0.12720000000000001</v>
      </c>
      <c r="E11" s="1"/>
      <c r="F11" s="1"/>
      <c r="G11" s="1"/>
      <c r="H11" s="1"/>
      <c r="I11" s="34" t="s">
        <v>37</v>
      </c>
      <c r="J11" s="1"/>
      <c r="K11" s="1"/>
      <c r="L11" s="29">
        <f>Current_Cash</f>
        <v>1154.867</v>
      </c>
      <c r="M11" s="1"/>
      <c r="N11" s="34" t="s">
        <v>37</v>
      </c>
      <c r="O11" s="1"/>
      <c r="P11" s="1"/>
      <c r="Q11" s="29">
        <f>Current_Cash</f>
        <v>1154.867</v>
      </c>
    </row>
    <row r="12" spans="1:17" ht="15.6" x14ac:dyDescent="0.3">
      <c r="A12" s="1"/>
      <c r="B12" s="20" t="s">
        <v>34</v>
      </c>
      <c r="C12" s="22"/>
      <c r="D12" s="107">
        <f>D6*D7</f>
        <v>49236.618370000004</v>
      </c>
      <c r="E12" s="1"/>
      <c r="F12" s="1"/>
      <c r="G12" s="1"/>
      <c r="H12" s="1"/>
      <c r="I12" s="34" t="s">
        <v>39</v>
      </c>
      <c r="J12" s="1"/>
      <c r="K12" s="1"/>
      <c r="L12" s="29">
        <v>0</v>
      </c>
      <c r="M12" s="1"/>
      <c r="N12" s="34" t="s">
        <v>39</v>
      </c>
      <c r="O12" s="1"/>
      <c r="P12" s="1"/>
      <c r="Q12" s="29">
        <v>0</v>
      </c>
    </row>
    <row r="13" spans="1:17" ht="15.6" x14ac:dyDescent="0.3">
      <c r="A13" s="1"/>
      <c r="B13" s="2" t="s">
        <v>36</v>
      </c>
      <c r="C13" s="2"/>
      <c r="D13" s="33"/>
      <c r="E13" s="1"/>
      <c r="F13" s="1"/>
      <c r="G13" s="1"/>
      <c r="H13" s="1"/>
      <c r="I13" s="31" t="s">
        <v>40</v>
      </c>
      <c r="J13" s="31"/>
      <c r="K13" s="31"/>
      <c r="L13" s="32">
        <f>SUM(L11:L12)+L10</f>
        <v>36858.284249336197</v>
      </c>
      <c r="M13" s="1"/>
      <c r="N13" s="31" t="s">
        <v>40</v>
      </c>
      <c r="O13" s="31"/>
      <c r="P13" s="31"/>
      <c r="Q13" s="32">
        <f>SUM(Q10:Q12)</f>
        <v>28478.513696605365</v>
      </c>
    </row>
    <row r="14" spans="1:17" ht="15.6" x14ac:dyDescent="0.3">
      <c r="A14" s="1"/>
      <c r="B14" s="34" t="s">
        <v>38</v>
      </c>
      <c r="C14" s="1"/>
      <c r="D14" s="29">
        <f>-Current_Cash</f>
        <v>-1154.867</v>
      </c>
      <c r="E14" s="1"/>
      <c r="F14" s="1"/>
      <c r="G14" s="1"/>
      <c r="H14" s="1"/>
      <c r="I14" s="2" t="s">
        <v>41</v>
      </c>
      <c r="J14" s="2"/>
      <c r="K14" s="2"/>
      <c r="L14" s="33">
        <f>L13/D7</f>
        <v>287.91710670720448</v>
      </c>
      <c r="M14" s="1"/>
      <c r="N14" s="2" t="s">
        <v>41</v>
      </c>
      <c r="O14" s="1"/>
      <c r="P14" s="1"/>
      <c r="Q14" s="33">
        <f>Q13/Diluted_Share_Counts</f>
        <v>222.4588429396515</v>
      </c>
    </row>
    <row r="15" spans="1:17" ht="15.6" x14ac:dyDescent="0.3">
      <c r="A15" s="1"/>
      <c r="B15" s="34" t="s">
        <v>174</v>
      </c>
      <c r="C15" s="1"/>
      <c r="D15" s="29">
        <v>0</v>
      </c>
      <c r="E15" s="1"/>
      <c r="F15" s="1"/>
      <c r="G15" s="1"/>
      <c r="H15" s="1"/>
      <c r="I15" s="114" t="s">
        <v>124</v>
      </c>
      <c r="J15" s="1"/>
      <c r="K15" s="1"/>
      <c r="L15" s="115">
        <f>L14/Share_Price-1</f>
        <v>-0.25140504223185967</v>
      </c>
      <c r="M15" s="1"/>
      <c r="N15" s="114" t="s">
        <v>124</v>
      </c>
      <c r="O15" s="1"/>
      <c r="P15" s="1"/>
      <c r="Q15" s="115">
        <f>Q14/Share_Price-1</f>
        <v>-0.42159891074165645</v>
      </c>
    </row>
    <row r="16" spans="1:17" ht="15.6" x14ac:dyDescent="0.3">
      <c r="A16" s="1"/>
      <c r="B16" s="2" t="s">
        <v>35</v>
      </c>
      <c r="C16" s="1"/>
      <c r="D16" s="29">
        <f>D12+D14+D15</f>
        <v>48081.751370000005</v>
      </c>
      <c r="E16" s="1"/>
      <c r="F16" s="1"/>
      <c r="G16" s="1"/>
      <c r="H16" s="1"/>
      <c r="M16" s="1"/>
    </row>
    <row r="17" spans="1:17" ht="15.6" x14ac:dyDescent="0.3">
      <c r="A17" s="1"/>
      <c r="B17" s="34"/>
      <c r="C17" s="1"/>
      <c r="D17" s="29"/>
      <c r="E17" s="1"/>
      <c r="F17" s="1"/>
      <c r="G17" s="1"/>
      <c r="H17" s="1"/>
      <c r="M17" s="1"/>
    </row>
    <row r="18" spans="1:17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</row>
    <row r="19" spans="1:17" ht="15.6" x14ac:dyDescent="0.3">
      <c r="B19" s="4"/>
      <c r="C19" s="5"/>
      <c r="D19" s="14"/>
      <c r="E19" s="15" t="s">
        <v>11</v>
      </c>
      <c r="F19" s="15"/>
      <c r="G19" s="16"/>
      <c r="H19" s="16" t="s">
        <v>12</v>
      </c>
      <c r="I19" s="15"/>
      <c r="J19" s="15"/>
      <c r="K19" s="15"/>
      <c r="L19" s="15"/>
      <c r="M19" s="15"/>
      <c r="N19" s="15"/>
      <c r="O19" s="15"/>
      <c r="P19" s="15"/>
      <c r="Q19" s="16"/>
    </row>
    <row r="20" spans="1:17" ht="15.6" x14ac:dyDescent="0.3">
      <c r="B20" s="4" t="s">
        <v>42</v>
      </c>
      <c r="C20" s="5"/>
      <c r="D20" s="24" t="s">
        <v>14</v>
      </c>
      <c r="E20" s="17">
        <f>DATE(2020,12,31)</f>
        <v>44196</v>
      </c>
      <c r="F20" s="17">
        <f>EDATE(E20,12)</f>
        <v>44561</v>
      </c>
      <c r="G20" s="18">
        <f>EDATE(F20,12)</f>
        <v>44926</v>
      </c>
      <c r="H20" s="17">
        <f t="shared" ref="H20:Q20" si="0">EDATE(G20,12)</f>
        <v>45291</v>
      </c>
      <c r="I20" s="17">
        <f t="shared" si="0"/>
        <v>45657</v>
      </c>
      <c r="J20" s="17">
        <f t="shared" si="0"/>
        <v>46022</v>
      </c>
      <c r="K20" s="17">
        <f t="shared" si="0"/>
        <v>46387</v>
      </c>
      <c r="L20" s="17">
        <f t="shared" si="0"/>
        <v>46752</v>
      </c>
      <c r="M20" s="17">
        <f t="shared" si="0"/>
        <v>47118</v>
      </c>
      <c r="N20" s="17">
        <f t="shared" si="0"/>
        <v>47483</v>
      </c>
      <c r="O20" s="17">
        <f t="shared" si="0"/>
        <v>47848</v>
      </c>
      <c r="P20" s="17">
        <f t="shared" si="0"/>
        <v>48213</v>
      </c>
      <c r="Q20" s="17">
        <f t="shared" si="0"/>
        <v>48579</v>
      </c>
    </row>
    <row r="21" spans="1:17" s="2" customFormat="1" ht="15.6" x14ac:dyDescent="0.3">
      <c r="C21" s="2" t="s">
        <v>55</v>
      </c>
      <c r="E21" s="33">
        <f>Financial_Model!G121</f>
        <v>583.61800000000005</v>
      </c>
      <c r="F21" s="33">
        <f>Financial_Model!H121</f>
        <v>1055.982</v>
      </c>
      <c r="G21" s="33">
        <f>Financial_Model!I121</f>
        <v>1349.1429999999993</v>
      </c>
      <c r="H21" s="33">
        <f>Financial_Model!J121</f>
        <v>1709.2965788206775</v>
      </c>
      <c r="I21" s="33">
        <f>Financial_Model!K121</f>
        <v>2092.8686350983817</v>
      </c>
      <c r="J21" s="33">
        <f>Financial_Model!L121</f>
        <v>2541.6045707258636</v>
      </c>
      <c r="K21" s="33">
        <f>Financial_Model!M121</f>
        <v>3044.6527316102374</v>
      </c>
      <c r="L21" s="33">
        <f>Financial_Model!N121</f>
        <v>3567.3862682905983</v>
      </c>
      <c r="M21" s="33">
        <f>Financial_Model!O121</f>
        <v>4074.0812639527776</v>
      </c>
      <c r="N21" s="33">
        <f>Financial_Model!P121</f>
        <v>4593.9808095849803</v>
      </c>
      <c r="O21" s="33">
        <f>Financial_Model!Q121</f>
        <v>5125.4075563180195</v>
      </c>
      <c r="P21" s="33">
        <f>Financial_Model!R121</f>
        <v>5670.0934877185155</v>
      </c>
      <c r="Q21" s="33">
        <f>Financial_Model!S121</f>
        <v>6220.447032663662</v>
      </c>
    </row>
    <row r="22" spans="1:17" s="1" customFormat="1" ht="15.6" x14ac:dyDescent="0.3">
      <c r="C22" s="34" t="s">
        <v>176</v>
      </c>
      <c r="E22" s="29">
        <f>-E21*Tax_Rate</f>
        <v>-209.24645326815616</v>
      </c>
      <c r="F22" s="29">
        <f>-F21*Tax_Rate</f>
        <v>-378.60464929973728</v>
      </c>
      <c r="G22" s="29">
        <f>-G21*Tax_Rate</f>
        <v>-483.71261287616193</v>
      </c>
      <c r="H22" s="29">
        <f>-H21*Tax_Rate</f>
        <v>-612.83964288562049</v>
      </c>
      <c r="I22" s="29">
        <f>-I21*Tax_Rate</f>
        <v>-750.36297552594897</v>
      </c>
      <c r="J22" s="29">
        <f>-J21*Tax_Rate</f>
        <v>-911.24972505049789</v>
      </c>
      <c r="K22" s="29">
        <f>-K21*Tax_Rate</f>
        <v>-1091.6092127430022</v>
      </c>
      <c r="L22" s="29">
        <f>-L21*Tax_Rate</f>
        <v>-1279.0265620274404</v>
      </c>
      <c r="M22" s="29">
        <f>-M21*Tax_Rate</f>
        <v>-1460.6935612136112</v>
      </c>
      <c r="N22" s="29">
        <f>-N21*Tax_Rate</f>
        <v>-1647.094830501509</v>
      </c>
      <c r="O22" s="29">
        <f>-O21*Tax_Rate</f>
        <v>-1837.6289845641377</v>
      </c>
      <c r="P22" s="29">
        <f>-P21*Tax_Rate</f>
        <v>-2032.9169970836556</v>
      </c>
      <c r="Q22" s="29">
        <f>-Q21*Tax_Rate</f>
        <v>-2230.2370374582306</v>
      </c>
    </row>
    <row r="23" spans="1:17" s="1" customFormat="1" ht="15.6" x14ac:dyDescent="0.3">
      <c r="C23" s="2" t="s">
        <v>175</v>
      </c>
      <c r="D23" s="2"/>
      <c r="E23" s="33">
        <f>E22+E21</f>
        <v>374.37154673184386</v>
      </c>
      <c r="F23" s="33">
        <f t="shared" ref="F23:Q23" si="1">F22+F21</f>
        <v>677.3773507002627</v>
      </c>
      <c r="G23" s="33">
        <f t="shared" si="1"/>
        <v>865.43038712383736</v>
      </c>
      <c r="H23" s="33">
        <f t="shared" si="1"/>
        <v>1096.4569359350571</v>
      </c>
      <c r="I23" s="33">
        <f t="shared" si="1"/>
        <v>1342.5056595724327</v>
      </c>
      <c r="J23" s="33">
        <f t="shared" si="1"/>
        <v>1630.3548456753656</v>
      </c>
      <c r="K23" s="33">
        <f t="shared" si="1"/>
        <v>1953.0435188672352</v>
      </c>
      <c r="L23" s="33">
        <f t="shared" si="1"/>
        <v>2288.3597062631579</v>
      </c>
      <c r="M23" s="33">
        <f t="shared" si="1"/>
        <v>2613.3877027391663</v>
      </c>
      <c r="N23" s="33">
        <f t="shared" si="1"/>
        <v>2946.8859790834713</v>
      </c>
      <c r="O23" s="33">
        <f t="shared" si="1"/>
        <v>3287.7785717538818</v>
      </c>
      <c r="P23" s="33">
        <f t="shared" si="1"/>
        <v>3637.1764906348599</v>
      </c>
      <c r="Q23" s="33">
        <f t="shared" si="1"/>
        <v>3990.2099952054314</v>
      </c>
    </row>
    <row r="24" spans="1:17" s="1" customFormat="1" ht="15.6" x14ac:dyDescent="0.3">
      <c r="C24" s="34" t="s">
        <v>177</v>
      </c>
      <c r="E24" s="29">
        <f>Financial_Model!G176</f>
        <v>185.47800000000001</v>
      </c>
      <c r="F24" s="29">
        <f>Financial_Model!H176</f>
        <v>224.20599999999999</v>
      </c>
      <c r="G24" s="29">
        <f>Financial_Model!I176</f>
        <v>291.791</v>
      </c>
      <c r="H24" s="29">
        <f>Financial_Model!J176</f>
        <v>359.95642130356538</v>
      </c>
      <c r="I24" s="29">
        <f>Financial_Model!K176</f>
        <v>380.61855211308119</v>
      </c>
      <c r="J24" s="29">
        <f>Financial_Model!L176</f>
        <v>388.8880253661643</v>
      </c>
      <c r="K24" s="29">
        <f>Financial_Model!M176</f>
        <v>377.88062047869465</v>
      </c>
      <c r="L24" s="29">
        <f>Financial_Model!N176</f>
        <v>339.5499637441302</v>
      </c>
      <c r="M24" s="29">
        <f>Financial_Model!O176</f>
        <v>381.96455126879772</v>
      </c>
      <c r="N24" s="29">
        <f>Financial_Model!P176</f>
        <v>435.02405510985875</v>
      </c>
      <c r="O24" s="29">
        <f>Financial_Model!Q176</f>
        <v>489.8091375206227</v>
      </c>
      <c r="P24" s="29">
        <f>Financial_Model!R176</f>
        <v>546.33186104740946</v>
      </c>
      <c r="Q24" s="29">
        <f>Financial_Model!S176</f>
        <v>603.96805309653905</v>
      </c>
    </row>
    <row r="25" spans="1:17" s="1" customFormat="1" ht="15.6" x14ac:dyDescent="0.3">
      <c r="C25" s="34" t="s">
        <v>178</v>
      </c>
      <c r="E25" s="29">
        <f>Financial_Model!G186</f>
        <v>-229.226</v>
      </c>
      <c r="F25" s="29">
        <f>Financial_Model!H186</f>
        <v>-394.50200000000001</v>
      </c>
      <c r="G25" s="29">
        <f>Financial_Model!I186</f>
        <v>-638.65700000000004</v>
      </c>
      <c r="H25" s="29">
        <f>Financial_Model!J186</f>
        <v>-689.16028744066432</v>
      </c>
      <c r="I25" s="29">
        <f>Financial_Model!K186</f>
        <v>-723.45852916357558</v>
      </c>
      <c r="J25" s="29">
        <f>Financial_Model!L186</f>
        <v>-731.72677682946085</v>
      </c>
      <c r="K25" s="29">
        <f>Financial_Model!M186</f>
        <v>-700.31367542531746</v>
      </c>
      <c r="L25" s="29">
        <f>Financial_Model!N186</f>
        <v>-613.6149176660731</v>
      </c>
      <c r="M25" s="29">
        <f>Financial_Model!O186</f>
        <v>-461.91323823743176</v>
      </c>
      <c r="N25" s="29">
        <f>Financial_Model!P186</f>
        <v>-449.05708914566065</v>
      </c>
      <c r="O25" s="29">
        <f>Financial_Model!Q186</f>
        <v>-505.60943227935246</v>
      </c>
      <c r="P25" s="29">
        <f>Financial_Model!R186</f>
        <v>-563.95546946829359</v>
      </c>
      <c r="Q25" s="29">
        <f>Financial_Model!S186</f>
        <v>-623.4508935190081</v>
      </c>
    </row>
    <row r="26" spans="1:17" s="1" customFormat="1" ht="15.6" x14ac:dyDescent="0.3">
      <c r="C26" s="34" t="s">
        <v>179</v>
      </c>
      <c r="E26" s="29">
        <f>Financial_Model!G182</f>
        <v>-47.549000000000092</v>
      </c>
      <c r="F26" s="29">
        <f>Financial_Model!H182</f>
        <v>129.13100000000031</v>
      </c>
      <c r="G26" s="29">
        <f>Financial_Model!I182</f>
        <v>-596.99199999999928</v>
      </c>
      <c r="H26" s="29">
        <f>Financial_Model!J182</f>
        <v>187.75490472717479</v>
      </c>
      <c r="I26" s="29">
        <f>Financial_Model!K182</f>
        <v>-68.947665395243121</v>
      </c>
      <c r="J26" s="29">
        <f>Financial_Model!L182</f>
        <v>-66.647954199921969</v>
      </c>
      <c r="K26" s="29">
        <f>Financial_Model!M182</f>
        <v>-63.050944837466886</v>
      </c>
      <c r="L26" s="29">
        <f>Financial_Model!N182</f>
        <v>-48.350906349211073</v>
      </c>
      <c r="M26" s="29">
        <f>Financial_Model!O182</f>
        <v>-25.158708828735143</v>
      </c>
      <c r="N26" s="29">
        <f>Financial_Model!P182</f>
        <v>-9.6353218389176618</v>
      </c>
      <c r="O26" s="29">
        <f>Financial_Model!Q182</f>
        <v>23.910918363647397</v>
      </c>
      <c r="P26" s="29">
        <f>Financial_Model!R182</f>
        <v>59.269622101056484</v>
      </c>
      <c r="Q26" s="29">
        <f>Financial_Model!S182</f>
        <v>-97.307033112073441</v>
      </c>
    </row>
    <row r="27" spans="1:17" s="1" customFormat="1" ht="15.6" x14ac:dyDescent="0.3">
      <c r="C27" s="34" t="s">
        <v>180</v>
      </c>
      <c r="E27" s="29">
        <f>Financial_Model!G181</f>
        <v>34.908000000000001</v>
      </c>
      <c r="F27" s="29">
        <f>Financial_Model!H181</f>
        <v>-5.18</v>
      </c>
      <c r="G27" s="29">
        <f>Financial_Model!I181</f>
        <v>3.0419999999999998</v>
      </c>
      <c r="H27" s="29">
        <f>Financial_Model!J181</f>
        <v>-3.5227964441681081</v>
      </c>
      <c r="I27" s="29">
        <f>Financial_Model!K181</f>
        <v>-3.8212744845591473</v>
      </c>
      <c r="J27" s="29">
        <f>Financial_Model!L181</f>
        <v>-4.0793035319064046</v>
      </c>
      <c r="K27" s="29">
        <f>Financial_Model!M181</f>
        <v>-4.2476181396777477</v>
      </c>
      <c r="L27" s="29">
        <f>Financial_Model!N181</f>
        <v>-4.2578406144374306</v>
      </c>
      <c r="M27" s="29">
        <f>Financial_Model!O181</f>
        <v>-4.0653787222439099</v>
      </c>
      <c r="N27" s="29">
        <f>Financial_Model!P181</f>
        <v>-3.7014520496886156</v>
      </c>
      <c r="O27" s="29">
        <f>Financial_Model!Q181</f>
        <v>-3.1579639158286206</v>
      </c>
      <c r="P27" s="29">
        <f>Financial_Model!R181</f>
        <v>-2.4294322006275717</v>
      </c>
      <c r="Q27" s="29">
        <f>Financial_Model!S181</f>
        <v>-1.5069433939611638</v>
      </c>
    </row>
    <row r="28" spans="1:17" s="1" customFormat="1" ht="15.6" x14ac:dyDescent="0.3">
      <c r="B28" s="108"/>
      <c r="C28" s="108" t="s">
        <v>42</v>
      </c>
      <c r="D28" s="109"/>
      <c r="E28" s="110">
        <f>SUM(E23:E27)</f>
        <v>317.98254673184385</v>
      </c>
      <c r="F28" s="110">
        <f t="shared" ref="F28:Q28" si="2">SUM(F23:F27)</f>
        <v>631.03235070026301</v>
      </c>
      <c r="G28" s="110">
        <f t="shared" si="2"/>
        <v>-75.385612876162014</v>
      </c>
      <c r="H28" s="110">
        <f t="shared" si="2"/>
        <v>951.48517808096483</v>
      </c>
      <c r="I28" s="110">
        <f t="shared" si="2"/>
        <v>926.89674264213613</v>
      </c>
      <c r="J28" s="110">
        <f t="shared" si="2"/>
        <v>1216.7888364802409</v>
      </c>
      <c r="K28" s="110">
        <f t="shared" si="2"/>
        <v>1563.3119009434677</v>
      </c>
      <c r="L28" s="110">
        <f t="shared" si="2"/>
        <v>1961.6860053775667</v>
      </c>
      <c r="M28" s="110">
        <f t="shared" si="2"/>
        <v>2504.2149282195528</v>
      </c>
      <c r="N28" s="110">
        <f t="shared" si="2"/>
        <v>2919.5161711590631</v>
      </c>
      <c r="O28" s="110">
        <f t="shared" si="2"/>
        <v>3292.731231442971</v>
      </c>
      <c r="P28" s="110">
        <f t="shared" si="2"/>
        <v>3676.3930721144047</v>
      </c>
      <c r="Q28" s="110">
        <f t="shared" si="2"/>
        <v>3871.9131782769277</v>
      </c>
    </row>
    <row r="29" spans="1:17" s="1" customFormat="1" ht="15.6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1" customFormat="1" ht="15.6" x14ac:dyDescent="0.3">
      <c r="B30" s="111"/>
      <c r="C30" s="112" t="s">
        <v>156</v>
      </c>
      <c r="D30" s="111"/>
      <c r="E30" s="113">
        <f>E21+E24</f>
        <v>769.096</v>
      </c>
      <c r="F30" s="113">
        <f t="shared" ref="F30:Q30" si="3">F21+F24</f>
        <v>1280.1879999999999</v>
      </c>
      <c r="G30" s="113">
        <f t="shared" si="3"/>
        <v>1640.9339999999993</v>
      </c>
      <c r="H30" s="113">
        <f t="shared" si="3"/>
        <v>2069.253000124243</v>
      </c>
      <c r="I30" s="113">
        <f t="shared" si="3"/>
        <v>2473.4871872114627</v>
      </c>
      <c r="J30" s="113">
        <f t="shared" si="3"/>
        <v>2930.4925960920277</v>
      </c>
      <c r="K30" s="113">
        <f t="shared" si="3"/>
        <v>3422.5333520889321</v>
      </c>
      <c r="L30" s="113">
        <f t="shared" si="3"/>
        <v>3906.9362320347286</v>
      </c>
      <c r="M30" s="113">
        <f t="shared" si="3"/>
        <v>4456.0458152215751</v>
      </c>
      <c r="N30" s="113">
        <f t="shared" si="3"/>
        <v>5029.0048646948389</v>
      </c>
      <c r="O30" s="113">
        <f t="shared" si="3"/>
        <v>5615.2166938386417</v>
      </c>
      <c r="P30" s="113">
        <f t="shared" si="3"/>
        <v>6216.4253487659253</v>
      </c>
      <c r="Q30" s="113">
        <f t="shared" si="3"/>
        <v>6824.4150857602008</v>
      </c>
    </row>
    <row r="31" spans="1:17" s="1" customFormat="1" ht="15.6" x14ac:dyDescent="0.3"/>
    <row r="32" spans="1:17" s="1" customFormat="1" ht="15.6" x14ac:dyDescent="0.3">
      <c r="C32" s="1" t="s">
        <v>181</v>
      </c>
      <c r="H32" s="64">
        <f>_xlfn.DAYS(H20,DATE(2023,8,15))/365*0.5</f>
        <v>0.18904109589041096</v>
      </c>
      <c r="I32" s="64">
        <f>H32*2+0.5</f>
        <v>0.87808219178082192</v>
      </c>
      <c r="J32" s="64">
        <f>I32+1</f>
        <v>1.8780821917808219</v>
      </c>
      <c r="K32" s="64">
        <f t="shared" ref="K32:Q32" si="4">J32+1</f>
        <v>2.8780821917808219</v>
      </c>
      <c r="L32" s="64">
        <f t="shared" si="4"/>
        <v>3.8780821917808219</v>
      </c>
      <c r="M32" s="64">
        <f t="shared" si="4"/>
        <v>4.8780821917808215</v>
      </c>
      <c r="N32" s="64">
        <f t="shared" si="4"/>
        <v>5.8780821917808215</v>
      </c>
      <c r="O32" s="64">
        <f t="shared" si="4"/>
        <v>6.8780821917808215</v>
      </c>
      <c r="P32" s="64">
        <f t="shared" si="4"/>
        <v>7.8780821917808215</v>
      </c>
      <c r="Q32" s="64">
        <f t="shared" si="4"/>
        <v>8.8780821917808215</v>
      </c>
    </row>
    <row r="33" spans="3:17" s="1" customFormat="1" ht="15.6" x14ac:dyDescent="0.3">
      <c r="C33" s="1" t="s">
        <v>182</v>
      </c>
      <c r="H33" s="64">
        <f>1/(1+$D$11)^H32</f>
        <v>0.97761909961293059</v>
      </c>
      <c r="I33" s="64">
        <f t="shared" ref="I33:Q33" si="5">1/(1+$D$11)^I32</f>
        <v>0.90019970320893894</v>
      </c>
      <c r="J33" s="64">
        <f t="shared" si="5"/>
        <v>0.79861577644511961</v>
      </c>
      <c r="K33" s="64">
        <f t="shared" si="5"/>
        <v>0.70849518847153981</v>
      </c>
      <c r="L33" s="64">
        <f t="shared" si="5"/>
        <v>0.62854434747297716</v>
      </c>
      <c r="M33" s="64">
        <f t="shared" si="5"/>
        <v>0.55761563828333682</v>
      </c>
      <c r="N33" s="64">
        <f t="shared" si="5"/>
        <v>0.49469094950615394</v>
      </c>
      <c r="O33" s="64">
        <f t="shared" si="5"/>
        <v>0.43886705953349359</v>
      </c>
      <c r="P33" s="64">
        <f t="shared" si="5"/>
        <v>0.38934267169401493</v>
      </c>
      <c r="Q33" s="64">
        <f t="shared" si="5"/>
        <v>0.34540691243258953</v>
      </c>
    </row>
    <row r="34" spans="3:17" s="1" customFormat="1" ht="15.6" x14ac:dyDescent="0.3"/>
    <row r="35" spans="3:17" s="1" customFormat="1" ht="15.6" x14ac:dyDescent="0.3">
      <c r="C35" s="1" t="s">
        <v>31</v>
      </c>
      <c r="G35" s="64">
        <f>SUMPRODUCT(H28:Q28,H33:Q33)</f>
        <v>12131.415810028033</v>
      </c>
    </row>
    <row r="36" spans="3:17" s="1" customFormat="1" ht="15.6" x14ac:dyDescent="0.3"/>
    <row r="37" spans="3:17" s="1" customFormat="1" ht="15.6" x14ac:dyDescent="0.3"/>
    <row r="38" spans="3:17" s="1" customFormat="1" ht="15.6" x14ac:dyDescent="0.3"/>
    <row r="39" spans="3:17" s="1" customFormat="1" ht="15.6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EB1-1883-44DA-88DE-CCC7B216416C}">
  <dimension ref="A1"/>
  <sheetViews>
    <sheetView showGridLines="0" workbookViewId="0">
      <selection activeCell="C3" sqref="A1:C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Financial_Model</vt:lpstr>
      <vt:lpstr>DCF_Model</vt:lpstr>
      <vt:lpstr>WACC</vt:lpstr>
      <vt:lpstr>Capital_Struture?</vt:lpstr>
      <vt:lpstr>Cases</vt:lpstr>
      <vt:lpstr>Company_Name</vt:lpstr>
      <vt:lpstr>Company_Store_per_Total_Sale</vt:lpstr>
      <vt:lpstr>Conversion_Unit</vt:lpstr>
      <vt:lpstr>Current_Cash</vt:lpstr>
      <vt:lpstr>Debt_Increase?</vt:lpstr>
      <vt:lpstr>Diluted_Share_Counts</vt:lpstr>
      <vt:lpstr>Direct_per_total_sale</vt:lpstr>
      <vt:lpstr>Exchange_Rate</vt:lpstr>
      <vt:lpstr>Lease_Discount_Rate</vt:lpstr>
      <vt:lpstr>Rest_world_Growth</vt:lpstr>
      <vt:lpstr>Share_Price</vt:lpstr>
      <vt:lpstr>Tax_Rate</vt:lpstr>
      <vt:lpstr>Ticker</vt:lpstr>
      <vt:lpstr>US_GDP_Growth_Rate</vt:lpstr>
      <vt:lpstr>US_Inflation_Rate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cp:lastPrinted>2023-08-15T20:05:58Z</cp:lastPrinted>
  <dcterms:created xsi:type="dcterms:W3CDTF">2015-06-05T18:17:20Z</dcterms:created>
  <dcterms:modified xsi:type="dcterms:W3CDTF">2023-08-16T02:35:12Z</dcterms:modified>
</cp:coreProperties>
</file>