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lg\TSO\avr\SH-2021\Integration\LAB4\rapport\"/>
    </mc:Choice>
  </mc:AlternateContent>
  <xr:revisionPtr revIDLastSave="0" documentId="13_ncr:1_{F5DD2B90-5689-460B-A0F7-7E6014099E12}" xr6:coauthVersionLast="45" xr6:coauthVersionMax="46" xr10:uidLastSave="{00000000-0000-0000-0000-000000000000}"/>
  <bookViews>
    <workbookView xWindow="1905" yWindow="2925" windowWidth="21600" windowHeight="11385" xr2:uid="{908A0BEE-04C8-4F1A-9A8E-519D727200CE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2" l="1"/>
  <c r="O6" i="2" l="1"/>
  <c r="F11" i="2"/>
  <c r="E11" i="2"/>
  <c r="F10" i="2"/>
  <c r="G10" i="2" s="1"/>
  <c r="E10" i="2"/>
  <c r="F9" i="2"/>
  <c r="E9" i="2"/>
  <c r="F8" i="2"/>
  <c r="E8" i="2"/>
  <c r="J7" i="2"/>
  <c r="F7" i="2"/>
  <c r="E7" i="2"/>
  <c r="F6" i="2"/>
  <c r="E6" i="2"/>
  <c r="F5" i="2"/>
  <c r="E5" i="2"/>
  <c r="F4" i="2"/>
  <c r="E4" i="2"/>
  <c r="J7" i="1"/>
  <c r="F8" i="1"/>
  <c r="F9" i="1"/>
  <c r="E9" i="1"/>
  <c r="E8" i="1"/>
  <c r="O4" i="2" l="1"/>
  <c r="O10" i="2"/>
  <c r="O9" i="2"/>
  <c r="O8" i="2"/>
  <c r="O5" i="2"/>
  <c r="O11" i="2"/>
  <c r="O7" i="2"/>
  <c r="G11" i="2"/>
  <c r="G5" i="2"/>
  <c r="G6" i="2"/>
  <c r="G8" i="2"/>
  <c r="G9" i="2"/>
  <c r="G7" i="2"/>
  <c r="J3" i="2" s="1"/>
  <c r="F4" i="1"/>
  <c r="F5" i="1"/>
  <c r="F6" i="1"/>
  <c r="F7" i="1"/>
  <c r="F10" i="1"/>
  <c r="F11" i="1"/>
  <c r="E5" i="1"/>
  <c r="E6" i="1"/>
  <c r="E7" i="1"/>
  <c r="E10" i="1"/>
  <c r="E11" i="1"/>
  <c r="E4" i="1"/>
  <c r="M10" i="2" l="1"/>
  <c r="P10" i="2" s="1"/>
  <c r="H12" i="1"/>
  <c r="G9" i="1"/>
  <c r="G8" i="1"/>
  <c r="G5" i="1"/>
  <c r="G11" i="1"/>
  <c r="G7" i="1"/>
  <c r="G6" i="1"/>
  <c r="G10" i="1"/>
  <c r="M4" i="2" l="1"/>
  <c r="P4" i="2" s="1"/>
  <c r="M9" i="2"/>
  <c r="P9" i="2" s="1"/>
  <c r="M7" i="2"/>
  <c r="P7" i="2" s="1"/>
  <c r="M6" i="2"/>
  <c r="P6" i="2" s="1"/>
  <c r="M5" i="2"/>
  <c r="P5" i="2" s="1"/>
  <c r="M11" i="2"/>
  <c r="P11" i="2" s="1"/>
  <c r="M8" i="2"/>
  <c r="P8" i="2" s="1"/>
  <c r="J4" i="1"/>
  <c r="M7" i="1" s="1"/>
  <c r="P12" i="2" l="1"/>
  <c r="M6" i="1"/>
  <c r="M5" i="1"/>
  <c r="M11" i="1"/>
  <c r="M4" i="1"/>
  <c r="M8" i="1"/>
  <c r="M10" i="1"/>
  <c r="M9" i="1"/>
</calcChain>
</file>

<file path=xl/sharedStrings.xml><?xml version="1.0" encoding="utf-8"?>
<sst xmlns="http://schemas.openxmlformats.org/spreadsheetml/2006/main" count="32" uniqueCount="15">
  <si>
    <t>R</t>
  </si>
  <si>
    <t>Lux</t>
  </si>
  <si>
    <t>logR</t>
  </si>
  <si>
    <t>logLux</t>
  </si>
  <si>
    <t xml:space="preserve">m = </t>
  </si>
  <si>
    <t>b =</t>
  </si>
  <si>
    <t xml:space="preserve">lux = </t>
  </si>
  <si>
    <t xml:space="preserve"> </t>
  </si>
  <si>
    <t>m</t>
  </si>
  <si>
    <t>R^m * 10^b</t>
  </si>
  <si>
    <t>=</t>
  </si>
  <si>
    <t>Calcul Inverse b</t>
  </si>
  <si>
    <t>Moyennes</t>
  </si>
  <si>
    <t>Pourcentage Erreur</t>
  </si>
  <si>
    <t>Avg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</si>
</sst>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logLux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574824743133359E-2"/>
                  <c:y val="-0.52991499585897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Sheet1!$E$4:$E$11</c:f>
              <c:numCache>
                <c:formatCode>General</c:formatCode>
                <c:ptCount val="8"/>
                <c:pt idx="0">
                  <c:v>6</c:v>
                </c:pt>
                <c:pt idx="1">
                  <c:v>4.5185139398778871</c:v>
                </c:pt>
                <c:pt idx="2">
                  <c:v>3.7993405494535817</c:v>
                </c:pt>
                <c:pt idx="3">
                  <c:v>3.6283889300503116</c:v>
                </c:pt>
                <c:pt idx="4">
                  <c:v>3.4771212547196626</c:v>
                </c:pt>
                <c:pt idx="5">
                  <c:v>3.2304489213782741</c:v>
                </c:pt>
                <c:pt idx="6">
                  <c:v>2.8750612633917001</c:v>
                </c:pt>
                <c:pt idx="7">
                  <c:v>2.5440680443502757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0</c:v>
                </c:pt>
                <c:pt idx="1">
                  <c:v>0.69897000433601886</c:v>
                </c:pt>
                <c:pt idx="2">
                  <c:v>1.6989700043360187</c:v>
                </c:pt>
                <c:pt idx="3">
                  <c:v>1.9030899869919435</c:v>
                </c:pt>
                <c:pt idx="4">
                  <c:v>2.0969100130080562</c:v>
                </c:pt>
                <c:pt idx="5">
                  <c:v>2.4149733479708178</c:v>
                </c:pt>
                <c:pt idx="6">
                  <c:v>2.8893017025063101</c:v>
                </c:pt>
                <c:pt idx="7">
                  <c:v>3.3010299956639813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09-4894-8A4F-94B928A8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4480"/>
        <c:axId val="744556144"/>
      </c:scatterChart>
      <c:valAx>
        <c:axId val="7445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556144"/>
        <c:crosses val="autoZero"/>
        <c:crossBetween val="midCat"/>
      </c:valAx>
      <c:valAx>
        <c:axId val="744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5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Sheet1!$B$4:$B$11</c:f>
              <c:numCache>
                <c:formatCode>General</c:formatCode>
                <c:ptCount val="8"/>
                <c:pt idx="0">
                  <c:v>1000000</c:v>
                </c:pt>
                <c:pt idx="1">
                  <c:v>33000</c:v>
                </c:pt>
                <c:pt idx="2">
                  <c:v>6300</c:v>
                </c:pt>
                <c:pt idx="3">
                  <c:v>4250</c:v>
                </c:pt>
                <c:pt idx="4">
                  <c:v>3000</c:v>
                </c:pt>
                <c:pt idx="5">
                  <c:v>1700</c:v>
                </c:pt>
                <c:pt idx="6">
                  <c:v>750</c:v>
                </c:pt>
                <c:pt idx="7">
                  <c:v>350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80</c:v>
                </c:pt>
                <c:pt idx="4">
                  <c:v>125</c:v>
                </c:pt>
                <c:pt idx="5">
                  <c:v>260</c:v>
                </c:pt>
                <c:pt idx="6">
                  <c:v>775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C-40FE-B4E6-5D51955E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63520"/>
        <c:axId val="948168096"/>
      </c:scatterChart>
      <c:valAx>
        <c:axId val="948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168096"/>
        <c:crosses val="autoZero"/>
        <c:crossBetween val="midCat"/>
      </c:valAx>
      <c:valAx>
        <c:axId val="9481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1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logLux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574824743133359E-2"/>
                  <c:y val="-0.52991499585897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Feuil1!$E$4:$E$11</c:f>
              <c:numCache>
                <c:formatCode>General</c:formatCode>
                <c:ptCount val="8"/>
                <c:pt idx="0">
                  <c:v>6</c:v>
                </c:pt>
                <c:pt idx="1">
                  <c:v>4.4471580313422194</c:v>
                </c:pt>
                <c:pt idx="2">
                  <c:v>3.8129133566428557</c:v>
                </c:pt>
                <c:pt idx="3">
                  <c:v>3.6532125137753435</c:v>
                </c:pt>
                <c:pt idx="4">
                  <c:v>3.4913616938342726</c:v>
                </c:pt>
                <c:pt idx="5">
                  <c:v>3.3617278360175931</c:v>
                </c:pt>
                <c:pt idx="6">
                  <c:v>3.012837224705172</c:v>
                </c:pt>
                <c:pt idx="7">
                  <c:v>2.6434526764861874</c:v>
                </c:pt>
              </c:numCache>
            </c:numRef>
          </c:xVal>
          <c:yVal>
            <c:numRef>
              <c:f>Feuil1!$F$4:$F$11</c:f>
              <c:numCache>
                <c:formatCode>General</c:formatCode>
                <c:ptCount val="8"/>
                <c:pt idx="0">
                  <c:v>0</c:v>
                </c:pt>
                <c:pt idx="1">
                  <c:v>0.69897000433601886</c:v>
                </c:pt>
                <c:pt idx="2">
                  <c:v>1.6232492903979006</c:v>
                </c:pt>
                <c:pt idx="3">
                  <c:v>1.8864907251724818</c:v>
                </c:pt>
                <c:pt idx="4">
                  <c:v>2.0863598306747484</c:v>
                </c:pt>
                <c:pt idx="5">
                  <c:v>2.4149733479708178</c:v>
                </c:pt>
                <c:pt idx="6">
                  <c:v>2.8893017025063101</c:v>
                </c:pt>
                <c:pt idx="7">
                  <c:v>3.3010299956639813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A8-40F1-93BA-3786098D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54480"/>
        <c:axId val="744556144"/>
      </c:scatterChart>
      <c:valAx>
        <c:axId val="7445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556144"/>
        <c:crosses val="autoZero"/>
        <c:crossBetween val="midCat"/>
      </c:valAx>
      <c:valAx>
        <c:axId val="744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45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Feuil1!$B$4:$B$11</c:f>
              <c:numCache>
                <c:formatCode>General</c:formatCode>
                <c:ptCount val="8"/>
                <c:pt idx="0">
                  <c:v>1000000</c:v>
                </c:pt>
                <c:pt idx="1">
                  <c:v>28000</c:v>
                </c:pt>
                <c:pt idx="2">
                  <c:v>6500</c:v>
                </c:pt>
                <c:pt idx="3">
                  <c:v>4500</c:v>
                </c:pt>
                <c:pt idx="4">
                  <c:v>3100</c:v>
                </c:pt>
                <c:pt idx="5">
                  <c:v>2300</c:v>
                </c:pt>
                <c:pt idx="6">
                  <c:v>1030</c:v>
                </c:pt>
                <c:pt idx="7">
                  <c:v>440</c:v>
                </c:pt>
              </c:numCache>
            </c:numRef>
          </c:xVal>
          <c:yVal>
            <c:numRef>
              <c:f>Feuil1!$C$4:$C$11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42</c:v>
                </c:pt>
                <c:pt idx="3">
                  <c:v>77</c:v>
                </c:pt>
                <c:pt idx="4">
                  <c:v>122</c:v>
                </c:pt>
                <c:pt idx="5">
                  <c:v>260</c:v>
                </c:pt>
                <c:pt idx="6">
                  <c:v>775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0-4AC2-9A60-FAD1A00E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63520"/>
        <c:axId val="948168096"/>
      </c:scatterChart>
      <c:valAx>
        <c:axId val="948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168096"/>
        <c:crosses val="autoZero"/>
        <c:crossBetween val="midCat"/>
      </c:valAx>
      <c:valAx>
        <c:axId val="9481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1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16</xdr:col>
      <xdr:colOff>579782</xdr:colOff>
      <xdr:row>32</xdr:row>
      <xdr:rowOff>8282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E74BD91-1687-4ADA-A366-B439C1BD9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8</xdr:col>
      <xdr:colOff>8282</xdr:colOff>
      <xdr:row>32</xdr:row>
      <xdr:rowOff>16565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C9B042C-1337-45C7-A8CB-DCAA5FE4E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16</xdr:col>
      <xdr:colOff>579782</xdr:colOff>
      <xdr:row>32</xdr:row>
      <xdr:rowOff>8282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ED9A274-7449-4D55-A305-1AD825C29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8</xdr:col>
      <xdr:colOff>8282</xdr:colOff>
      <xdr:row>32</xdr:row>
      <xdr:rowOff>16565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1D78771-228C-4B6B-B9DF-FD958839E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436A-FC5E-491B-9E74-A6443AC01C6D}">
  <dimension ref="B2:N12"/>
  <sheetViews>
    <sheetView tabSelected="1" topLeftCell="A7" zoomScale="115" zoomScaleNormal="115" workbookViewId="0">
      <selection activeCell="H15" sqref="H15"/>
    </sheetView>
  </sheetViews>
  <sheetFormatPr baseColWidth="10" defaultColWidth="8.85546875" defaultRowHeight="15" x14ac:dyDescent="0.25"/>
  <cols>
    <col min="1" max="9" width="8.85546875" style="1"/>
    <col min="10" max="10" width="12.85546875" style="1" bestFit="1" customWidth="1"/>
    <col min="11" max="11" width="2.7109375" style="1" customWidth="1"/>
    <col min="12" max="12" width="12.85546875" style="1" bestFit="1" customWidth="1"/>
    <col min="13" max="16384" width="8.85546875" style="1"/>
  </cols>
  <sheetData>
    <row r="2" spans="2:14" x14ac:dyDescent="0.25">
      <c r="H2" s="1">
        <v>5.0149403497929397</v>
      </c>
      <c r="J2" s="1">
        <v>-1.1558293591790445</v>
      </c>
    </row>
    <row r="3" spans="2:14" x14ac:dyDescent="0.25">
      <c r="B3" s="1" t="s">
        <v>0</v>
      </c>
      <c r="C3" s="1" t="s">
        <v>1</v>
      </c>
      <c r="E3" s="1" t="s">
        <v>2</v>
      </c>
      <c r="F3" s="1" t="s">
        <v>3</v>
      </c>
      <c r="G3" s="1" t="s">
        <v>8</v>
      </c>
      <c r="L3" s="1" t="s">
        <v>0</v>
      </c>
      <c r="M3" s="1" t="s">
        <v>1</v>
      </c>
      <c r="N3" s="1" t="s">
        <v>1</v>
      </c>
    </row>
    <row r="4" spans="2:14" x14ac:dyDescent="0.25">
      <c r="B4" s="1">
        <v>1000000</v>
      </c>
      <c r="C4">
        <v>1</v>
      </c>
      <c r="E4" s="1">
        <f t="shared" ref="E4:F11" si="0">LOG(B4)</f>
        <v>6</v>
      </c>
      <c r="F4" s="1">
        <f t="shared" si="0"/>
        <v>0</v>
      </c>
      <c r="I4" s="1" t="s">
        <v>4</v>
      </c>
      <c r="J4" s="1">
        <f>AVERAGE($G$5:$G$11)</f>
        <v>-1.1722325936988542</v>
      </c>
      <c r="L4" s="1">
        <v>1000000</v>
      </c>
      <c r="M4" s="1">
        <f>L4^$J$4*10^$J$5</f>
        <v>4.5352834777451695E-2</v>
      </c>
      <c r="N4" s="1">
        <v>1</v>
      </c>
    </row>
    <row r="5" spans="2:14" x14ac:dyDescent="0.25">
      <c r="B5" s="2">
        <v>33000</v>
      </c>
      <c r="C5" s="4">
        <v>5</v>
      </c>
      <c r="E5" s="1">
        <f t="shared" si="0"/>
        <v>4.5185139398778871</v>
      </c>
      <c r="F5" s="1">
        <f t="shared" si="0"/>
        <v>0.69897000433601886</v>
      </c>
      <c r="G5" s="1">
        <f>(F5-F4)/(E5-E4)</f>
        <v>-0.47180329477984123</v>
      </c>
      <c r="I5" s="1" t="s">
        <v>5</v>
      </c>
      <c r="J5" s="1">
        <v>5.69</v>
      </c>
      <c r="L5" s="1">
        <v>28000</v>
      </c>
      <c r="M5" s="1">
        <f t="shared" ref="M5:M11" si="1">L5^$J$4*10^$J$5</f>
        <v>2.9984472043574959</v>
      </c>
      <c r="N5" s="1">
        <v>5</v>
      </c>
    </row>
    <row r="6" spans="2:14" x14ac:dyDescent="0.25">
      <c r="B6" s="2">
        <v>6300</v>
      </c>
      <c r="C6" s="4">
        <v>50</v>
      </c>
      <c r="E6" s="1">
        <f t="shared" si="0"/>
        <v>3.7993405494535817</v>
      </c>
      <c r="F6" s="1">
        <f t="shared" si="0"/>
        <v>1.6989700043360187</v>
      </c>
      <c r="G6" s="1">
        <f t="shared" ref="G6:G11" si="2">(F6-F5)/(E6-E5)</f>
        <v>-1.3904852617113788</v>
      </c>
      <c r="I6" s="1" t="s">
        <v>6</v>
      </c>
      <c r="J6" s="1" t="s">
        <v>9</v>
      </c>
      <c r="L6" s="1">
        <v>6500</v>
      </c>
      <c r="M6" s="1">
        <f t="shared" si="1"/>
        <v>16.610346280123128</v>
      </c>
      <c r="N6" s="1">
        <v>42</v>
      </c>
    </row>
    <row r="7" spans="2:14" x14ac:dyDescent="0.25">
      <c r="B7" s="2">
        <v>4250</v>
      </c>
      <c r="C7" s="4">
        <v>80</v>
      </c>
      <c r="E7" s="1">
        <f t="shared" si="0"/>
        <v>3.6283889300503116</v>
      </c>
      <c r="F7" s="1">
        <f t="shared" si="0"/>
        <v>1.9030899869919435</v>
      </c>
      <c r="G7" s="1">
        <f t="shared" si="2"/>
        <v>-1.1940219306984829</v>
      </c>
      <c r="H7" s="1" t="s">
        <v>7</v>
      </c>
      <c r="J7" s="1">
        <f>10^J5</f>
        <v>489778.81936844741</v>
      </c>
      <c r="L7" s="1">
        <v>4500</v>
      </c>
      <c r="M7" s="1">
        <f t="shared" si="1"/>
        <v>25.56143432332858</v>
      </c>
      <c r="N7" s="1">
        <v>77</v>
      </c>
    </row>
    <row r="8" spans="2:14" x14ac:dyDescent="0.25">
      <c r="B8" s="2">
        <v>3000</v>
      </c>
      <c r="C8" s="4">
        <v>125</v>
      </c>
      <c r="E8" s="1">
        <f t="shared" si="0"/>
        <v>3.4771212547196626</v>
      </c>
      <c r="F8" s="1">
        <f t="shared" si="0"/>
        <v>2.0969100130080562</v>
      </c>
      <c r="G8" s="1">
        <f t="shared" si="2"/>
        <v>-1.2813049819959914</v>
      </c>
      <c r="J8" s="1">
        <v>1000000</v>
      </c>
      <c r="L8" s="1">
        <v>3100</v>
      </c>
      <c r="M8" s="1">
        <f t="shared" si="1"/>
        <v>39.565077986142342</v>
      </c>
      <c r="N8" s="1">
        <v>122</v>
      </c>
    </row>
    <row r="9" spans="2:14" x14ac:dyDescent="0.25">
      <c r="B9" s="2">
        <v>1700</v>
      </c>
      <c r="C9" s="4">
        <v>260</v>
      </c>
      <c r="E9" s="1">
        <f t="shared" si="0"/>
        <v>3.2304489213782741</v>
      </c>
      <c r="F9" s="1">
        <f t="shared" si="0"/>
        <v>2.4149733479708178</v>
      </c>
      <c r="G9" s="1">
        <f t="shared" si="2"/>
        <v>-1.2894163307831106</v>
      </c>
      <c r="L9" s="1">
        <v>2300</v>
      </c>
      <c r="M9" s="1">
        <f t="shared" si="1"/>
        <v>56.140084175848457</v>
      </c>
      <c r="N9" s="1">
        <v>260</v>
      </c>
    </row>
    <row r="10" spans="2:14" x14ac:dyDescent="0.25">
      <c r="B10" s="3">
        <v>750</v>
      </c>
      <c r="C10">
        <v>775</v>
      </c>
      <c r="E10" s="1">
        <f t="shared" si="0"/>
        <v>2.8750612633917001</v>
      </c>
      <c r="F10" s="1">
        <f t="shared" si="0"/>
        <v>2.8893017025063101</v>
      </c>
      <c r="G10" s="1">
        <f t="shared" si="2"/>
        <v>-1.334678748335745</v>
      </c>
      <c r="L10" s="1">
        <v>1030</v>
      </c>
      <c r="M10" s="1">
        <f t="shared" si="1"/>
        <v>143.96403341101208</v>
      </c>
      <c r="N10" s="1">
        <v>775</v>
      </c>
    </row>
    <row r="11" spans="2:14" x14ac:dyDescent="0.25">
      <c r="B11" s="3">
        <v>350</v>
      </c>
      <c r="C11">
        <v>2000</v>
      </c>
      <c r="E11" s="1">
        <f t="shared" si="0"/>
        <v>2.5440680443502757</v>
      </c>
      <c r="F11" s="1">
        <f t="shared" si="0"/>
        <v>3.3010299956639813</v>
      </c>
      <c r="G11" s="1">
        <f t="shared" si="2"/>
        <v>-1.2439176075874308</v>
      </c>
      <c r="J11" s="1" t="s">
        <v>10</v>
      </c>
      <c r="L11" s="1">
        <v>440</v>
      </c>
      <c r="M11" s="1">
        <f t="shared" si="1"/>
        <v>390.17425762193517</v>
      </c>
      <c r="N11" s="1">
        <v>2000</v>
      </c>
    </row>
    <row r="12" spans="2:14" x14ac:dyDescent="0.25">
      <c r="H12" s="1">
        <f>AVERAGE(E4:E5)</f>
        <v>5.259256969938944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98AC-7861-4525-92BE-0743705FA8E6}">
  <dimension ref="B3:P14"/>
  <sheetViews>
    <sheetView workbookViewId="0">
      <selection activeCell="L9" sqref="L9"/>
    </sheetView>
  </sheetViews>
  <sheetFormatPr baseColWidth="10" defaultColWidth="8.85546875" defaultRowHeight="15" x14ac:dyDescent="0.25"/>
  <cols>
    <col min="1" max="9" width="8.85546875" style="1"/>
    <col min="10" max="10" width="18.7109375" style="1" bestFit="1" customWidth="1"/>
    <col min="11" max="11" width="2.7109375" style="1" customWidth="1"/>
    <col min="12" max="12" width="12.85546875" style="1" bestFit="1" customWidth="1"/>
    <col min="13" max="14" width="8.85546875" style="1"/>
    <col min="15" max="15" width="16.85546875" style="1" customWidth="1"/>
    <col min="16" max="16" width="18.5703125" style="1" customWidth="1"/>
    <col min="17" max="16384" width="8.85546875" style="1"/>
  </cols>
  <sheetData>
    <row r="3" spans="2:16" x14ac:dyDescent="0.25">
      <c r="B3" s="5" t="s">
        <v>0</v>
      </c>
      <c r="C3" s="5" t="s">
        <v>1</v>
      </c>
      <c r="E3" s="5" t="s">
        <v>2</v>
      </c>
      <c r="F3" s="5" t="s">
        <v>3</v>
      </c>
      <c r="G3" s="5" t="s">
        <v>8</v>
      </c>
      <c r="I3" s="9" t="s">
        <v>14</v>
      </c>
      <c r="J3" s="9">
        <f>AVERAGE(G5:G11)</f>
        <v>-1.399964959315591</v>
      </c>
      <c r="L3" s="5" t="s">
        <v>0</v>
      </c>
      <c r="M3" s="5" t="s">
        <v>1</v>
      </c>
      <c r="N3" s="5" t="s">
        <v>1</v>
      </c>
      <c r="O3" s="5" t="s">
        <v>11</v>
      </c>
      <c r="P3" s="5" t="s">
        <v>13</v>
      </c>
    </row>
    <row r="4" spans="2:16" x14ac:dyDescent="0.25">
      <c r="B4" s="5">
        <v>1000000</v>
      </c>
      <c r="C4" s="6">
        <v>1</v>
      </c>
      <c r="E4" s="5">
        <f t="shared" ref="E4:F11" si="0">LOG(B4)</f>
        <v>6</v>
      </c>
      <c r="F4" s="5">
        <f t="shared" si="0"/>
        <v>0</v>
      </c>
      <c r="G4" s="5"/>
      <c r="I4" s="5" t="s">
        <v>4</v>
      </c>
      <c r="J4" s="9">
        <v>-1.4</v>
      </c>
      <c r="L4" s="5">
        <v>1000000</v>
      </c>
      <c r="M4" s="5">
        <f>L4^$J$4*10^$J$5</f>
        <v>4.7516374082270753E-2</v>
      </c>
      <c r="N4" s="5">
        <v>1</v>
      </c>
      <c r="O4" s="5">
        <f>LOG(N4/(L4^$J$4))/LOG(10)</f>
        <v>8.3999999999999986</v>
      </c>
      <c r="P4" s="11">
        <f>(N4-M4)/M4</f>
        <v>20.045376868794346</v>
      </c>
    </row>
    <row r="5" spans="2:16" x14ac:dyDescent="0.25">
      <c r="B5" s="7">
        <v>28000</v>
      </c>
      <c r="C5" s="8">
        <v>5</v>
      </c>
      <c r="E5" s="5">
        <f t="shared" si="0"/>
        <v>4.4471580313422194</v>
      </c>
      <c r="F5" s="5">
        <f t="shared" si="0"/>
        <v>0.69897000433601886</v>
      </c>
      <c r="G5" s="9">
        <f>(F5-F4)/(E5-E4)</f>
        <v>-0.45012307655503592</v>
      </c>
      <c r="I5" s="14" t="s">
        <v>5</v>
      </c>
      <c r="J5" s="14">
        <v>7.0768432927445479</v>
      </c>
      <c r="L5" s="7">
        <v>28000</v>
      </c>
      <c r="M5" s="7">
        <f t="shared" ref="M5:M11" si="1">L5^$J$4*10^$J$5</f>
        <v>7.0928707971334557</v>
      </c>
      <c r="N5" s="7">
        <v>5</v>
      </c>
      <c r="O5" s="7">
        <f>LOG(N5/(L5^$J$4))/LOG(10)</f>
        <v>6.9249912482151252</v>
      </c>
      <c r="P5" s="11">
        <f t="shared" ref="P5:P11" si="2">(N5-M5)/M5</f>
        <v>-0.29506681525614109</v>
      </c>
    </row>
    <row r="6" spans="2:16" x14ac:dyDescent="0.25">
      <c r="B6" s="7">
        <v>6500</v>
      </c>
      <c r="C6" s="8">
        <v>42</v>
      </c>
      <c r="E6" s="5">
        <f t="shared" si="0"/>
        <v>3.8129133566428557</v>
      </c>
      <c r="F6" s="5">
        <f t="shared" si="0"/>
        <v>1.6232492903979006</v>
      </c>
      <c r="G6" s="9">
        <f t="shared" ref="G6:G11" si="3">(F6-F5)/(E6-E5)</f>
        <v>-1.4572913623594812</v>
      </c>
      <c r="I6" s="15" t="s">
        <v>6</v>
      </c>
      <c r="J6" s="5" t="s">
        <v>9</v>
      </c>
      <c r="L6" s="10">
        <v>6500</v>
      </c>
      <c r="M6" s="10">
        <f t="shared" si="1"/>
        <v>54.797985541751345</v>
      </c>
      <c r="N6" s="10">
        <v>42</v>
      </c>
      <c r="O6" s="10">
        <f t="shared" ref="O6:O11" si="4">LOG(N6/(L6^$J$4))/LOG(10)</f>
        <v>6.9613279896978968</v>
      </c>
      <c r="P6" s="11">
        <f t="shared" si="2"/>
        <v>-0.23354846743408811</v>
      </c>
    </row>
    <row r="7" spans="2:16" x14ac:dyDescent="0.25">
      <c r="B7" s="7">
        <v>4500</v>
      </c>
      <c r="C7" s="8">
        <v>77</v>
      </c>
      <c r="E7" s="5">
        <f t="shared" si="0"/>
        <v>3.6532125137753435</v>
      </c>
      <c r="F7" s="5">
        <f t="shared" si="0"/>
        <v>1.8864907251724818</v>
      </c>
      <c r="G7" s="9">
        <f t="shared" si="3"/>
        <v>-1.6483409232408772</v>
      </c>
      <c r="H7" s="1" t="s">
        <v>7</v>
      </c>
      <c r="J7" s="16">
        <f>10^J5</f>
        <v>11935573.533178914</v>
      </c>
      <c r="L7" s="10">
        <v>4500</v>
      </c>
      <c r="M7" s="10">
        <f t="shared" si="1"/>
        <v>91.695025043551226</v>
      </c>
      <c r="N7" s="10">
        <v>77</v>
      </c>
      <c r="O7" s="10">
        <f t="shared" si="4"/>
        <v>7.0009882444579628</v>
      </c>
      <c r="P7" s="11">
        <f t="shared" si="2"/>
        <v>-0.16025978548532721</v>
      </c>
    </row>
    <row r="8" spans="2:16" x14ac:dyDescent="0.25">
      <c r="B8" s="7">
        <v>3100</v>
      </c>
      <c r="C8" s="8">
        <v>122</v>
      </c>
      <c r="E8" s="5">
        <f t="shared" si="0"/>
        <v>3.4913616938342726</v>
      </c>
      <c r="F8" s="5">
        <f t="shared" si="0"/>
        <v>2.0863598306747484</v>
      </c>
      <c r="G8" s="9">
        <f t="shared" si="3"/>
        <v>-1.2348970834688262</v>
      </c>
      <c r="J8" s="16">
        <v>11935573.533178914</v>
      </c>
      <c r="L8" s="10">
        <v>3100</v>
      </c>
      <c r="M8" s="10">
        <f t="shared" si="1"/>
        <v>154.50300170586024</v>
      </c>
      <c r="N8" s="10">
        <v>122</v>
      </c>
      <c r="O8" s="10">
        <f t="shared" si="4"/>
        <v>6.9742662020427293</v>
      </c>
      <c r="P8" s="11">
        <f t="shared" si="2"/>
        <v>-0.21037132836900357</v>
      </c>
    </row>
    <row r="9" spans="2:16" x14ac:dyDescent="0.25">
      <c r="B9" s="7">
        <v>2300</v>
      </c>
      <c r="C9" s="8">
        <v>260</v>
      </c>
      <c r="E9" s="5">
        <f t="shared" si="0"/>
        <v>3.3617278360175931</v>
      </c>
      <c r="F9" s="5">
        <f t="shared" si="0"/>
        <v>2.4149733479708178</v>
      </c>
      <c r="G9" s="9">
        <f t="shared" si="3"/>
        <v>-2.534935878871821</v>
      </c>
      <c r="L9" s="10">
        <v>2300</v>
      </c>
      <c r="M9" s="10">
        <f t="shared" si="1"/>
        <v>234.65203358049456</v>
      </c>
      <c r="N9" s="10">
        <v>260</v>
      </c>
      <c r="O9" s="10">
        <f t="shared" si="4"/>
        <v>7.121392318395448</v>
      </c>
      <c r="P9" s="11">
        <f t="shared" si="2"/>
        <v>0.10802363837520344</v>
      </c>
    </row>
    <row r="10" spans="2:16" x14ac:dyDescent="0.25">
      <c r="B10" s="7">
        <v>1030</v>
      </c>
      <c r="C10" s="6">
        <v>775</v>
      </c>
      <c r="E10" s="5">
        <f t="shared" si="0"/>
        <v>3.012837224705172</v>
      </c>
      <c r="F10" s="5">
        <f t="shared" si="0"/>
        <v>2.8893017025063101</v>
      </c>
      <c r="G10" s="9">
        <f t="shared" si="3"/>
        <v>-1.3595331578319418</v>
      </c>
      <c r="L10" s="10">
        <v>1030</v>
      </c>
      <c r="M10" s="10">
        <f t="shared" si="1"/>
        <v>722.55544506410888</v>
      </c>
      <c r="N10" s="10">
        <v>775</v>
      </c>
      <c r="O10" s="10">
        <f t="shared" si="4"/>
        <v>7.1072738170935512</v>
      </c>
      <c r="P10" s="11">
        <f t="shared" si="2"/>
        <v>7.2582049300366103E-2</v>
      </c>
    </row>
    <row r="11" spans="2:16" x14ac:dyDescent="0.25">
      <c r="B11" s="7">
        <v>440</v>
      </c>
      <c r="C11" s="6">
        <v>2000</v>
      </c>
      <c r="E11" s="5">
        <f t="shared" si="0"/>
        <v>2.6434526764861874</v>
      </c>
      <c r="F11" s="5">
        <f t="shared" si="0"/>
        <v>3.3010299956639813</v>
      </c>
      <c r="G11" s="9">
        <f t="shared" si="3"/>
        <v>-1.1146332328811535</v>
      </c>
      <c r="J11" s="1" t="s">
        <v>10</v>
      </c>
      <c r="L11" s="10">
        <v>440</v>
      </c>
      <c r="M11" s="10">
        <f t="shared" si="1"/>
        <v>2376.892529443473</v>
      </c>
      <c r="N11" s="10">
        <v>2000</v>
      </c>
      <c r="O11" s="10">
        <f t="shared" si="4"/>
        <v>7.0018637427446428</v>
      </c>
      <c r="P11" s="11">
        <f t="shared" si="2"/>
        <v>-0.15856523792084062</v>
      </c>
    </row>
    <row r="12" spans="2:16" x14ac:dyDescent="0.25">
      <c r="L12" s="12" t="s">
        <v>12</v>
      </c>
      <c r="M12" s="12"/>
      <c r="N12" s="12"/>
      <c r="O12" s="5">
        <f>AVERAGE(O9:O11)</f>
        <v>7.0768432927445479</v>
      </c>
      <c r="P12" s="13">
        <f>AVERAGE(P6:P11)</f>
        <v>-9.7023188588948331E-2</v>
      </c>
    </row>
    <row r="14" spans="2:16" x14ac:dyDescent="0.25">
      <c r="O14" s="3"/>
    </row>
  </sheetData>
  <mergeCells count="1">
    <mergeCell ref="L12:N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Andy</dc:creator>
  <cp:lastModifiedBy>Thomas Desrosiers</cp:lastModifiedBy>
  <dcterms:created xsi:type="dcterms:W3CDTF">2021-03-12T02:24:01Z</dcterms:created>
  <dcterms:modified xsi:type="dcterms:W3CDTF">2021-03-24T21:07:48Z</dcterms:modified>
</cp:coreProperties>
</file>