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00" yWindow="168" windowWidth="9168" windowHeight="8016" activeTab="2"/>
  </bookViews>
  <sheets>
    <sheet name="Goals by Week 5" sheetId="1" r:id="rId1"/>
    <sheet name="Weekly Dev Plan" sheetId="2" r:id="rId2"/>
    <sheet name="Backlog" sheetId="3" r:id="rId3"/>
  </sheets>
  <calcPr calcId="124519"/>
</workbook>
</file>

<file path=xl/calcChain.xml><?xml version="1.0" encoding="utf-8"?>
<calcChain xmlns="http://schemas.openxmlformats.org/spreadsheetml/2006/main">
  <c r="F14" i="3"/>
  <c r="F15"/>
  <c r="I13"/>
  <c r="J13"/>
  <c r="H13"/>
  <c r="F27"/>
  <c r="H5"/>
  <c r="I5"/>
  <c r="J5"/>
  <c r="K5"/>
  <c r="L5"/>
  <c r="F26"/>
  <c r="F18"/>
  <c r="F19"/>
  <c r="F25"/>
  <c r="F31"/>
  <c r="J9" s="1"/>
  <c r="F32"/>
  <c r="F33"/>
  <c r="F34"/>
  <c r="F35"/>
  <c r="F36"/>
  <c r="F37"/>
  <c r="F38"/>
  <c r="F42"/>
  <c r="F43"/>
  <c r="F44"/>
  <c r="F45"/>
  <c r="F46"/>
  <c r="F47"/>
  <c r="F48"/>
  <c r="F49"/>
  <c r="F50"/>
  <c r="F51"/>
  <c r="F52"/>
  <c r="F53"/>
  <c r="F54"/>
  <c r="F55"/>
  <c r="F24"/>
  <c r="F23"/>
  <c r="F22"/>
  <c r="F21"/>
  <c r="F20"/>
  <c r="F13"/>
  <c r="F12"/>
  <c r="F11"/>
  <c r="F10"/>
  <c r="F9"/>
  <c r="F8"/>
  <c r="F7"/>
  <c r="F6"/>
  <c r="H3" s="1"/>
  <c r="F5"/>
  <c r="F4"/>
  <c r="F3"/>
  <c r="I3" s="1"/>
  <c r="J3" l="1"/>
  <c r="K3"/>
  <c r="L3"/>
  <c r="L7"/>
  <c r="I9"/>
  <c r="H9"/>
  <c r="L9"/>
  <c r="K7"/>
  <c r="J7"/>
  <c r="I7"/>
  <c r="H7"/>
  <c r="K9"/>
  <c r="K11" l="1"/>
  <c r="K13" s="1"/>
  <c r="L11"/>
  <c r="L13" s="1"/>
</calcChain>
</file>

<file path=xl/sharedStrings.xml><?xml version="1.0" encoding="utf-8"?>
<sst xmlns="http://schemas.openxmlformats.org/spreadsheetml/2006/main" count="199" uniqueCount="141">
  <si>
    <t>Game Component</t>
  </si>
  <si>
    <t>Art</t>
  </si>
  <si>
    <t>Levels</t>
  </si>
  <si>
    <t>Mechanics</t>
  </si>
  <si>
    <t>Week 1</t>
  </si>
  <si>
    <t>Week 2</t>
  </si>
  <si>
    <t>Week 3</t>
  </si>
  <si>
    <t>Week 4</t>
  </si>
  <si>
    <t>Week 5</t>
  </si>
  <si>
    <t>Industrialists</t>
  </si>
  <si>
    <t>Week 6</t>
  </si>
  <si>
    <t>Week 5 Goals</t>
  </si>
  <si>
    <t>Characters</t>
  </si>
  <si>
    <t>Majority of models/textures complete</t>
  </si>
  <si>
    <t>Fully implemented</t>
  </si>
  <si>
    <t>"Fun"</t>
  </si>
  <si>
    <t>Time limits well adjusted</t>
  </si>
  <si>
    <t>Programming</t>
  </si>
  <si>
    <t>3 Fully animated characters</t>
  </si>
  <si>
    <t>All primary level/character scripts implemented</t>
  </si>
  <si>
    <t>No fatal bugs</t>
  </si>
  <si>
    <t>Few to no non-fatal bugs</t>
  </si>
  <si>
    <t>Ready for external testing</t>
  </si>
  <si>
    <t>Player movement/physics finalised (possibly standardised across levels)</t>
  </si>
  <si>
    <t>All interactions (including faction specific) implemented</t>
  </si>
  <si>
    <t>The Ancients Carriage</t>
  </si>
  <si>
    <t>Tutorial Carriage</t>
  </si>
  <si>
    <t>Models, Texture &amp; Animations</t>
  </si>
  <si>
    <t>Base Level Design</t>
  </si>
  <si>
    <t>Implementation</t>
  </si>
  <si>
    <t>External Testing</t>
  </si>
  <si>
    <t>Respond to testing</t>
  </si>
  <si>
    <t>Area Focus</t>
  </si>
  <si>
    <t>Prototype Touch-Ups</t>
  </si>
  <si>
    <t>Further Camera Implementation (Multi Camera)</t>
  </si>
  <si>
    <t>Unity Project "Cleaning" (sorting assets etc)</t>
  </si>
  <si>
    <t>Assets</t>
  </si>
  <si>
    <t>Team Member Responsible</t>
  </si>
  <si>
    <t>Tutorial</t>
  </si>
  <si>
    <t>Level Model</t>
  </si>
  <si>
    <t>Ashleigh</t>
  </si>
  <si>
    <t>Josh</t>
  </si>
  <si>
    <t>Nathan</t>
  </si>
  <si>
    <t>Ashleigh/Nathan</t>
  </si>
  <si>
    <t>Industrialist Carriage</t>
  </si>
  <si>
    <t>Date Due (Week)</t>
  </si>
  <si>
    <t>Predicted Duration (Hours)</t>
  </si>
  <si>
    <t>GitHub\There-are-no-brakes\There are no brakes\Assets\There are no Brakes\Prefabs\Interactables\Push_Pin_Trap.prefab</t>
  </si>
  <si>
    <t>GitHub\There-are-no-brakes\There are no brakes\Assets\There are no Brakes\Mesh\Scenery\Pyramid Scene.fbx</t>
  </si>
  <si>
    <t>Universal</t>
  </si>
  <si>
    <t>GitHub\There-are-no-brakes\There are no brakes\Assets\There are no Brakes\Prefabs\UI</t>
  </si>
  <si>
    <t>Audio Manager</t>
  </si>
  <si>
    <t>GitHub\There-are-no-brakes\There are no brakes\Assets\There are no Brakes\Prefabs\UI\AudioManager.prefab</t>
  </si>
  <si>
    <t>GitHub\There-are-no-brakes\There are no brakes\Assets\There are no Brakes\Scripts\Interactable\IN_ProximityLight</t>
  </si>
  <si>
    <t>GitHub\There-are-no-brakes\There are no brakes\Assets\There are no Brakes\Scripts\Player\P_Gshot.cs</t>
  </si>
  <si>
    <t>Player Movement Script</t>
  </si>
  <si>
    <t>Nathan/Pierce/Josh</t>
  </si>
  <si>
    <t>Complete? (1 = yes/0 = no)</t>
  </si>
  <si>
    <t>GitHub\There-are-no-brakes\There are no brakes\Assets\There are no Brakes\Scripts\Interactable\IN_Pyramid_Door</t>
  </si>
  <si>
    <t>File Name/Location</t>
  </si>
  <si>
    <t>Nathan/Ashleigh</t>
  </si>
  <si>
    <t>Pressure Plate</t>
  </si>
  <si>
    <t>Push Pin Spike Hazard</t>
  </si>
  <si>
    <t>GitHub\There-are-no-brakes\There are no brakes\Assets\There are no Brakes\Scripts\Player\P_Movement.cs</t>
  </si>
  <si>
    <t>GitHub\There-are-no-brakes\There are no brakes\Assets\There are no Brakes\Prefabs\Interactables\Pressureplate.prefab</t>
  </si>
  <si>
    <t>Collapsible Platform</t>
  </si>
  <si>
    <t>GitHub\There-are-no-brakes\There are no brakes\Assets\There are no Brakes\Prefabs\Interactables\CollapsiblePlatform.prefab</t>
  </si>
  <si>
    <t>Nathan/Feng</t>
  </si>
  <si>
    <t>Regular Platforms</t>
  </si>
  <si>
    <t>GitHub\There-are-no-brakes\There are no brakes\Assets\There are no Brakes\Prefabs\Scene Objects\PyramidPlatform.prefab</t>
  </si>
  <si>
    <t>Adventurer Prefab</t>
  </si>
  <si>
    <t>Ancient Prefab</t>
  </si>
  <si>
    <t>Industrialist Prefab</t>
  </si>
  <si>
    <t>GitHub\There-are-no-brakes\There are no brakes\Assets\There are no Brakes\Prefabs\Player\Factions\Adventurer.prefab</t>
  </si>
  <si>
    <t>GitHub\There-are-no-brakes\There are no brakes\Assets\There are no Brakes\Prefabs\Player\Factions\Ancient.prefab</t>
  </si>
  <si>
    <t>GitHub\There-are-no-brakes\There are no brakes\Assets\There are no Brakes\Prefabs\Player\Factions\Industrialist.prefab</t>
  </si>
  <si>
    <t>Ashleigh/Pierce</t>
  </si>
  <si>
    <t>Character Animations</t>
  </si>
  <si>
    <t>Notes</t>
  </si>
  <si>
    <t>Pierce</t>
  </si>
  <si>
    <t>Lever</t>
  </si>
  <si>
    <t>GitHub\There-are-no-brakes\There are no brakes\Assets\There are no Brakes\Prefabs\Interactables\Lever.prefab</t>
  </si>
  <si>
    <t>GitHub\There-are-no-brakes\There are no brakes\Assets\There are no Brakes\Prefabs\Interactables\PyramidDoor.prefab</t>
  </si>
  <si>
    <t>The Ancients Mechanic - Pyramid Door</t>
  </si>
  <si>
    <t>The Ancients Mechanic Script</t>
  </si>
  <si>
    <t>GitHub\There-are-no-brakes\There are no brakes\Assets\There are no Brakes\Animations</t>
  </si>
  <si>
    <t>HUD/GUI</t>
  </si>
  <si>
    <t>Industrialist Mechanic Script</t>
  </si>
  <si>
    <t>Adventurers Mechanic Script</t>
  </si>
  <si>
    <t>Industrialist Mechanic - Proximity Lights</t>
  </si>
  <si>
    <t>GitHub\There-are-no-brakes\There are no brakes\Assets\There are no Brakes\Prefabs\Interactables\ProximityLight.prefab</t>
  </si>
  <si>
    <t>Industrialist Mechanic - Script</t>
  </si>
  <si>
    <t>The Ancients Mechanic - Script</t>
  </si>
  <si>
    <t>Weight</t>
  </si>
  <si>
    <t>GitHub\There-are-no-brakes\There are no brakes\Assets\There are no Brakes\Prefabs\Interactables\weight.prefab</t>
  </si>
  <si>
    <t>Currently using The Ancients Level Model</t>
  </si>
  <si>
    <t>Platforms/Walls (Static)</t>
  </si>
  <si>
    <t>GitHub\There-are-no-brakes\There are no brakes\Assets\There are no Brakes\Prefabs\Scene Objects\IndustrialistPlatform.prefab</t>
  </si>
  <si>
    <t>GitHub\There-are-no-brakes\There are no brakes\Assets\There are no Brakes\Prefabs\Scene Objects\IndustrialistWall.prefab</t>
  </si>
  <si>
    <t>Tedious placement may affect completion time</t>
  </si>
  <si>
    <t>Dependant on complexity of movement in each carriage</t>
  </si>
  <si>
    <t>Vertical/Horizontal Moving Sections</t>
  </si>
  <si>
    <t>GitHub\There-are-no-brakes\There are no brakes\Assets\There are no Brakes\Scripts\Scene\Industrial_HorizontalSlider.cs</t>
  </si>
  <si>
    <t>GitHub\There-are-no-brakes\There are no brakes\Assets\There are no Brakes\Scripts\Interactable\IN_VerticalSlider.cs</t>
  </si>
  <si>
    <t>Lantern Script</t>
  </si>
  <si>
    <t>GitHub\There-are-no-brakes\There are no brakes\Assets\There are no Brakes\Scripts\Interactable\IN_Lantern.cs</t>
  </si>
  <si>
    <t>Puzzle Indicator Lights Script</t>
  </si>
  <si>
    <t>GitHub\There-are-no-brakes\There are no brakes\Assets\There are no Brakes\Scripts\Interactable\IN_IndicatorLight.cs</t>
  </si>
  <si>
    <t>Industrial Brake Script</t>
  </si>
  <si>
    <t>GitHub\There-are-no-brakes\There are no brakes\Assets\There are no Brakes\Scripts\Interactable\IN_Industrial_Brake.cs</t>
  </si>
  <si>
    <t>GitHub\There-are-no-brakes\There are no brakes\Assets\There are no Brakes\Scripts\Interactable\IN_Industrial_Brake_Activated.cs</t>
  </si>
  <si>
    <t>Train Tracks</t>
  </si>
  <si>
    <t>Background (+ script)</t>
  </si>
  <si>
    <t>GitHub\There-are-no-brakes\There are no brakes\Assets\There are no Brakes\Materials\Scenery\Background</t>
  </si>
  <si>
    <t>Ashleigh/Nathan/Pierce</t>
  </si>
  <si>
    <t>All</t>
  </si>
  <si>
    <t>GitHub\There-are-no-brakes\There are no brakes\Assets\There are no Brakes\Scripts\Scene</t>
  </si>
  <si>
    <t>Level Model  - Ancients Section</t>
  </si>
  <si>
    <t>Level Model  - Industrial Section</t>
  </si>
  <si>
    <t>Level Model  - Adventurer Section</t>
  </si>
  <si>
    <t>Nathan/Josh/Pierce/Feng</t>
  </si>
  <si>
    <t>Tasks Complete by Due Date</t>
  </si>
  <si>
    <t>Remaining Effort (hours)</t>
  </si>
  <si>
    <t>Actual Progress</t>
  </si>
  <si>
    <t>Hours Completed by Due Date</t>
  </si>
  <si>
    <t>Hours Completed per week</t>
  </si>
  <si>
    <t>Level Specific Camera Scripting</t>
  </si>
  <si>
    <t>GitHub\There-are-no-brakes\There are no brakes\Assets\There are no Brakes\Scripts\Scene\Tutorial_RoomChange.cs</t>
  </si>
  <si>
    <t>GitHub\There-are-no-brakes\There are no brakes\Assets\There are no Brakes\Prefabs\Scene Objects\Tracks.prefab</t>
  </si>
  <si>
    <t>GitHub\There-are-no-brakes\There are no brakes\Assets\There are no Brakes\Mesh\Tutorial\Adventurer Tutorial Level.fbx</t>
  </si>
  <si>
    <t>GitHub\There-are-no-brakes\There are no brakes\Assets\There are no Brakes\Mesh\Tutorial\Ancient Tutorial Level .fbx</t>
  </si>
  <si>
    <t>Hours by Due Date</t>
  </si>
  <si>
    <t>adjustments still need to be made, 95% finished</t>
  </si>
  <si>
    <t>Ashleigh/Josh/Nathan</t>
  </si>
  <si>
    <t>GitHub\There-are-no-brakes\There are no brakes\Assets\There are no Brakes\Prefabs\TempIndustrialFab.prefab</t>
  </si>
  <si>
    <t>needs to be moved into proper folder and renamed</t>
  </si>
  <si>
    <t>Test Feedback Implementation</t>
  </si>
  <si>
    <t>&gt;5</t>
  </si>
  <si>
    <t>Actual Assets present here will be added following testing feedback</t>
  </si>
  <si>
    <t>Comic Strip Cutscenes</t>
  </si>
  <si>
    <t>Adventurer (final assets)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</si>
</sst>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roundedCorners val="1"/>
  <c:chart>
    <c:title>
      <c:tx>
        <c:rich>
          <a:bodyPr/>
          <a:lstStyle/>
          <a:p>
            <a:pPr>
              <a:defRPr/>
            </a:pPr>
            <a:r>
              <a:rPr lang="en-AU"/>
              <a:t>Approximate Week</a:t>
            </a:r>
            <a:r>
              <a:rPr lang="en-AU" baseline="0"/>
              <a:t> 1 - 5 Burndown Chart (based on 150 total hours)</a:t>
            </a:r>
            <a:endParaRPr lang="en-AU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Predicted Progress</c:v>
          </c:tx>
          <c:yVal>
            <c:numRef>
              <c:f>Backlog!$H$7:$L$7</c:f>
              <c:numCache>
                <c:formatCode>General</c:formatCode>
                <c:ptCount val="5"/>
                <c:pt idx="0">
                  <c:v>144</c:v>
                </c:pt>
                <c:pt idx="1">
                  <c:v>119</c:v>
                </c:pt>
                <c:pt idx="2">
                  <c:v>97</c:v>
                </c:pt>
                <c:pt idx="3">
                  <c:v>29</c:v>
                </c:pt>
                <c:pt idx="4">
                  <c:v>3</c:v>
                </c:pt>
              </c:numCache>
            </c:numRef>
          </c:yVal>
          <c:smooth val="1"/>
        </c:ser>
        <c:ser>
          <c:idx val="1"/>
          <c:order val="1"/>
          <c:tx>
            <c:v>Actual Progress</c:v>
          </c:tx>
          <c:yVal>
            <c:numRef>
              <c:f>Backlog!$H$13:$K$13</c:f>
              <c:numCache>
                <c:formatCode>General</c:formatCode>
                <c:ptCount val="4"/>
                <c:pt idx="0">
                  <c:v>144</c:v>
                </c:pt>
                <c:pt idx="1">
                  <c:v>115</c:v>
                </c:pt>
                <c:pt idx="2">
                  <c:v>63</c:v>
                </c:pt>
                <c:pt idx="3">
                  <c:v>29</c:v>
                </c:pt>
              </c:numCache>
            </c:numRef>
          </c:yVal>
          <c:smooth val="1"/>
        </c:ser>
        <c:axId val="109240320"/>
        <c:axId val="109242624"/>
      </c:scatterChart>
      <c:valAx>
        <c:axId val="109240320"/>
        <c:scaling>
          <c:orientation val="minMax"/>
          <c:max val="5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(w</a:t>
                </a:r>
                <a:r>
                  <a:rPr lang="en-US"/>
                  <a:t>eeks)</a:t>
                </a:r>
              </a:p>
            </c:rich>
          </c:tx>
          <c:layout/>
        </c:title>
        <c:majorTickMark val="none"/>
        <c:tickLblPos val="nextTo"/>
        <c:crossAx val="109242624"/>
        <c:crosses val="autoZero"/>
        <c:crossBetween val="midCat"/>
      </c:valAx>
      <c:valAx>
        <c:axId val="109242624"/>
        <c:scaling>
          <c:orientation val="minMax"/>
          <c:max val="160"/>
          <c:min val="0"/>
        </c:scaling>
        <c:axPos val="l"/>
        <c:majorGridlines/>
        <c:title>
          <c:tx>
            <c:strRef>
              <c:f>Backlog!$H$6</c:f>
              <c:strCache>
                <c:ptCount val="1"/>
                <c:pt idx="0">
                  <c:v>Remaining Effort (hours)</c:v>
                </c:pt>
              </c:strCache>
            </c:strRef>
          </c:tx>
          <c:layout/>
        </c:title>
        <c:numFmt formatCode="General" sourceLinked="1"/>
        <c:tickLblPos val="nextTo"/>
        <c:crossAx val="109240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14</xdr:row>
      <xdr:rowOff>62049</xdr:rowOff>
    </xdr:from>
    <xdr:to>
      <xdr:col>17</xdr:col>
      <xdr:colOff>156754</xdr:colOff>
      <xdr:row>24</xdr:row>
      <xdr:rowOff>364673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9"/>
  <sheetViews>
    <sheetView workbookViewId="0">
      <selection activeCell="I14" sqref="I14"/>
    </sheetView>
  </sheetViews>
  <sheetFormatPr defaultRowHeight="14.4"/>
  <sheetData>
    <row r="1" spans="1:1" ht="15.6">
      <c r="A1" s="1" t="s">
        <v>11</v>
      </c>
    </row>
    <row r="3" spans="1:1">
      <c r="A3" s="2" t="s">
        <v>12</v>
      </c>
    </row>
    <row r="4" spans="1:1">
      <c r="A4" t="s">
        <v>18</v>
      </c>
    </row>
    <row r="5" spans="1:1">
      <c r="A5" t="s">
        <v>24</v>
      </c>
    </row>
    <row r="6" spans="1:1">
      <c r="A6" t="s">
        <v>13</v>
      </c>
    </row>
    <row r="7" spans="1:1">
      <c r="A7" t="s">
        <v>23</v>
      </c>
    </row>
    <row r="9" spans="1:1">
      <c r="A9" s="2" t="s">
        <v>2</v>
      </c>
    </row>
    <row r="10" spans="1:1">
      <c r="A10" t="s">
        <v>14</v>
      </c>
    </row>
    <row r="11" spans="1:1">
      <c r="A11" t="s">
        <v>15</v>
      </c>
    </row>
    <row r="12" spans="1:1">
      <c r="A12" t="s">
        <v>13</v>
      </c>
    </row>
    <row r="13" spans="1:1">
      <c r="A13" t="s">
        <v>16</v>
      </c>
    </row>
    <row r="15" spans="1:1">
      <c r="A15" s="2" t="s">
        <v>17</v>
      </c>
    </row>
    <row r="16" spans="1:1">
      <c r="A16" t="s">
        <v>19</v>
      </c>
    </row>
    <row r="17" spans="1:1">
      <c r="A17" t="s">
        <v>20</v>
      </c>
    </row>
    <row r="18" spans="1:1">
      <c r="A18" t="s">
        <v>21</v>
      </c>
    </row>
    <row r="19" spans="1:1">
      <c r="A19" t="s">
        <v>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D10" sqref="D10"/>
    </sheetView>
  </sheetViews>
  <sheetFormatPr defaultRowHeight="14.4"/>
  <cols>
    <col min="1" max="1" width="16.44140625" bestFit="1" customWidth="1"/>
    <col min="2" max="2" width="36.6640625" bestFit="1" customWidth="1"/>
    <col min="3" max="3" width="40.44140625" bestFit="1" customWidth="1"/>
    <col min="4" max="6" width="25.88671875" bestFit="1" customWidth="1"/>
    <col min="7" max="7" width="16.21875" bestFit="1" customWidth="1"/>
  </cols>
  <sheetData>
    <row r="1" spans="1:7">
      <c r="A1" s="3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10</v>
      </c>
    </row>
    <row r="2" spans="1:7">
      <c r="A2" s="3" t="s">
        <v>32</v>
      </c>
      <c r="B2" s="21" t="s">
        <v>33</v>
      </c>
      <c r="C2" s="21"/>
      <c r="D2" s="4" t="s">
        <v>26</v>
      </c>
      <c r="E2" s="4" t="s">
        <v>25</v>
      </c>
      <c r="F2" s="4" t="s">
        <v>9</v>
      </c>
      <c r="G2" s="4" t="s">
        <v>30</v>
      </c>
    </row>
    <row r="3" spans="1:7">
      <c r="A3" s="4" t="s">
        <v>1</v>
      </c>
      <c r="B3" s="21"/>
      <c r="C3" s="21"/>
      <c r="D3" s="4" t="s">
        <v>27</v>
      </c>
      <c r="E3" s="4" t="s">
        <v>27</v>
      </c>
      <c r="F3" s="4" t="s">
        <v>27</v>
      </c>
      <c r="G3" s="20" t="s">
        <v>31</v>
      </c>
    </row>
    <row r="4" spans="1:7">
      <c r="A4" s="4" t="s">
        <v>2</v>
      </c>
      <c r="B4" s="21"/>
      <c r="C4" s="21"/>
      <c r="D4" s="4" t="s">
        <v>28</v>
      </c>
      <c r="E4" s="4" t="s">
        <v>28</v>
      </c>
      <c r="F4" s="4" t="s">
        <v>28</v>
      </c>
      <c r="G4" s="20"/>
    </row>
    <row r="5" spans="1:7">
      <c r="A5" s="4" t="s">
        <v>3</v>
      </c>
      <c r="B5" s="4" t="s">
        <v>35</v>
      </c>
      <c r="C5" s="4" t="s">
        <v>34</v>
      </c>
      <c r="D5" s="4" t="s">
        <v>29</v>
      </c>
      <c r="E5" s="4" t="s">
        <v>29</v>
      </c>
      <c r="F5" s="4" t="s">
        <v>29</v>
      </c>
      <c r="G5" s="20"/>
    </row>
  </sheetData>
  <mergeCells count="2">
    <mergeCell ref="G3:G5"/>
    <mergeCell ref="B2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7"/>
  <sheetViews>
    <sheetView tabSelected="1" topLeftCell="A10" zoomScale="70" zoomScaleNormal="70" workbookViewId="0">
      <selection activeCell="A58" sqref="A58"/>
    </sheetView>
  </sheetViews>
  <sheetFormatPr defaultRowHeight="14.4"/>
  <cols>
    <col min="1" max="1" width="32.88671875" style="17" bestFit="1" customWidth="1"/>
    <col min="2" max="2" width="47.6640625" style="18" customWidth="1"/>
    <col min="3" max="3" width="28.6640625" style="17" bestFit="1" customWidth="1"/>
    <col min="4" max="4" width="9" style="10" customWidth="1"/>
    <col min="5" max="5" width="9.5546875" style="17" bestFit="1" customWidth="1"/>
    <col min="6" max="6" width="10.6640625" style="17" bestFit="1" customWidth="1"/>
    <col min="7" max="7" width="22.109375" style="17" customWidth="1"/>
    <col min="8" max="16384" width="8.88671875" style="17"/>
  </cols>
  <sheetData>
    <row r="1" spans="1:12" ht="57.6" customHeight="1">
      <c r="A1" s="12" t="s">
        <v>36</v>
      </c>
      <c r="B1" s="11" t="s">
        <v>59</v>
      </c>
      <c r="C1" s="12" t="s">
        <v>37</v>
      </c>
      <c r="D1" s="11" t="s">
        <v>45</v>
      </c>
      <c r="E1" s="11" t="s">
        <v>46</v>
      </c>
      <c r="F1" s="11" t="s">
        <v>57</v>
      </c>
      <c r="G1" s="11" t="s">
        <v>78</v>
      </c>
      <c r="H1" s="27" t="s">
        <v>121</v>
      </c>
      <c r="I1" s="27"/>
      <c r="J1" s="27"/>
      <c r="K1" s="27"/>
      <c r="L1" s="27"/>
    </row>
    <row r="2" spans="1:12">
      <c r="A2" s="3" t="s">
        <v>49</v>
      </c>
      <c r="G2" s="9"/>
      <c r="H2" s="17" t="s">
        <v>4</v>
      </c>
      <c r="I2" s="17" t="s">
        <v>5</v>
      </c>
      <c r="J2" s="17" t="s">
        <v>6</v>
      </c>
      <c r="K2" s="17" t="s">
        <v>7</v>
      </c>
      <c r="L2" s="17" t="s">
        <v>8</v>
      </c>
    </row>
    <row r="3" spans="1:12" ht="43.2">
      <c r="A3" s="5" t="s">
        <v>70</v>
      </c>
      <c r="B3" s="9" t="s">
        <v>73</v>
      </c>
      <c r="C3" s="6" t="s">
        <v>76</v>
      </c>
      <c r="D3" s="10">
        <v>2</v>
      </c>
      <c r="E3" s="10">
        <v>4</v>
      </c>
      <c r="F3" s="19">
        <f>IF(ISNUMBER(SEARCH("GitHub",B3))=TRUE,1,0)</f>
        <v>1</v>
      </c>
      <c r="G3" s="9"/>
      <c r="H3" s="17">
        <f>SUMIFS($F$3:$F$55,$D$3:$D$55,1,$F$3:$F$55,1)</f>
        <v>2</v>
      </c>
      <c r="I3" s="17">
        <f>SUMIFS($F$3:$F$55,$D$3:$D$55,2,$F$3:$F$55,1)</f>
        <v>6</v>
      </c>
      <c r="J3" s="17">
        <f>SUMIFS($F$3:$F$55,$D$3:$D$55,3,$F$3:$F$55,1)</f>
        <v>7</v>
      </c>
      <c r="K3" s="17">
        <f>SUMIFS($F$3:$F$55,$D$3:$D$55,4,$F$3:$F$55,1)</f>
        <v>21</v>
      </c>
      <c r="L3" s="17">
        <f>SUMIFS($F$3:$F$55,$D$3:$D$55,5,$F$3:$F$55,1)</f>
        <v>2</v>
      </c>
    </row>
    <row r="4" spans="1:12" ht="43.2">
      <c r="A4" s="5" t="s">
        <v>71</v>
      </c>
      <c r="B4" s="9" t="s">
        <v>74</v>
      </c>
      <c r="C4" s="6" t="s">
        <v>76</v>
      </c>
      <c r="D4" s="10">
        <v>2</v>
      </c>
      <c r="E4" s="10">
        <v>4</v>
      </c>
      <c r="F4" s="19">
        <f t="shared" ref="F4:F55" si="0">IF(ISNUMBER(SEARCH("GitHub",B4))=TRUE,1,0)</f>
        <v>1</v>
      </c>
      <c r="G4" s="9"/>
      <c r="H4" s="28" t="s">
        <v>131</v>
      </c>
      <c r="I4" s="28"/>
      <c r="J4" s="28"/>
      <c r="K4" s="28"/>
      <c r="L4" s="28"/>
    </row>
    <row r="5" spans="1:12" ht="43.2">
      <c r="A5" s="5" t="s">
        <v>72</v>
      </c>
      <c r="B5" s="9" t="s">
        <v>75</v>
      </c>
      <c r="C5" s="6" t="s">
        <v>76</v>
      </c>
      <c r="D5" s="10">
        <v>2</v>
      </c>
      <c r="E5" s="10">
        <v>4</v>
      </c>
      <c r="F5" s="19">
        <f t="shared" si="0"/>
        <v>1</v>
      </c>
      <c r="G5" s="9"/>
      <c r="H5" s="17">
        <f>SUMIF($D$3:$D$55,1,$E$3:$E$55)</f>
        <v>6</v>
      </c>
      <c r="I5" s="17">
        <f>SUMIF($D$3:$D$55,2,$E$3:$E$55)</f>
        <v>25</v>
      </c>
      <c r="J5" s="17">
        <f>SUMIF($D$3:$D$55,3,$E$3:$E$55)</f>
        <v>22</v>
      </c>
      <c r="K5" s="17">
        <f>SUMIF($D$3:$D$55,4,$E$3:$E$55)</f>
        <v>68</v>
      </c>
      <c r="L5" s="17">
        <f>SUMIF($D$3:$D$55,5,$E$3:$E$55)</f>
        <v>26</v>
      </c>
    </row>
    <row r="6" spans="1:12" ht="43.2">
      <c r="A6" s="5" t="s">
        <v>51</v>
      </c>
      <c r="B6" s="9" t="s">
        <v>52</v>
      </c>
      <c r="C6" s="6" t="s">
        <v>79</v>
      </c>
      <c r="D6" s="10">
        <v>1</v>
      </c>
      <c r="E6" s="10">
        <v>3</v>
      </c>
      <c r="F6" s="19">
        <f t="shared" si="0"/>
        <v>1</v>
      </c>
      <c r="G6" s="9"/>
      <c r="H6" s="29" t="s">
        <v>122</v>
      </c>
      <c r="I6" s="29"/>
      <c r="J6" s="29"/>
      <c r="K6" s="29"/>
      <c r="L6" s="29"/>
    </row>
    <row r="7" spans="1:12" ht="29.4" customHeight="1">
      <c r="A7" s="5" t="s">
        <v>77</v>
      </c>
      <c r="B7" s="9" t="s">
        <v>85</v>
      </c>
      <c r="C7" s="6" t="s">
        <v>76</v>
      </c>
      <c r="D7" s="10">
        <v>2</v>
      </c>
      <c r="E7" s="10">
        <v>5</v>
      </c>
      <c r="F7" s="19">
        <f t="shared" si="0"/>
        <v>1</v>
      </c>
      <c r="G7" s="9"/>
      <c r="H7" s="17">
        <f>150-H5</f>
        <v>144</v>
      </c>
      <c r="I7" s="17">
        <f>150-SUM(H5:I5)</f>
        <v>119</v>
      </c>
      <c r="J7" s="17">
        <f>150-SUM(H5:J5)</f>
        <v>97</v>
      </c>
      <c r="K7" s="17">
        <f>150-SUM(H5:K5)</f>
        <v>29</v>
      </c>
      <c r="L7" s="17">
        <f>150-SUM(H5:L5)</f>
        <v>3</v>
      </c>
    </row>
    <row r="8" spans="1:12" ht="28.8">
      <c r="A8" s="5" t="s">
        <v>86</v>
      </c>
      <c r="B8" s="9" t="s">
        <v>50</v>
      </c>
      <c r="C8" s="6" t="s">
        <v>60</v>
      </c>
      <c r="D8" s="10">
        <v>1</v>
      </c>
      <c r="E8" s="10">
        <v>3</v>
      </c>
      <c r="F8" s="19">
        <f t="shared" si="0"/>
        <v>1</v>
      </c>
      <c r="G8" s="9"/>
      <c r="H8" s="21" t="s">
        <v>124</v>
      </c>
      <c r="I8" s="21"/>
      <c r="J8" s="21"/>
      <c r="K8" s="21"/>
      <c r="L8" s="21"/>
    </row>
    <row r="9" spans="1:12" ht="43.2">
      <c r="A9" s="5" t="s">
        <v>72</v>
      </c>
      <c r="B9" s="9" t="s">
        <v>75</v>
      </c>
      <c r="C9" s="6" t="s">
        <v>76</v>
      </c>
      <c r="D9" s="10">
        <v>2</v>
      </c>
      <c r="E9" s="10">
        <v>4</v>
      </c>
      <c r="F9" s="19">
        <f t="shared" si="0"/>
        <v>1</v>
      </c>
      <c r="G9" s="9"/>
      <c r="H9" s="17">
        <f>SUMIFS($E$3:$E$55,$D$3:$D$55,1,$F$3:$F$55,1)</f>
        <v>6</v>
      </c>
      <c r="I9" s="17">
        <f>SUMIFS($E$3:$E$55,$D$3:$D$55,2,$F$3:$F$55,1)</f>
        <v>25</v>
      </c>
      <c r="J9" s="17">
        <f>SUMIFS($E$3:$E$55,$D$3:$D$55,3,$F$3:$F$55,1)</f>
        <v>22</v>
      </c>
      <c r="K9" s="17">
        <f>SUMIFS($E$3:$E$55,$D$3:$D$55,4,$F$3:$F$55,1)</f>
        <v>62</v>
      </c>
      <c r="L9" s="17">
        <f>SUMIFS($E$3:$E$55,$D$3:$D$55,5,$F$3:$F$55,1)</f>
        <v>6</v>
      </c>
    </row>
    <row r="10" spans="1:12" ht="43.2">
      <c r="A10" s="5" t="s">
        <v>55</v>
      </c>
      <c r="B10" s="9" t="s">
        <v>63</v>
      </c>
      <c r="C10" s="6" t="s">
        <v>56</v>
      </c>
      <c r="D10" s="10">
        <v>4</v>
      </c>
      <c r="E10" s="10">
        <v>5</v>
      </c>
      <c r="F10" s="19">
        <f t="shared" si="0"/>
        <v>1</v>
      </c>
      <c r="G10" s="9" t="s">
        <v>100</v>
      </c>
      <c r="H10" s="21" t="s">
        <v>125</v>
      </c>
      <c r="I10" s="21"/>
      <c r="J10" s="21"/>
      <c r="K10" s="21"/>
      <c r="L10" s="21"/>
    </row>
    <row r="11" spans="1:12" ht="43.2">
      <c r="A11" s="20" t="s">
        <v>112</v>
      </c>
      <c r="B11" s="9" t="s">
        <v>113</v>
      </c>
      <c r="C11" s="21" t="s">
        <v>114</v>
      </c>
      <c r="D11" s="25">
        <v>5</v>
      </c>
      <c r="E11" s="21">
        <v>3</v>
      </c>
      <c r="F11" s="19">
        <f t="shared" si="0"/>
        <v>1</v>
      </c>
      <c r="G11" s="9"/>
      <c r="H11" s="17">
        <v>6</v>
      </c>
      <c r="I11" s="17">
        <v>35</v>
      </c>
      <c r="J11" s="17">
        <v>87</v>
      </c>
      <c r="K11" s="17">
        <f>SUM(H9:L9)</f>
        <v>121</v>
      </c>
      <c r="L11" s="17">
        <f>SUM(H9:L9)</f>
        <v>121</v>
      </c>
    </row>
    <row r="12" spans="1:12" ht="28.8">
      <c r="A12" s="20"/>
      <c r="B12" s="9" t="s">
        <v>116</v>
      </c>
      <c r="C12" s="21"/>
      <c r="D12" s="25"/>
      <c r="E12" s="21"/>
      <c r="F12" s="19">
        <f t="shared" si="0"/>
        <v>1</v>
      </c>
      <c r="G12" s="9"/>
      <c r="H12" s="22" t="s">
        <v>123</v>
      </c>
      <c r="I12" s="22"/>
      <c r="J12" s="22"/>
      <c r="K12" s="22"/>
      <c r="L12" s="22"/>
    </row>
    <row r="13" spans="1:12" ht="43.2">
      <c r="A13" s="5" t="s">
        <v>111</v>
      </c>
      <c r="B13" s="9" t="s">
        <v>128</v>
      </c>
      <c r="C13" s="6" t="s">
        <v>115</v>
      </c>
      <c r="D13" s="10">
        <v>5</v>
      </c>
      <c r="E13" s="10">
        <v>3</v>
      </c>
      <c r="F13" s="19">
        <f t="shared" si="0"/>
        <v>1</v>
      </c>
      <c r="G13" s="9"/>
      <c r="H13" s="17">
        <f>150-H11</f>
        <v>144</v>
      </c>
      <c r="I13" s="17">
        <f>150-I11</f>
        <v>115</v>
      </c>
      <c r="J13" s="17">
        <f>150-J11</f>
        <v>63</v>
      </c>
      <c r="K13" s="17">
        <f>150-K11</f>
        <v>29</v>
      </c>
      <c r="L13" s="17">
        <f>150-L11</f>
        <v>29</v>
      </c>
    </row>
    <row r="14" spans="1:12" ht="15">
      <c r="A14" s="13" t="s">
        <v>139</v>
      </c>
      <c r="B14" s="15"/>
      <c r="C14" s="14" t="s">
        <v>40</v>
      </c>
      <c r="D14" s="16">
        <v>5</v>
      </c>
      <c r="E14" s="16">
        <v>20</v>
      </c>
      <c r="F14" s="19">
        <f t="shared" si="0"/>
        <v>0</v>
      </c>
      <c r="G14" s="15"/>
    </row>
    <row r="15" spans="1:12" ht="57.6">
      <c r="A15" s="3" t="s">
        <v>136</v>
      </c>
      <c r="B15" s="9"/>
      <c r="C15" s="14" t="s">
        <v>115</v>
      </c>
      <c r="D15" s="16" t="s">
        <v>137</v>
      </c>
      <c r="E15" s="10">
        <v>25</v>
      </c>
      <c r="F15" s="19">
        <f t="shared" si="0"/>
        <v>0</v>
      </c>
      <c r="G15" s="15" t="s">
        <v>138</v>
      </c>
    </row>
    <row r="16" spans="1:12" ht="15">
      <c r="A16" s="5"/>
      <c r="B16" s="9"/>
      <c r="C16" s="6"/>
      <c r="E16" s="10"/>
      <c r="F16" s="19"/>
      <c r="G16" s="9"/>
    </row>
    <row r="17" spans="1:7" ht="15">
      <c r="A17" s="3" t="s">
        <v>38</v>
      </c>
      <c r="B17" s="9"/>
      <c r="C17" s="6"/>
      <c r="E17" s="10"/>
      <c r="F17" s="19"/>
      <c r="G17" s="9"/>
    </row>
    <row r="18" spans="1:7" ht="43.2">
      <c r="A18" s="5" t="s">
        <v>118</v>
      </c>
      <c r="B18" s="15" t="s">
        <v>134</v>
      </c>
      <c r="C18" s="14" t="s">
        <v>133</v>
      </c>
      <c r="D18" s="10">
        <v>4</v>
      </c>
      <c r="E18" s="10">
        <v>6</v>
      </c>
      <c r="F18" s="19">
        <f t="shared" ref="F18:F19" si="1">IF(ISNUMBER(SEARCH("GitHub",B18))=TRUE,1,0)</f>
        <v>1</v>
      </c>
      <c r="G18" s="15" t="s">
        <v>135</v>
      </c>
    </row>
    <row r="19" spans="1:7" ht="43.2">
      <c r="A19" s="5" t="s">
        <v>119</v>
      </c>
      <c r="B19" s="9" t="s">
        <v>129</v>
      </c>
      <c r="C19" s="6" t="s">
        <v>40</v>
      </c>
      <c r="D19" s="10">
        <v>4</v>
      </c>
      <c r="E19" s="10">
        <v>4</v>
      </c>
      <c r="F19" s="19">
        <f t="shared" si="1"/>
        <v>1</v>
      </c>
      <c r="G19" s="9"/>
    </row>
    <row r="20" spans="1:7" ht="43.2">
      <c r="A20" s="5" t="s">
        <v>117</v>
      </c>
      <c r="B20" s="9" t="s">
        <v>130</v>
      </c>
      <c r="C20" s="6" t="s">
        <v>40</v>
      </c>
      <c r="D20" s="10">
        <v>4</v>
      </c>
      <c r="E20" s="10">
        <v>4</v>
      </c>
      <c r="F20" s="19">
        <f t="shared" si="0"/>
        <v>1</v>
      </c>
      <c r="G20" s="9"/>
    </row>
    <row r="21" spans="1:7" ht="43.2">
      <c r="A21" s="5" t="s">
        <v>88</v>
      </c>
      <c r="B21" s="9" t="s">
        <v>54</v>
      </c>
      <c r="C21" s="6" t="s">
        <v>41</v>
      </c>
      <c r="D21" s="10">
        <v>4</v>
      </c>
      <c r="E21" s="10">
        <v>4</v>
      </c>
      <c r="F21" s="19">
        <f t="shared" si="0"/>
        <v>1</v>
      </c>
      <c r="G21" s="9"/>
    </row>
    <row r="22" spans="1:7" ht="43.2">
      <c r="A22" s="5" t="s">
        <v>87</v>
      </c>
      <c r="B22" s="9" t="s">
        <v>53</v>
      </c>
      <c r="C22" s="6" t="s">
        <v>41</v>
      </c>
      <c r="D22" s="10">
        <v>4</v>
      </c>
      <c r="E22" s="10">
        <v>3</v>
      </c>
      <c r="F22" s="19">
        <f t="shared" si="0"/>
        <v>1</v>
      </c>
      <c r="G22" s="9"/>
    </row>
    <row r="23" spans="1:7" ht="43.2">
      <c r="A23" s="5" t="s">
        <v>84</v>
      </c>
      <c r="B23" s="9" t="s">
        <v>58</v>
      </c>
      <c r="C23" s="6" t="s">
        <v>42</v>
      </c>
      <c r="D23" s="10">
        <v>4</v>
      </c>
      <c r="E23" s="10">
        <v>2</v>
      </c>
      <c r="F23" s="19">
        <f t="shared" si="0"/>
        <v>1</v>
      </c>
      <c r="G23" s="9"/>
    </row>
    <row r="24" spans="1:7" ht="43.2">
      <c r="A24" s="5" t="s">
        <v>80</v>
      </c>
      <c r="B24" s="9" t="s">
        <v>81</v>
      </c>
      <c r="C24" s="6" t="s">
        <v>120</v>
      </c>
      <c r="D24" s="10">
        <v>4</v>
      </c>
      <c r="E24" s="10">
        <v>1</v>
      </c>
      <c r="F24" s="19">
        <f t="shared" si="0"/>
        <v>1</v>
      </c>
      <c r="G24" s="9"/>
    </row>
    <row r="25" spans="1:7" ht="43.2">
      <c r="A25" s="5" t="s">
        <v>61</v>
      </c>
      <c r="B25" s="9" t="s">
        <v>64</v>
      </c>
      <c r="C25" s="6" t="s">
        <v>120</v>
      </c>
      <c r="D25" s="10">
        <v>4</v>
      </c>
      <c r="E25" s="10">
        <v>1</v>
      </c>
      <c r="F25" s="19">
        <f t="shared" si="0"/>
        <v>1</v>
      </c>
      <c r="G25" s="9"/>
    </row>
    <row r="26" spans="1:7" ht="43.2">
      <c r="A26" s="5" t="s">
        <v>93</v>
      </c>
      <c r="B26" s="9" t="s">
        <v>94</v>
      </c>
      <c r="C26" s="6" t="s">
        <v>120</v>
      </c>
      <c r="D26" s="10">
        <v>4</v>
      </c>
      <c r="E26" s="10">
        <v>1</v>
      </c>
      <c r="F26" s="19">
        <f t="shared" si="0"/>
        <v>1</v>
      </c>
      <c r="G26" s="9"/>
    </row>
    <row r="27" spans="1:7" ht="43.2">
      <c r="A27" s="5" t="s">
        <v>126</v>
      </c>
      <c r="B27" s="9" t="s">
        <v>127</v>
      </c>
      <c r="C27" s="6" t="s">
        <v>41</v>
      </c>
      <c r="D27" s="10">
        <v>4</v>
      </c>
      <c r="E27" s="10">
        <v>4</v>
      </c>
      <c r="F27" s="19">
        <f t="shared" si="0"/>
        <v>1</v>
      </c>
      <c r="G27" s="9" t="s">
        <v>132</v>
      </c>
    </row>
    <row r="28" spans="1:7" ht="15">
      <c r="A28" s="5"/>
      <c r="B28" s="9"/>
      <c r="C28" s="6"/>
      <c r="E28" s="10"/>
      <c r="F28" s="19"/>
      <c r="G28" s="9"/>
    </row>
    <row r="29" spans="1:7" ht="15">
      <c r="A29" s="5"/>
      <c r="B29" s="9"/>
      <c r="C29" s="6"/>
      <c r="E29" s="10"/>
      <c r="F29" s="19"/>
      <c r="G29" s="9"/>
    </row>
    <row r="30" spans="1:7" ht="15">
      <c r="A30" s="3" t="s">
        <v>25</v>
      </c>
      <c r="B30" s="9"/>
      <c r="C30" s="6"/>
      <c r="E30" s="10"/>
      <c r="F30" s="19"/>
      <c r="G30" s="9"/>
    </row>
    <row r="31" spans="1:7" ht="57.6">
      <c r="A31" s="5" t="s">
        <v>65</v>
      </c>
      <c r="B31" s="9" t="s">
        <v>66</v>
      </c>
      <c r="C31" s="6" t="s">
        <v>43</v>
      </c>
      <c r="D31" s="10">
        <v>3</v>
      </c>
      <c r="E31" s="10">
        <v>3</v>
      </c>
      <c r="F31" s="19">
        <f t="shared" si="0"/>
        <v>1</v>
      </c>
      <c r="G31" s="9"/>
    </row>
    <row r="32" spans="1:7" ht="43.2">
      <c r="A32" s="5" t="s">
        <v>39</v>
      </c>
      <c r="B32" s="9" t="s">
        <v>48</v>
      </c>
      <c r="C32" s="6" t="s">
        <v>40</v>
      </c>
      <c r="D32" s="10">
        <v>2</v>
      </c>
      <c r="E32" s="10">
        <v>4</v>
      </c>
      <c r="F32" s="19">
        <f t="shared" si="0"/>
        <v>1</v>
      </c>
      <c r="G32" s="9"/>
    </row>
    <row r="33" spans="1:7" ht="43.2">
      <c r="A33" s="5" t="s">
        <v>80</v>
      </c>
      <c r="B33" s="9" t="s">
        <v>81</v>
      </c>
      <c r="C33" s="6" t="s">
        <v>43</v>
      </c>
      <c r="D33" s="10">
        <v>3</v>
      </c>
      <c r="E33" s="10">
        <v>3</v>
      </c>
      <c r="F33" s="19">
        <f t="shared" si="0"/>
        <v>1</v>
      </c>
      <c r="G33" s="9"/>
    </row>
    <row r="34" spans="1:7" ht="43.2">
      <c r="A34" s="5" t="s">
        <v>61</v>
      </c>
      <c r="B34" s="9" t="s">
        <v>64</v>
      </c>
      <c r="C34" s="6" t="s">
        <v>43</v>
      </c>
      <c r="D34" s="10">
        <v>3</v>
      </c>
      <c r="E34" s="10">
        <v>3</v>
      </c>
      <c r="F34" s="19">
        <f t="shared" si="0"/>
        <v>1</v>
      </c>
      <c r="G34" s="9"/>
    </row>
    <row r="35" spans="1:7" ht="43.2">
      <c r="A35" s="5" t="s">
        <v>62</v>
      </c>
      <c r="B35" s="9" t="s">
        <v>47</v>
      </c>
      <c r="C35" s="6" t="s">
        <v>43</v>
      </c>
      <c r="D35" s="10">
        <v>3</v>
      </c>
      <c r="E35" s="10">
        <v>3</v>
      </c>
      <c r="F35" s="19">
        <f t="shared" si="0"/>
        <v>1</v>
      </c>
      <c r="G35" s="9"/>
    </row>
    <row r="36" spans="1:7" ht="43.2">
      <c r="A36" s="5" t="s">
        <v>68</v>
      </c>
      <c r="B36" s="9" t="s">
        <v>69</v>
      </c>
      <c r="C36" s="6" t="s">
        <v>43</v>
      </c>
      <c r="D36" s="10">
        <v>3</v>
      </c>
      <c r="E36" s="10">
        <v>4</v>
      </c>
      <c r="F36" s="19">
        <f t="shared" si="0"/>
        <v>1</v>
      </c>
      <c r="G36" s="9"/>
    </row>
    <row r="37" spans="1:7" ht="43.2">
      <c r="A37" s="5" t="s">
        <v>83</v>
      </c>
      <c r="B37" s="9" t="s">
        <v>82</v>
      </c>
      <c r="C37" s="6" t="s">
        <v>43</v>
      </c>
      <c r="D37" s="10">
        <v>3</v>
      </c>
      <c r="E37" s="10">
        <v>3</v>
      </c>
      <c r="F37" s="19">
        <f t="shared" si="0"/>
        <v>1</v>
      </c>
      <c r="G37" s="9"/>
    </row>
    <row r="38" spans="1:7" ht="43.2">
      <c r="A38" s="5" t="s">
        <v>92</v>
      </c>
      <c r="B38" s="9" t="s">
        <v>58</v>
      </c>
      <c r="C38" s="6" t="s">
        <v>67</v>
      </c>
      <c r="D38" s="10">
        <v>3</v>
      </c>
      <c r="E38" s="10">
        <v>3</v>
      </c>
      <c r="F38" s="19">
        <f t="shared" si="0"/>
        <v>1</v>
      </c>
      <c r="G38" s="9"/>
    </row>
    <row r="39" spans="1:7" ht="15">
      <c r="A39" s="5"/>
      <c r="B39" s="9"/>
      <c r="C39" s="6"/>
      <c r="E39" s="10"/>
      <c r="F39" s="19"/>
      <c r="G39" s="9"/>
    </row>
    <row r="40" spans="1:7" ht="15">
      <c r="A40" s="5"/>
      <c r="B40" s="9"/>
      <c r="C40" s="6"/>
      <c r="E40" s="10"/>
      <c r="F40" s="19"/>
      <c r="G40" s="9"/>
    </row>
    <row r="41" spans="1:7" ht="15">
      <c r="A41" s="3" t="s">
        <v>44</v>
      </c>
      <c r="B41" s="9"/>
      <c r="C41" s="6"/>
      <c r="E41" s="10"/>
      <c r="F41" s="19"/>
      <c r="G41" s="9"/>
    </row>
    <row r="42" spans="1:7" ht="15">
      <c r="A42" s="5" t="s">
        <v>39</v>
      </c>
      <c r="B42" s="9"/>
      <c r="C42" s="6" t="s">
        <v>40</v>
      </c>
      <c r="D42" s="10">
        <v>4</v>
      </c>
      <c r="E42" s="10">
        <v>6</v>
      </c>
      <c r="F42" s="19">
        <f t="shared" si="0"/>
        <v>0</v>
      </c>
      <c r="G42" s="9"/>
    </row>
    <row r="43" spans="1:7" ht="43.2">
      <c r="A43" s="5" t="s">
        <v>91</v>
      </c>
      <c r="B43" s="9" t="s">
        <v>53</v>
      </c>
      <c r="C43" s="6" t="s">
        <v>41</v>
      </c>
      <c r="D43" s="10">
        <v>4</v>
      </c>
      <c r="E43" s="10">
        <v>3</v>
      </c>
      <c r="F43" s="19">
        <f t="shared" si="0"/>
        <v>1</v>
      </c>
      <c r="G43" s="9"/>
    </row>
    <row r="44" spans="1:7" ht="43.2">
      <c r="A44" s="5" t="s">
        <v>89</v>
      </c>
      <c r="B44" s="9" t="s">
        <v>90</v>
      </c>
      <c r="C44" s="6" t="s">
        <v>41</v>
      </c>
      <c r="D44" s="10">
        <v>4</v>
      </c>
      <c r="E44" s="10">
        <v>3</v>
      </c>
      <c r="F44" s="19">
        <f t="shared" si="0"/>
        <v>1</v>
      </c>
      <c r="G44" s="9"/>
    </row>
    <row r="45" spans="1:7" ht="43.2">
      <c r="A45" s="5" t="s">
        <v>93</v>
      </c>
      <c r="B45" s="9" t="s">
        <v>94</v>
      </c>
      <c r="C45" s="6" t="s">
        <v>42</v>
      </c>
      <c r="D45" s="10">
        <v>4</v>
      </c>
      <c r="E45" s="10">
        <v>2</v>
      </c>
      <c r="F45" s="19">
        <f t="shared" si="0"/>
        <v>1</v>
      </c>
      <c r="G45" s="9"/>
    </row>
    <row r="46" spans="1:7" ht="43.2">
      <c r="A46" s="5" t="s">
        <v>80</v>
      </c>
      <c r="B46" s="9" t="s">
        <v>81</v>
      </c>
      <c r="C46" s="6" t="s">
        <v>43</v>
      </c>
      <c r="D46" s="10">
        <v>4</v>
      </c>
      <c r="E46" s="10">
        <v>3</v>
      </c>
      <c r="F46" s="19">
        <f t="shared" si="0"/>
        <v>1</v>
      </c>
      <c r="G46" s="9" t="s">
        <v>95</v>
      </c>
    </row>
    <row r="47" spans="1:7" ht="43.2">
      <c r="A47" s="5" t="s">
        <v>61</v>
      </c>
      <c r="B47" s="9" t="s">
        <v>64</v>
      </c>
      <c r="C47" s="6" t="s">
        <v>43</v>
      </c>
      <c r="D47" s="10">
        <v>4</v>
      </c>
      <c r="E47" s="10">
        <v>3</v>
      </c>
      <c r="F47" s="19">
        <f t="shared" si="0"/>
        <v>1</v>
      </c>
      <c r="G47" s="9" t="s">
        <v>95</v>
      </c>
    </row>
    <row r="48" spans="1:7" ht="43.2">
      <c r="A48" s="20" t="s">
        <v>96</v>
      </c>
      <c r="B48" s="9" t="s">
        <v>97</v>
      </c>
      <c r="C48" s="6" t="s">
        <v>43</v>
      </c>
      <c r="D48" s="25">
        <v>4</v>
      </c>
      <c r="E48" s="25">
        <v>4</v>
      </c>
      <c r="F48" s="19">
        <f t="shared" si="0"/>
        <v>1</v>
      </c>
      <c r="G48" s="26" t="s">
        <v>99</v>
      </c>
    </row>
    <row r="49" spans="1:7" ht="43.2">
      <c r="A49" s="20"/>
      <c r="B49" s="9" t="s">
        <v>98</v>
      </c>
      <c r="C49" s="6"/>
      <c r="D49" s="25"/>
      <c r="E49" s="25"/>
      <c r="F49" s="19">
        <f t="shared" si="0"/>
        <v>1</v>
      </c>
      <c r="G49" s="26"/>
    </row>
    <row r="50" spans="1:7" ht="43.2">
      <c r="A50" s="20" t="s">
        <v>101</v>
      </c>
      <c r="B50" s="9" t="s">
        <v>102</v>
      </c>
      <c r="C50" s="21" t="s">
        <v>42</v>
      </c>
      <c r="D50" s="25">
        <v>4</v>
      </c>
      <c r="E50" s="25">
        <v>3</v>
      </c>
      <c r="F50" s="19">
        <f t="shared" si="0"/>
        <v>1</v>
      </c>
      <c r="G50" s="5"/>
    </row>
    <row r="51" spans="1:7" ht="43.2">
      <c r="A51" s="20"/>
      <c r="B51" s="9" t="s">
        <v>103</v>
      </c>
      <c r="C51" s="21"/>
      <c r="D51" s="25"/>
      <c r="E51" s="25"/>
      <c r="F51" s="19">
        <f t="shared" si="0"/>
        <v>1</v>
      </c>
      <c r="G51" s="5"/>
    </row>
    <row r="52" spans="1:7" ht="43.2">
      <c r="A52" s="5" t="s">
        <v>104</v>
      </c>
      <c r="B52" s="18" t="s">
        <v>105</v>
      </c>
      <c r="C52" s="7" t="s">
        <v>41</v>
      </c>
      <c r="D52" s="8">
        <v>4</v>
      </c>
      <c r="E52" s="8">
        <v>2</v>
      </c>
      <c r="F52" s="19">
        <f t="shared" si="0"/>
        <v>1</v>
      </c>
      <c r="G52" s="5"/>
    </row>
    <row r="53" spans="1:7" ht="43.2">
      <c r="A53" s="5" t="s">
        <v>106</v>
      </c>
      <c r="B53" s="18" t="s">
        <v>107</v>
      </c>
      <c r="C53" s="7" t="s">
        <v>42</v>
      </c>
      <c r="D53" s="8">
        <v>4</v>
      </c>
      <c r="E53" s="8">
        <v>2</v>
      </c>
      <c r="F53" s="19">
        <f t="shared" si="0"/>
        <v>1</v>
      </c>
      <c r="G53" s="5"/>
    </row>
    <row r="54" spans="1:7" ht="43.2">
      <c r="A54" s="20" t="s">
        <v>108</v>
      </c>
      <c r="B54" s="18" t="s">
        <v>109</v>
      </c>
      <c r="C54" s="23" t="s">
        <v>42</v>
      </c>
      <c r="D54" s="24">
        <v>4</v>
      </c>
      <c r="E54" s="24">
        <v>2</v>
      </c>
      <c r="F54" s="19">
        <f t="shared" si="0"/>
        <v>1</v>
      </c>
      <c r="G54" s="5"/>
    </row>
    <row r="55" spans="1:7" ht="57.6">
      <c r="A55" s="20"/>
      <c r="B55" s="18" t="s">
        <v>110</v>
      </c>
      <c r="C55" s="23"/>
      <c r="D55" s="24"/>
      <c r="E55" s="24"/>
      <c r="F55" s="19">
        <f t="shared" si="0"/>
        <v>1</v>
      </c>
      <c r="G55" s="5"/>
    </row>
    <row r="57" spans="1:7">
      <c r="A57" s="30" t="s">
        <v>140</v>
      </c>
    </row>
  </sheetData>
  <sortState ref="A20:G27">
    <sortCondition ref="A20"/>
  </sortState>
  <mergeCells count="22">
    <mergeCell ref="E48:E49"/>
    <mergeCell ref="H8:L8"/>
    <mergeCell ref="H10:L10"/>
    <mergeCell ref="H1:L1"/>
    <mergeCell ref="H4:L4"/>
    <mergeCell ref="H6:L6"/>
    <mergeCell ref="H12:L12"/>
    <mergeCell ref="C54:C55"/>
    <mergeCell ref="D54:D55"/>
    <mergeCell ref="E54:E55"/>
    <mergeCell ref="A11:A12"/>
    <mergeCell ref="C11:C12"/>
    <mergeCell ref="D11:D12"/>
    <mergeCell ref="E11:E12"/>
    <mergeCell ref="A54:A55"/>
    <mergeCell ref="G48:G49"/>
    <mergeCell ref="A50:A51"/>
    <mergeCell ref="C50:C51"/>
    <mergeCell ref="D50:D51"/>
    <mergeCell ref="E50:E51"/>
    <mergeCell ref="A48:A49"/>
    <mergeCell ref="D48:D49"/>
  </mergeCells>
  <conditionalFormatting sqref="D1:D104857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Goals by Week 5</vt:lpstr>
      <vt:lpstr>Weekly Dev Plan</vt:lpstr>
      <vt:lpstr>Backlog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2016-08-18T02:28:11Z</dcterms:modified>
</cp:coreProperties>
</file>