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HP\Desktop\excel project 2025\"/>
    </mc:Choice>
  </mc:AlternateContent>
  <xr:revisionPtr revIDLastSave="0" documentId="13_ncr:1_{6E240A39-991D-4240-A538-F22FC549B2D5}" xr6:coauthVersionLast="47" xr6:coauthVersionMax="47" xr10:uidLastSave="{00000000-0000-0000-0000-000000000000}"/>
  <bookViews>
    <workbookView xWindow="-120" yWindow="-120" windowWidth="20730" windowHeight="11040" activeTab="2" xr2:uid="{232A669E-7BAE-4702-A3F1-04A11C91451D}"/>
  </bookViews>
  <sheets>
    <sheet name="Sheet2" sheetId="10" r:id="rId1"/>
    <sheet name="REPORT" sheetId="1" r:id="rId2"/>
    <sheet name="DASHBOARD" sheetId="11" r:id="rId3"/>
  </sheets>
  <definedNames>
    <definedName name="NativeTimeline_Order_Date">#N/A</definedName>
    <definedName name="Slicer_Categor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6" i="10" l="1"/>
  <c r="D87" i="10"/>
  <c r="D88" i="10"/>
  <c r="D89" i="10"/>
  <c r="D90" i="10"/>
  <c r="D91" i="10"/>
  <c r="D92" i="10"/>
  <c r="D85" i="10"/>
  <c r="E113" i="10"/>
  <c r="E87" i="10"/>
  <c r="E89" i="10"/>
  <c r="I100" i="10"/>
  <c r="E56" i="10"/>
  <c r="E92" i="10"/>
  <c r="E112" i="10"/>
  <c r="E91" i="10"/>
  <c r="E85" i="10"/>
  <c r="I99" i="10"/>
  <c r="E19" i="10"/>
  <c r="E90" i="10"/>
  <c r="E99" i="10"/>
  <c r="E115" i="10"/>
  <c r="E86" i="10"/>
  <c r="E88" i="10"/>
  <c r="M100" i="10"/>
  <c r="E100" i="10"/>
  <c r="E114" i="10"/>
  <c r="M99" i="10"/>
  <c r="N99" i="10" l="1"/>
  <c r="F100" i="10"/>
  <c r="N100" i="10"/>
  <c r="F99" i="10"/>
  <c r="J99" i="10"/>
  <c r="J100" i="10"/>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R2" i="1"/>
  <c r="Q2" i="1"/>
  <c r="P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E2"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 i="1"/>
</calcChain>
</file>

<file path=xl/sharedStrings.xml><?xml version="1.0" encoding="utf-8"?>
<sst xmlns="http://schemas.openxmlformats.org/spreadsheetml/2006/main" count="4340" uniqueCount="178">
  <si>
    <t>Customer ID</t>
  </si>
  <si>
    <t>Address</t>
  </si>
  <si>
    <t>City</t>
  </si>
  <si>
    <t>State</t>
  </si>
  <si>
    <t>ZIP/Postal Code</t>
  </si>
  <si>
    <t>Country/Region</t>
  </si>
  <si>
    <t>Salesperson</t>
  </si>
  <si>
    <t>Region</t>
  </si>
  <si>
    <t>Ship Country/Region</t>
  </si>
  <si>
    <t>Category</t>
  </si>
  <si>
    <t>Quantity</t>
  </si>
  <si>
    <t>Revenue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</si>
  <si>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</si>
  <si>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</si>
  <si>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</si>
  <si>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</si>
  <si>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</si>
  <si>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</si>
  <si>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</si>
  <si>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</si>
  <si>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</si>
  <si>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</si>
  <si>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</si>
  <si>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</si>
  <si>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</si>
  <si>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</si>
  <si>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</si>
  <si>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</si>
  <si>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</si>
  <si>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</si>
  <si>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</si>
  <si>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</si>
  <si>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</si>
  <si>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</si>
  <si>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</si>
  <si>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</si>
  <si>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</si>
  <si>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</si>
  <si>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</si>
  <si>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</si>
  <si>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</si>
  <si>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</si>
  <si>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</si>
  <si>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</si>
  <si>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</si>
  <si>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</si>
  <si>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</si>
  <si>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</si>
  <si>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</si>
  <si>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</si>
  <si>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</si>
  <si>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</si>
  <si>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</si>
  <si>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</si>
  <si>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</si>
  <si>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</si>
  <si>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</si>
  <si>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</si>
  <si>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</si>
  <si>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</si>
  <si>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</si>
  <si>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</si>
  <si>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</si>
  <si>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</si>
  <si>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</si>
  <si>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</si>
  <si>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</si>
  <si>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</si>
  <si>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</si>
  <si>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</si>
  <si>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</si>
  <si>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</si>
  <si>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</si>
  <si>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</si>
  <si>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</si>
  <si>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</si>
  <si>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</si>
  <si>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</si>
  <si>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</si>
  <si>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</si>
  <si>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</si>
  <si>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</si>
  <si>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</si>
  <si>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</si>
  <si>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</si>
  <si>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</si>
  <si>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</si>
  <si>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</si>
  <si>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</si>
  <si>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</si>
  <si>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Boysenberry Spread</t>
  </si>
  <si>
    <t>Jams, Preserves</t>
  </si>
  <si>
    <t>Cajun Seasoning</t>
  </si>
  <si>
    <t>Condiments</t>
  </si>
  <si>
    <t>Miami</t>
  </si>
  <si>
    <t>FL</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</si>
  <si>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</si>
  <si>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</si>
  <si>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</si>
  <si>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</si>
  <si>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</si>
  <si>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</si>
  <si>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</si>
  <si>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</si>
  <si>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</si>
  <si>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</si>
  <si>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</si>
  <si>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</si>
  <si>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</si>
  <si>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</si>
  <si>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</si>
  <si>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</si>
  <si>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</si>
  <si>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</si>
  <si>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</si>
  <si>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</si>
  <si>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</si>
  <si>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</si>
  <si>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Scones</t>
  </si>
  <si>
    <t>Olive Oil</t>
  </si>
  <si>
    <t>Oil</t>
  </si>
  <si>
    <t>Marmalade</t>
  </si>
  <si>
    <t>Long Grain Rice</t>
  </si>
  <si>
    <t>Grains</t>
  </si>
  <si>
    <t>Row Labels</t>
  </si>
  <si>
    <t>Grand Total</t>
  </si>
  <si>
    <t>Order_ID</t>
  </si>
  <si>
    <t>Order_Date</t>
  </si>
  <si>
    <t>Customer_Name</t>
  </si>
  <si>
    <t>Shipped_Date</t>
  </si>
  <si>
    <t>Shipper_Name</t>
  </si>
  <si>
    <t>Ship_Name</t>
  </si>
  <si>
    <t>Ship_Address</t>
  </si>
  <si>
    <t>Ship_City</t>
  </si>
  <si>
    <t>Ship_State</t>
  </si>
  <si>
    <t>Ship ZIP/Postal_Code</t>
  </si>
  <si>
    <t>Payment_Type</t>
  </si>
  <si>
    <t>Product_Name</t>
  </si>
  <si>
    <t>Unit_Price($)</t>
  </si>
  <si>
    <t>Revenue($)</t>
  </si>
  <si>
    <t>Shipping_Fee($)</t>
  </si>
  <si>
    <t>Order_Day</t>
  </si>
  <si>
    <t>Order_Month</t>
  </si>
  <si>
    <t>Order_year</t>
  </si>
  <si>
    <t>Shipped_Day</t>
  </si>
  <si>
    <t>Shipped_Month</t>
  </si>
  <si>
    <t>Shipped_Year</t>
  </si>
  <si>
    <t>Sum of Revenue($)</t>
  </si>
  <si>
    <t>(All)</t>
  </si>
  <si>
    <t>Sum of Quantity</t>
  </si>
  <si>
    <t>Count of City</t>
  </si>
  <si>
    <t>total quantity</t>
  </si>
  <si>
    <t>Jan</t>
  </si>
  <si>
    <t>Feb</t>
  </si>
  <si>
    <t>Mar</t>
  </si>
  <si>
    <t>Apr</t>
  </si>
  <si>
    <t>May</t>
  </si>
  <si>
    <t>Jun</t>
  </si>
  <si>
    <t>Jul</t>
  </si>
  <si>
    <t>Aug</t>
  </si>
  <si>
    <t>Sep</t>
  </si>
  <si>
    <t>Oct</t>
  </si>
  <si>
    <t>Nov</t>
  </si>
  <si>
    <t>Dec</t>
  </si>
  <si>
    <t>cash</t>
  </si>
  <si>
    <t>other</t>
  </si>
  <si>
    <t>check</t>
  </si>
  <si>
    <t>others</t>
  </si>
  <si>
    <t>credit card</t>
  </si>
  <si>
    <t>sales person</t>
  </si>
  <si>
    <t>revenue</t>
  </si>
  <si>
    <t>east</t>
  </si>
  <si>
    <t>north</t>
  </si>
  <si>
    <t>south</t>
  </si>
  <si>
    <t>west</t>
  </si>
  <si>
    <t>total revenue by sales person</t>
  </si>
  <si>
    <t>total by revenue</t>
  </si>
  <si>
    <t>monthly 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</si>
</sst>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mm/dd/yy;@"/>
    <numFmt numFmtId="165" formatCode="0.0"/>
    <numFmt numFmtId="166" formatCode="0.0%"/>
    <numFmt numFmtId="167" formatCode="0.0,&quot;K&quot;"/>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3"/>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0" fontId="2" fillId="2" borderId="0" xfId="0" applyFont="1" applyFill="1"/>
    <xf numFmtId="164" fontId="0" fillId="0" borderId="0" xfId="0" applyNumberFormat="1"/>
    <xf numFmtId="2" fontId="2" fillId="2" borderId="0" xfId="0" applyNumberFormat="1" applyFont="1" applyFill="1"/>
    <xf numFmtId="2" fontId="0" fillId="0" borderId="0" xfId="0" applyNumberFormat="1"/>
    <xf numFmtId="2" fontId="0" fillId="0" borderId="0" xfId="1" applyNumberFormat="1" applyFont="1"/>
    <xf numFmtId="14" fontId="2" fillId="2" borderId="0" xfId="0" applyNumberFormat="1" applyFont="1" applyFill="1"/>
    <xf numFmtId="14" fontId="0" fillId="0" borderId="0" xfId="0" applyNumberFormat="1"/>
    <xf numFmtId="0" fontId="0" fillId="0" borderId="0" xfId="0" pivotButton="1"/>
    <xf numFmtId="0" fontId="0" fillId="0" borderId="0" xfId="0" applyAlignment="1">
      <alignment horizontal="left"/>
    </xf>
    <xf numFmtId="0" fontId="0" fillId="3" borderId="0" xfId="0" applyFill="1"/>
    <xf numFmtId="165" fontId="0" fillId="0" borderId="0" xfId="0" applyNumberFormat="1"/>
    <xf numFmtId="166" fontId="0" fillId="0" borderId="0" xfId="2" applyNumberFormat="1" applyFont="1"/>
    <xf numFmtId="167" fontId="0" fillId="0" borderId="0" xfId="0" applyNumberFormat="1"/>
    <xf numFmtId="0" fontId="0" fillId="4" borderId="0" xfId="0" applyFill="1"/>
    <xf numFmtId="0" fontId="0" fillId="0" borderId="0" xfId="0" applyNumberFormat="1"/>
  </cellXfs>
  <cellStyles count="3">
    <cellStyle name="Currency" xfId="1" builtinId="4"/>
    <cellStyle name="Normal" xfId="0" builtinId="0"/>
    <cellStyle name="Percent" xfId="2" builtinId="5"/>
  </cellStyles>
  <dxfs count="15">
    <dxf>
      <numFmt numFmtId="2" formatCode="0.00"/>
    </dxf>
    <dxf>
      <font>
        <b val="0"/>
        <i val="0"/>
        <strike val="0"/>
        <condense val="0"/>
        <extend val="0"/>
        <outline val="0"/>
        <shadow val="0"/>
        <u val="none"/>
        <vertAlign val="baseline"/>
        <sz val="11"/>
        <color theme="1"/>
        <name val="Calibri"/>
        <family val="2"/>
        <scheme val="minor"/>
      </font>
      <numFmt numFmtId="2" formatCode="0.00"/>
    </dxf>
    <dxf>
      <numFmt numFmtId="2" formatCode="0.00"/>
    </dxf>
    <dxf>
      <numFmt numFmtId="164" formatCode="mm/dd/yy;@"/>
    </dxf>
    <dxf>
      <numFmt numFmtId="164" formatCode="mm/dd/yy;@"/>
    </dxf>
    <dxf>
      <numFmt numFmtId="164" formatCode="mm/dd/yy;@"/>
    </dxf>
    <dxf>
      <numFmt numFmtId="19" formatCode="m/d/yyyy"/>
    </dxf>
    <dxf>
      <numFmt numFmtId="19" formatCode="m/d/yyyy"/>
    </dxf>
    <dxf>
      <numFmt numFmtId="19" formatCode="m/d/yyyy"/>
    </dxf>
    <dxf>
      <numFmt numFmtId="19" formatCode="m/d/yyyy"/>
    </dxf>
    <dxf>
      <font>
        <b/>
        <i val="0"/>
        <strike val="0"/>
        <condense val="0"/>
        <extend val="0"/>
        <outline val="0"/>
        <shadow val="0"/>
        <u val="none"/>
        <vertAlign val="baseline"/>
        <sz val="11"/>
        <color theme="1"/>
        <name val="Calibri"/>
        <family val="2"/>
        <scheme val="minor"/>
      </font>
      <numFmt numFmtId="2" formatCode="0.00"/>
      <fill>
        <patternFill patternType="solid">
          <fgColor indexed="64"/>
          <bgColor theme="0" tint="-0.14999847407452621"/>
        </patternFill>
      </fill>
    </dxf>
    <dxf>
      <font>
        <b/>
        <sz val="11"/>
        <color theme="1"/>
      </font>
      <fill>
        <patternFill>
          <bgColor theme="1" tint="0.499984740745262"/>
        </patternFill>
      </fill>
    </dxf>
    <dxf>
      <fill>
        <patternFill patternType="solid">
          <fgColor theme="0"/>
          <bgColor theme="2" tint="-9.9948118533890809E-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1"/>
        </patternFill>
      </fill>
    </dxf>
    <dxf>
      <fill>
        <patternFill patternType="solid">
          <fgColor theme="0"/>
          <bgColor theme="2"/>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new one" pivot="0" table="0" count="8" xr9:uid="{00F0DA1D-E05C-480F-BD4D-619954F4258E}">
      <tableStyleElement type="wholeTable" dxfId="14"/>
      <tableStyleElement type="headerRow" dxfId="13"/>
    </tableStyle>
    <tableStyle name="new two" pivot="0" table="0" count="8" xr9:uid="{9F946AE4-FD1B-4BFC-ADF3-59E38AEAE32E}">
      <tableStyleElement type="wholeTable" dxfId="12"/>
      <tableStyleElement type="headerRow" dxfId="11"/>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6795556505021"/>
              <bgColor theme="2" tint="-0.24994659260841701"/>
            </patternFill>
          </fill>
        </dxf>
        <dxf>
          <fill>
            <patternFill patternType="solid">
              <fgColor theme="0"/>
              <bgColor theme="2" tint="-9.9948118533890809E-2"/>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0.24994659260841701"/>
            </patternFill>
          </fill>
        </dxf>
        <dxf>
          <fill>
            <patternFill patternType="solid">
              <fgColor theme="0"/>
              <bgColor theme="1" tint="0.499984740745262"/>
            </patternFill>
          </fill>
        </dxf>
        <dxf>
          <font>
            <sz val="9"/>
            <color theme="1" tint="0.499984740745262"/>
          </font>
        </dxf>
        <dxf>
          <font>
            <sz val="9"/>
            <color theme="1" tint="0.499984740745262"/>
          </font>
        </dxf>
        <dxf>
          <font>
            <sz val="9"/>
            <color theme="1" tint="0.499984740745262"/>
            <name val="Calibri"/>
            <family val="2"/>
            <scheme val="minor"/>
          </font>
        </dxf>
        <dxf>
          <font>
            <sz val="10"/>
            <color theme="1"/>
            <name val="Calibri"/>
            <family val="2"/>
            <scheme val="minor"/>
          </font>
        </dxf>
      </x15:dxfs>
    </ext>
    <ext xmlns:x15="http://schemas.microsoft.com/office/spreadsheetml/2010/11/main" uri="{9260A510-F301-46a8-8635-F512D64BE5F5}">
      <x15:timelineStyles defaultTimelineStyle="TimeSlicerStyleLight1">
        <x15:timelineStyle name="new o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new two">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[Netizen_Yearly_Report.xlsx]Sheet2!PivotTable1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Sheet2!$B$6</c:f>
              <c:strCache>
                <c:ptCount val="1"/>
                <c:pt idx="0">
                  <c:v>Total</c:v>
                </c:pt>
              </c:strCache>
            </c:strRef>
          </c:tx>
          <c:spPr>
            <a:solidFill>
              <a:schemeClr val="accent1"/>
            </a:solidFill>
            <a:ln>
              <a:noFill/>
            </a:ln>
            <a:effectLst/>
          </c:spPr>
          <c:invertIfNegative val="0"/>
          <c:cat>
            <c:strRef>
              <c:f>Sheet2!$A$7:$A$22</c:f>
              <c:strCache>
                <c:ptCount val="15"/>
                <c:pt idx="0">
                  <c:v>Marmalade</c:v>
                </c:pt>
                <c:pt idx="1">
                  <c:v>Curry Sauce</c:v>
                </c:pt>
                <c:pt idx="2">
                  <c:v>Mozzarella</c:v>
                </c:pt>
                <c:pt idx="3">
                  <c:v>Olive Oil</c:v>
                </c:pt>
                <c:pt idx="4">
                  <c:v>Beer</c:v>
                </c:pt>
                <c:pt idx="5">
                  <c:v>Clam Chowder</c:v>
                </c:pt>
                <c:pt idx="6">
                  <c:v>Chocolate</c:v>
                </c:pt>
                <c:pt idx="7">
                  <c:v>Ravioli</c:v>
                </c:pt>
                <c:pt idx="8">
                  <c:v>Coffee</c:v>
                </c:pt>
                <c:pt idx="9">
                  <c:v>Crab Meat</c:v>
                </c:pt>
                <c:pt idx="10">
                  <c:v>Syrup</c:v>
                </c:pt>
                <c:pt idx="11">
                  <c:v>Almonds</c:v>
                </c:pt>
                <c:pt idx="12">
                  <c:v>Scones</c:v>
                </c:pt>
                <c:pt idx="13">
                  <c:v>Chocolate Biscuits Mix</c:v>
                </c:pt>
                <c:pt idx="14">
                  <c:v>Long Grain Rice</c:v>
                </c:pt>
              </c:strCache>
            </c:strRef>
          </c:cat>
          <c:val>
            <c:numRef>
              <c:f>Sheet2!$B$7:$B$22</c:f>
              <c:numCache>
                <c:formatCode>0.00</c:formatCode>
                <c:ptCount val="15"/>
                <c:pt idx="0">
                  <c:v>4455</c:v>
                </c:pt>
                <c:pt idx="1">
                  <c:v>4040</c:v>
                </c:pt>
                <c:pt idx="2">
                  <c:v>1879.1999999999998</c:v>
                </c:pt>
                <c:pt idx="3">
                  <c:v>1729.3500000000001</c:v>
                </c:pt>
                <c:pt idx="4">
                  <c:v>1498</c:v>
                </c:pt>
                <c:pt idx="5">
                  <c:v>1428.2</c:v>
                </c:pt>
                <c:pt idx="6">
                  <c:v>1326</c:v>
                </c:pt>
                <c:pt idx="7">
                  <c:v>1189.5</c:v>
                </c:pt>
                <c:pt idx="8">
                  <c:v>1104</c:v>
                </c:pt>
                <c:pt idx="9">
                  <c:v>1085.5999999999999</c:v>
                </c:pt>
                <c:pt idx="10">
                  <c:v>990</c:v>
                </c:pt>
                <c:pt idx="11">
                  <c:v>800</c:v>
                </c:pt>
                <c:pt idx="12">
                  <c:v>340</c:v>
                </c:pt>
                <c:pt idx="13">
                  <c:v>331.2</c:v>
                </c:pt>
                <c:pt idx="14">
                  <c:v>133</c:v>
                </c:pt>
              </c:numCache>
            </c:numRef>
          </c:val>
          <c:extLst>
            <c:ext xmlns:c16="http://schemas.microsoft.com/office/drawing/2014/chart" uri="{C3380CC4-5D6E-409C-BE32-E72D297353CC}">
              <c16:uniqueId val="{00000000-F87F-4E45-9107-B4FBEE11FF50}"/>
            </c:ext>
          </c:extLst>
        </c:ser>
        <c:dLbls>
          <c:showLegendKey val="0"/>
          <c:showVal val="0"/>
          <c:showCatName val="0"/>
          <c:showSerName val="0"/>
          <c:showPercent val="0"/>
          <c:showBubbleSize val="0"/>
        </c:dLbls>
        <c:gapWidth val="150"/>
        <c:overlap val="100"/>
        <c:axId val="1518007823"/>
        <c:axId val="1518009263"/>
      </c:barChart>
      <c:catAx>
        <c:axId val="151800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009263"/>
        <c:crosses val="autoZero"/>
        <c:auto val="1"/>
        <c:lblAlgn val="ctr"/>
        <c:lblOffset val="100"/>
        <c:noMultiLvlLbl val="0"/>
      </c:catAx>
      <c:valAx>
        <c:axId val="1518009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00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3265876248227599"/>
          <c:y val="0.23951805411114285"/>
          <c:w val="0.50326485051437531"/>
          <c:h val="0.74907632426451698"/>
        </c:manualLayout>
      </c:layout>
      <c:doughnutChart>
        <c:varyColors val="1"/>
        <c:ser>
          <c:idx val="0"/>
          <c:order val="0"/>
          <c:dPt>
            <c:idx val="0"/>
            <c:bubble3D val="0"/>
            <c:spPr>
              <a:solidFill>
                <a:schemeClr val="accent1">
                  <a:lumMod val="20000"/>
                  <a:lumOff val="80000"/>
                </a:schemeClr>
              </a:solidFill>
              <a:ln w="19050">
                <a:noFill/>
              </a:ln>
              <a:effectLst/>
            </c:spPr>
            <c:extLst>
              <c:ext xmlns:c16="http://schemas.microsoft.com/office/drawing/2014/chart" uri="{C3380CC4-5D6E-409C-BE32-E72D297353CC}">
                <c16:uniqueId val="{00000001-B3AE-46C9-8482-67ECE9DEDAE4}"/>
              </c:ext>
            </c:extLst>
          </c:dPt>
          <c:dPt>
            <c:idx val="1"/>
            <c:bubble3D val="0"/>
            <c:spPr>
              <a:solidFill>
                <a:schemeClr val="tx1">
                  <a:lumMod val="75000"/>
                  <a:lumOff val="25000"/>
                </a:schemeClr>
              </a:solidFill>
              <a:ln w="19050">
                <a:noFill/>
              </a:ln>
              <a:effectLst/>
            </c:spPr>
            <c:extLst>
              <c:ext xmlns:c16="http://schemas.microsoft.com/office/drawing/2014/chart" uri="{C3380CC4-5D6E-409C-BE32-E72D297353CC}">
                <c16:uniqueId val="{00000003-B3AE-46C9-8482-67ECE9DEDAE4}"/>
              </c:ext>
            </c:extLst>
          </c:dPt>
          <c:val>
            <c:numRef>
              <c:f>Sheet2!$N$99:$N$100</c:f>
              <c:numCache>
                <c:formatCode>0.0%</c:formatCode>
                <c:ptCount val="2"/>
                <c:pt idx="0">
                  <c:v>0.55260971693824856</c:v>
                </c:pt>
                <c:pt idx="1">
                  <c:v>0.44739028306175133</c:v>
                </c:pt>
              </c:numCache>
            </c:numRef>
          </c:val>
          <c:extLst>
            <c:ext xmlns:c16="http://schemas.microsoft.com/office/drawing/2014/chart" uri="{C3380CC4-5D6E-409C-BE32-E72D297353CC}">
              <c16:uniqueId val="{00000004-B3AE-46C9-8482-67ECE9DEDAE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[Netizen_Yearly_Report.xlsx]Sheet2!PivotTable5</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Sheet2!$B$63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Sheet2!$A$64:$A$76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Sheet2!$B$64:$B$76</c:f>
              <c:numCache>
                <c:formatCode>0.00</c:formatCode>
                <c:ptCount val="12"/>
                <c:pt idx="0">
                  <c:v>25311.1</c:v>
                </c:pt>
                <c:pt idx="1">
                  <c:v>12792.55</c:v>
                </c:pt>
                <c:pt idx="2">
                  <c:v>26719.1</c:v>
                </c:pt>
                <c:pt idx="3">
                  <c:v>14377.17</c:v>
                </c:pt>
                <c:pt idx="4">
                  <c:v>25877.35</c:v>
                </c:pt>
                <c:pt idx="5">
                  <c:v>40995.599999999999</c:v>
                </c:pt>
                <c:pt idx="6">
                  <c:v>22329.05</c:v>
                </c:pt>
                <c:pt idx="7">
                  <c:v>19095.72</c:v>
                </c:pt>
                <c:pt idx="8">
                  <c:v>25128.65</c:v>
                </c:pt>
                <c:pt idx="9">
                  <c:v>39787.93</c:v>
                </c:pt>
                <c:pt idx="10">
                  <c:v>22787.949999999997</c:v>
                </c:pt>
                <c:pt idx="11">
                  <c:v>49595.09</c:v>
                </c:pt>
              </c:numCache>
            </c:numRef>
          </c:val>
          <c:smooth val="0"/>
          <c:extLst>
            <c:ext xmlns:c16="http://schemas.microsoft.com/office/drawing/2014/chart" uri="{C3380CC4-5D6E-409C-BE32-E72D297353CC}">
              <c16:uniqueId val="{00000000-9C47-4E26-B4E1-5BE71D1F8BE7}"/>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585801727"/>
        <c:axId val="1585816127"/>
      </c:lineChart>
      <c:catAx>
        <c:axId val="158580172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ysClr val="windowText" lastClr="000000"/>
                </a:solidFill>
                <a:latin typeface="+mn-lt"/>
                <a:ea typeface="+mn-ea"/>
                <a:cs typeface="+mn-cs"/>
              </a:defRPr>
            </a:pPr>
            <a:endParaRPr lang="en-US"/>
          </a:p>
        </c:txPr>
        <c:crossAx val="1585816127"/>
        <c:crosses val="autoZero"/>
        <c:auto val="1"/>
        <c:lblAlgn val="ctr"/>
        <c:lblOffset val="100"/>
        <c:noMultiLvlLbl val="0"/>
      </c:catAx>
      <c:valAx>
        <c:axId val="158581612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8580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Sheet2!$E$84</c:f>
              <c:strCache>
                <c:ptCount val="1"/>
                <c:pt idx="0">
                  <c:v>revenue</c:v>
                </c:pt>
              </c:strCache>
            </c:strRef>
          </c:tx>
          <c:spPr>
            <a:solidFill>
              <a:schemeClr val="accent3">
                <a:lumMod val="40000"/>
                <a:lumOff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Sheet2!$D$85:$D$92</c:f>
              <c:strCache>
                <c:ptCount val="8"/>
                <c:pt idx="0">
                  <c:v>Jan Kotas</c:v>
                </c:pt>
                <c:pt idx="1">
                  <c:v>Laura Giussani</c:v>
                </c:pt>
                <c:pt idx="2">
                  <c:v>Mariya Sergienko</c:v>
                </c:pt>
                <c:pt idx="3">
                  <c:v>Michael Neipper</c:v>
                </c:pt>
                <c:pt idx="4">
                  <c:v>Robert Zare</c:v>
                </c:pt>
                <c:pt idx="5">
                  <c:v>Anne Larsen</c:v>
                </c:pt>
                <c:pt idx="6">
                  <c:v>Andrew Cencini</c:v>
                </c:pt>
                <c:pt idx="7">
                  <c:v>Nancy Freehafer</c:v>
                </c:pt>
              </c:strCache>
            </c:strRef>
          </c:cat>
          <c:val>
            <c:numRef>
              <c:f>Sheet2!$E$85:$E$92</c:f>
              <c:numCache>
                <c:formatCode>0.0,"K"</c:formatCode>
                <c:ptCount val="8"/>
                <c:pt idx="0">
                  <c:v>322</c:v>
                </c:pt>
                <c:pt idx="1">
                  <c:v>1140</c:v>
                </c:pt>
                <c:pt idx="2">
                  <c:v>1390</c:v>
                </c:pt>
                <c:pt idx="3">
                  <c:v>2502</c:v>
                </c:pt>
                <c:pt idx="4">
                  <c:v>2997.6</c:v>
                </c:pt>
                <c:pt idx="5">
                  <c:v>4478.6499999999996</c:v>
                </c:pt>
                <c:pt idx="6">
                  <c:v>4588</c:v>
                </c:pt>
                <c:pt idx="7">
                  <c:v>4910.8</c:v>
                </c:pt>
              </c:numCache>
            </c:numRef>
          </c:val>
          <c:extLst>
            <c:ext xmlns:c16="http://schemas.microsoft.com/office/drawing/2014/chart" uri="{C3380CC4-5D6E-409C-BE32-E72D297353CC}">
              <c16:uniqueId val="{00000000-750B-4DCA-BEF9-A1CC212A2265}"/>
            </c:ext>
          </c:extLst>
        </c:ser>
        <c:dLbls>
          <c:dLblPos val="inEnd"/>
          <c:showLegendKey val="0"/>
          <c:showVal val="1"/>
          <c:showCatName val="0"/>
          <c:showSerName val="0"/>
          <c:showPercent val="0"/>
          <c:showBubbleSize val="0"/>
        </c:dLbls>
        <c:gapWidth val="65"/>
        <c:axId val="1585847327"/>
        <c:axId val="1585850687"/>
      </c:barChart>
      <c:catAx>
        <c:axId val="158584732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crossAx val="1585850687"/>
        <c:crosses val="autoZero"/>
        <c:auto val="1"/>
        <c:lblAlgn val="ctr"/>
        <c:lblOffset val="100"/>
        <c:noMultiLvlLbl val="0"/>
      </c:catAx>
      <c:valAx>
        <c:axId val="1585850687"/>
        <c:scaling>
          <c:orientation val="minMax"/>
        </c:scaling>
        <c:delete val="1"/>
        <c:axPos val="b"/>
        <c:numFmt formatCode="0.0,&quot;K&quot;" sourceLinked="1"/>
        <c:majorTickMark val="none"/>
        <c:minorTickMark val="none"/>
        <c:tickLblPos val="nextTo"/>
        <c:crossAx val="158584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[Netizen_Yearly_Report.xlsx]Sheet2!PivotTable1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Sheet2!$B$6</c:f>
              <c:strCache>
                <c:ptCount val="1"/>
                <c:pt idx="0">
                  <c:v>Total</c:v>
                </c:pt>
              </c:strCache>
            </c:strRef>
          </c:tx>
          <c:spPr>
            <a:solidFill>
              <a:schemeClr val="accent1">
                <a:lumMod val="20000"/>
                <a:lumOff val="80000"/>
              </a:schemeClr>
            </a:solidFill>
            <a:ln>
              <a:noFill/>
            </a:ln>
            <a:effectLst/>
          </c:spPr>
          <c:invertIfNegative val="0"/>
          <c:cat>
            <c:strRef>
              <c:f>Sheet2!$A$7:$A$22</c:f>
              <c:strCache>
                <c:ptCount val="15"/>
                <c:pt idx="0">
                  <c:v>Marmalade</c:v>
                </c:pt>
                <c:pt idx="1">
                  <c:v>Curry Sauce</c:v>
                </c:pt>
                <c:pt idx="2">
                  <c:v>Mozzarella</c:v>
                </c:pt>
                <c:pt idx="3">
                  <c:v>Olive Oil</c:v>
                </c:pt>
                <c:pt idx="4">
                  <c:v>Beer</c:v>
                </c:pt>
                <c:pt idx="5">
                  <c:v>Clam Chowder</c:v>
                </c:pt>
                <c:pt idx="6">
                  <c:v>Chocolate</c:v>
                </c:pt>
                <c:pt idx="7">
                  <c:v>Ravioli</c:v>
                </c:pt>
                <c:pt idx="8">
                  <c:v>Coffee</c:v>
                </c:pt>
                <c:pt idx="9">
                  <c:v>Crab Meat</c:v>
                </c:pt>
                <c:pt idx="10">
                  <c:v>Syrup</c:v>
                </c:pt>
                <c:pt idx="11">
                  <c:v>Almonds</c:v>
                </c:pt>
                <c:pt idx="12">
                  <c:v>Scones</c:v>
                </c:pt>
                <c:pt idx="13">
                  <c:v>Chocolate Biscuits Mix</c:v>
                </c:pt>
                <c:pt idx="14">
                  <c:v>Long Grain Rice</c:v>
                </c:pt>
              </c:strCache>
            </c:strRef>
          </c:cat>
          <c:val>
            <c:numRef>
              <c:f>Sheet2!$B$7:$B$22</c:f>
              <c:numCache>
                <c:formatCode>0.00</c:formatCode>
                <c:ptCount val="15"/>
                <c:pt idx="0">
                  <c:v>4455</c:v>
                </c:pt>
                <c:pt idx="1">
                  <c:v>4040</c:v>
                </c:pt>
                <c:pt idx="2">
                  <c:v>1879.1999999999998</c:v>
                </c:pt>
                <c:pt idx="3">
                  <c:v>1729.3500000000001</c:v>
                </c:pt>
                <c:pt idx="4">
                  <c:v>1498</c:v>
                </c:pt>
                <c:pt idx="5">
                  <c:v>1428.2</c:v>
                </c:pt>
                <c:pt idx="6">
                  <c:v>1326</c:v>
                </c:pt>
                <c:pt idx="7">
                  <c:v>1189.5</c:v>
                </c:pt>
                <c:pt idx="8">
                  <c:v>1104</c:v>
                </c:pt>
                <c:pt idx="9">
                  <c:v>1085.5999999999999</c:v>
                </c:pt>
                <c:pt idx="10">
                  <c:v>990</c:v>
                </c:pt>
                <c:pt idx="11">
                  <c:v>800</c:v>
                </c:pt>
                <c:pt idx="12">
                  <c:v>340</c:v>
                </c:pt>
                <c:pt idx="13">
                  <c:v>331.2</c:v>
                </c:pt>
                <c:pt idx="14">
                  <c:v>133</c:v>
                </c:pt>
              </c:numCache>
            </c:numRef>
          </c:val>
          <c:extLst>
            <c:ext xmlns:c16="http://schemas.microsoft.com/office/drawing/2014/chart" uri="{C3380CC4-5D6E-409C-BE32-E72D297353CC}">
              <c16:uniqueId val="{00000000-AB86-46F1-8D1F-C12205527BDE}"/>
            </c:ext>
          </c:extLst>
        </c:ser>
        <c:dLbls>
          <c:showLegendKey val="0"/>
          <c:showVal val="0"/>
          <c:showCatName val="0"/>
          <c:showSerName val="0"/>
          <c:showPercent val="0"/>
          <c:showBubbleSize val="0"/>
        </c:dLbls>
        <c:gapWidth val="150"/>
        <c:overlap val="100"/>
        <c:axId val="1518007823"/>
        <c:axId val="1518009263"/>
      </c:barChart>
      <c:catAx>
        <c:axId val="151800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18009263"/>
        <c:crosses val="autoZero"/>
        <c:auto val="1"/>
        <c:lblAlgn val="ctr"/>
        <c:lblOffset val="100"/>
        <c:noMultiLvlLbl val="0"/>
      </c:catAx>
      <c:valAx>
        <c:axId val="151800926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1800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[Netizen_Yearly_Report.xlsx]Sheet2!PivotTable4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Sheet2!$B$34</c:f>
              <c:strCache>
                <c:ptCount val="1"/>
                <c:pt idx="0">
                  <c:v>Total</c:v>
                </c:pt>
              </c:strCache>
            </c:strRef>
          </c:tx>
          <c:spPr>
            <a:solidFill>
              <a:schemeClr val="accent1"/>
            </a:solidFill>
            <a:ln>
              <a:noFill/>
            </a:ln>
            <a:effectLst/>
          </c:spPr>
          <c:invertIfNegative val="0"/>
          <c:cat>
            <c:strRef>
              <c:f>Sheet2!$A$35:$A$50</c:f>
              <c:strCache>
                <c:ptCount val="15"/>
                <c:pt idx="0">
                  <c:v>Clam Chowder</c:v>
                </c:pt>
                <c:pt idx="1">
                  <c:v>Beer</c:v>
                </c:pt>
                <c:pt idx="2">
                  <c:v>Chocolate</c:v>
                </c:pt>
                <c:pt idx="3">
                  <c:v>Curry Sauce</c:v>
                </c:pt>
                <c:pt idx="4">
                  <c:v>Syrup</c:v>
                </c:pt>
                <c:pt idx="5">
                  <c:v>Olive Oil</c:v>
                </c:pt>
                <c:pt idx="6">
                  <c:v>Almonds</c:v>
                </c:pt>
                <c:pt idx="7">
                  <c:v>Ravioli</c:v>
                </c:pt>
                <c:pt idx="8">
                  <c:v>Crab Meat</c:v>
                </c:pt>
                <c:pt idx="9">
                  <c:v>Marmalade</c:v>
                </c:pt>
                <c:pt idx="10">
                  <c:v>Mozzarella</c:v>
                </c:pt>
                <c:pt idx="11">
                  <c:v>Chocolate Biscuits Mix</c:v>
                </c:pt>
                <c:pt idx="12">
                  <c:v>Scones</c:v>
                </c:pt>
                <c:pt idx="13">
                  <c:v>Coffee</c:v>
                </c:pt>
                <c:pt idx="14">
                  <c:v>Long Grain Rice</c:v>
                </c:pt>
              </c:strCache>
            </c:strRef>
          </c:cat>
          <c:val>
            <c:numRef>
              <c:f>Sheet2!$B$35:$B$50</c:f>
              <c:numCache>
                <c:formatCode>General</c:formatCode>
                <c:ptCount val="15"/>
                <c:pt idx="0">
                  <c:v>148</c:v>
                </c:pt>
                <c:pt idx="1">
                  <c:v>107</c:v>
                </c:pt>
                <c:pt idx="2">
                  <c:v>104</c:v>
                </c:pt>
                <c:pt idx="3">
                  <c:v>101</c:v>
                </c:pt>
                <c:pt idx="4">
                  <c:v>99</c:v>
                </c:pt>
                <c:pt idx="5">
                  <c:v>81</c:v>
                </c:pt>
                <c:pt idx="6">
                  <c:v>80</c:v>
                </c:pt>
                <c:pt idx="7">
                  <c:v>61</c:v>
                </c:pt>
                <c:pt idx="8">
                  <c:v>59</c:v>
                </c:pt>
                <c:pt idx="9">
                  <c:v>55</c:v>
                </c:pt>
                <c:pt idx="10">
                  <c:v>54</c:v>
                </c:pt>
                <c:pt idx="11">
                  <c:v>36</c:v>
                </c:pt>
                <c:pt idx="12">
                  <c:v>34</c:v>
                </c:pt>
                <c:pt idx="13">
                  <c:v>24</c:v>
                </c:pt>
                <c:pt idx="14">
                  <c:v>19</c:v>
                </c:pt>
              </c:numCache>
            </c:numRef>
          </c:val>
          <c:extLst>
            <c:ext xmlns:c16="http://schemas.microsoft.com/office/drawing/2014/chart" uri="{C3380CC4-5D6E-409C-BE32-E72D297353CC}">
              <c16:uniqueId val="{00000000-5E3A-4B50-9B15-34993F8AD869}"/>
            </c:ext>
          </c:extLst>
        </c:ser>
        <c:dLbls>
          <c:showLegendKey val="0"/>
          <c:showVal val="0"/>
          <c:showCatName val="0"/>
          <c:showSerName val="0"/>
          <c:showPercent val="0"/>
          <c:showBubbleSize val="0"/>
        </c:dLbls>
        <c:gapWidth val="150"/>
        <c:overlap val="100"/>
        <c:axId val="1585814207"/>
        <c:axId val="1585810847"/>
      </c:barChart>
      <c:catAx>
        <c:axId val="158581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810847"/>
        <c:crosses val="autoZero"/>
        <c:auto val="1"/>
        <c:lblAlgn val="ctr"/>
        <c:lblOffset val="100"/>
        <c:noMultiLvlLbl val="0"/>
      </c:catAx>
      <c:valAx>
        <c:axId val="158581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81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[Netizen_Yearly_Report.xlsx]Sheet2!PivotTable5</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Sheet2!$B$63</c:f>
              <c:strCache>
                <c:ptCount val="1"/>
                <c:pt idx="0">
                  <c:v>Total</c:v>
                </c:pt>
              </c:strCache>
            </c:strRef>
          </c:tx>
          <c:spPr>
            <a:ln w="28575" cap="rnd">
              <a:solidFill>
                <a:schemeClr val="accent1"/>
              </a:solidFill>
              <a:round/>
            </a:ln>
            <a:effectLst/>
          </c:spPr>
          <c:marker>
            <c:symbol val="none"/>
          </c:marker>
          <c:cat>
            <c:strRef>
              <c:f>Sheet2!$A$64:$A$76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Sheet2!$B$64:$B$76</c:f>
              <c:numCache>
                <c:formatCode>0.00</c:formatCode>
                <c:ptCount val="12"/>
                <c:pt idx="0">
                  <c:v>25311.1</c:v>
                </c:pt>
                <c:pt idx="1">
                  <c:v>12792.55</c:v>
                </c:pt>
                <c:pt idx="2">
                  <c:v>26719.1</c:v>
                </c:pt>
                <c:pt idx="3">
                  <c:v>14377.17</c:v>
                </c:pt>
                <c:pt idx="4">
                  <c:v>25877.35</c:v>
                </c:pt>
                <c:pt idx="5">
                  <c:v>40995.599999999999</c:v>
                </c:pt>
                <c:pt idx="6">
                  <c:v>22329.05</c:v>
                </c:pt>
                <c:pt idx="7">
                  <c:v>19095.72</c:v>
                </c:pt>
                <c:pt idx="8">
                  <c:v>25128.65</c:v>
                </c:pt>
                <c:pt idx="9">
                  <c:v>39787.93</c:v>
                </c:pt>
                <c:pt idx="10">
                  <c:v>22787.949999999997</c:v>
                </c:pt>
                <c:pt idx="11">
                  <c:v>49595.09</c:v>
                </c:pt>
              </c:numCache>
            </c:numRef>
          </c:val>
          <c:smooth val="0"/>
          <c:extLst>
            <c:ext xmlns:c16="http://schemas.microsoft.com/office/drawing/2014/chart" uri="{C3380CC4-5D6E-409C-BE32-E72D297353CC}">
              <c16:uniqueId val="{00000000-78F6-4673-9AA5-A0C7DAC00D07}"/>
            </c:ext>
          </c:extLst>
        </c:ser>
        <c:dLbls>
          <c:showLegendKey val="0"/>
          <c:showVal val="0"/>
          <c:showCatName val="0"/>
          <c:showSerName val="0"/>
          <c:showPercent val="0"/>
          <c:showBubbleSize val="0"/>
        </c:dLbls>
        <c:smooth val="0"/>
        <c:axId val="1585801727"/>
        <c:axId val="1585816127"/>
      </c:lineChart>
      <c:catAx>
        <c:axId val="158580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816127"/>
        <c:crosses val="autoZero"/>
        <c:auto val="1"/>
        <c:lblAlgn val="ctr"/>
        <c:lblOffset val="100"/>
        <c:noMultiLvlLbl val="0"/>
      </c:catAx>
      <c:valAx>
        <c:axId val="15858161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80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Sheet2!$E$84</c:f>
              <c:strCache>
                <c:ptCount val="1"/>
                <c:pt idx="0">
                  <c:v>revenue</c:v>
                </c:pt>
              </c:strCache>
            </c:strRef>
          </c:tx>
          <c:spPr>
            <a:solidFill>
              <a:schemeClr val="accent1"/>
            </a:solidFill>
            <a:ln>
              <a:noFill/>
            </a:ln>
            <a:effectLst/>
          </c:spPr>
          <c:invertIfNegative val="0"/>
          <c:cat>
            <c:strRef>
              <c:f>Sheet2!$D$85:$D$92</c:f>
              <c:strCache>
                <c:ptCount val="8"/>
                <c:pt idx="0">
                  <c:v>Jan Kotas</c:v>
                </c:pt>
                <c:pt idx="1">
                  <c:v>Laura Giussani</c:v>
                </c:pt>
                <c:pt idx="2">
                  <c:v>Mariya Sergienko</c:v>
                </c:pt>
                <c:pt idx="3">
                  <c:v>Michael Neipper</c:v>
                </c:pt>
                <c:pt idx="4">
                  <c:v>Robert Zare</c:v>
                </c:pt>
                <c:pt idx="5">
                  <c:v>Anne Larsen</c:v>
                </c:pt>
                <c:pt idx="6">
                  <c:v>Andrew Cencini</c:v>
                </c:pt>
                <c:pt idx="7">
                  <c:v>Nancy Freehafer</c:v>
                </c:pt>
              </c:strCache>
            </c:strRef>
          </c:cat>
          <c:val>
            <c:numRef>
              <c:f>Sheet2!$E$85:$E$92</c:f>
              <c:numCache>
                <c:formatCode>0.0,"K"</c:formatCode>
                <c:ptCount val="8"/>
                <c:pt idx="0">
                  <c:v>322</c:v>
                </c:pt>
                <c:pt idx="1">
                  <c:v>1140</c:v>
                </c:pt>
                <c:pt idx="2">
                  <c:v>1390</c:v>
                </c:pt>
                <c:pt idx="3">
                  <c:v>2502</c:v>
                </c:pt>
                <c:pt idx="4">
                  <c:v>2997.6</c:v>
                </c:pt>
                <c:pt idx="5">
                  <c:v>4478.6499999999996</c:v>
                </c:pt>
                <c:pt idx="6">
                  <c:v>4588</c:v>
                </c:pt>
                <c:pt idx="7">
                  <c:v>4910.8</c:v>
                </c:pt>
              </c:numCache>
            </c:numRef>
          </c:val>
          <c:extLst>
            <c:ext xmlns:c16="http://schemas.microsoft.com/office/drawing/2014/chart" uri="{C3380CC4-5D6E-409C-BE32-E72D297353CC}">
              <c16:uniqueId val="{00000000-B3D4-41DD-9B2D-4D99AD0E8155}"/>
            </c:ext>
          </c:extLst>
        </c:ser>
        <c:dLbls>
          <c:showLegendKey val="0"/>
          <c:showVal val="0"/>
          <c:showCatName val="0"/>
          <c:showSerName val="0"/>
          <c:showPercent val="0"/>
          <c:showBubbleSize val="0"/>
        </c:dLbls>
        <c:gapWidth val="182"/>
        <c:axId val="1585847327"/>
        <c:axId val="1585850687"/>
      </c:barChart>
      <c:catAx>
        <c:axId val="158584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850687"/>
        <c:crosses val="autoZero"/>
        <c:auto val="1"/>
        <c:lblAlgn val="ctr"/>
        <c:lblOffset val="100"/>
        <c:noMultiLvlLbl val="0"/>
      </c:catAx>
      <c:valAx>
        <c:axId val="1585850687"/>
        <c:scaling>
          <c:orientation val="minMax"/>
        </c:scaling>
        <c:delete val="0"/>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84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4C-4080-B2A9-312F9B4C83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4C-4080-B2A9-312F9B4C8354}"/>
              </c:ext>
            </c:extLst>
          </c:dPt>
          <c:val>
            <c:numRef>
              <c:f>Sheet2!$F$99:$F$100</c:f>
              <c:numCache>
                <c:formatCode>0.0%</c:formatCode>
                <c:ptCount val="2"/>
                <c:pt idx="0">
                  <c:v>7.7477546066670983E-2</c:v>
                </c:pt>
                <c:pt idx="1">
                  <c:v>0.92252245393332899</c:v>
                </c:pt>
              </c:numCache>
            </c:numRef>
          </c:val>
          <c:extLst>
            <c:ext xmlns:c16="http://schemas.microsoft.com/office/drawing/2014/chart" uri="{C3380CC4-5D6E-409C-BE32-E72D297353CC}">
              <c16:uniqueId val="{00000000-2894-4DBE-9BCA-2F5402DD267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FF-46D9-A158-6BDB491D19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FF-46D9-A158-6BDB491D191A}"/>
              </c:ext>
            </c:extLst>
          </c:dPt>
          <c:val>
            <c:numRef>
              <c:f>Sheet2!$J$99:$J$100</c:f>
              <c:numCache>
                <c:formatCode>0.0%</c:formatCode>
                <c:ptCount val="2"/>
                <c:pt idx="0">
                  <c:v>0.36991273699508032</c:v>
                </c:pt>
                <c:pt idx="1">
                  <c:v>0.63008726300491957</c:v>
                </c:pt>
              </c:numCache>
            </c:numRef>
          </c:val>
          <c:extLst>
            <c:ext xmlns:c16="http://schemas.microsoft.com/office/drawing/2014/chart" uri="{C3380CC4-5D6E-409C-BE32-E72D297353CC}">
              <c16:uniqueId val="{00000000-2E13-4946-A9D9-BA390A859CF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DB-4B77-8F97-CE3B920D3E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DB-4B77-8F97-CE3B920D3E9B}"/>
              </c:ext>
            </c:extLst>
          </c:dPt>
          <c:val>
            <c:numRef>
              <c:f>Sheet2!$N$99:$N$100</c:f>
              <c:numCache>
                <c:formatCode>0.0%</c:formatCode>
                <c:ptCount val="2"/>
                <c:pt idx="0">
                  <c:v>0.55260971693824856</c:v>
                </c:pt>
                <c:pt idx="1">
                  <c:v>0.44739028306175133</c:v>
                </c:pt>
              </c:numCache>
            </c:numRef>
          </c:val>
          <c:extLst>
            <c:ext xmlns:c16="http://schemas.microsoft.com/office/drawing/2014/chart" uri="{C3380CC4-5D6E-409C-BE32-E72D297353CC}">
              <c16:uniqueId val="{00000000-F37D-4DDE-85B3-6C1C740E60E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B438-454A-AB4E-992F23EEEE03}"/>
              </c:ext>
            </c:extLst>
          </c:dPt>
          <c:dPt>
            <c:idx val="1"/>
            <c:bubble3D val="0"/>
            <c:spPr>
              <a:solidFill>
                <a:schemeClr val="tx1">
                  <a:lumMod val="75000"/>
                  <a:lumOff val="25000"/>
                </a:schemeClr>
              </a:solidFill>
              <a:ln w="19050">
                <a:noFill/>
              </a:ln>
              <a:effectLst/>
            </c:spPr>
            <c:extLst>
              <c:ext xmlns:c16="http://schemas.microsoft.com/office/drawing/2014/chart" uri="{C3380CC4-5D6E-409C-BE32-E72D297353CC}">
                <c16:uniqueId val="{00000003-B438-454A-AB4E-992F23EEEE03}"/>
              </c:ext>
            </c:extLst>
          </c:dPt>
          <c:val>
            <c:numRef>
              <c:f>Sheet2!$F$99:$F$100</c:f>
              <c:numCache>
                <c:formatCode>0.0%</c:formatCode>
                <c:ptCount val="2"/>
                <c:pt idx="0">
                  <c:v>7.7477546066670983E-2</c:v>
                </c:pt>
                <c:pt idx="1">
                  <c:v>0.92252245393332899</c:v>
                </c:pt>
              </c:numCache>
            </c:numRef>
          </c:val>
          <c:extLst>
            <c:ext xmlns:c16="http://schemas.microsoft.com/office/drawing/2014/chart" uri="{C3380CC4-5D6E-409C-BE32-E72D297353CC}">
              <c16:uniqueId val="{00000004-B438-454A-AB4E-992F23EEEE0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lumMod val="20000"/>
                  <a:lumOff val="80000"/>
                </a:schemeClr>
              </a:solidFill>
              <a:ln w="19050">
                <a:noFill/>
              </a:ln>
              <a:effectLst/>
            </c:spPr>
            <c:extLst>
              <c:ext xmlns:c16="http://schemas.microsoft.com/office/drawing/2014/chart" uri="{C3380CC4-5D6E-409C-BE32-E72D297353CC}">
                <c16:uniqueId val="{00000001-7CBD-4E45-8DFA-28DA437CD611}"/>
              </c:ext>
            </c:extLst>
          </c:dPt>
          <c:dPt>
            <c:idx val="1"/>
            <c:bubble3D val="0"/>
            <c:spPr>
              <a:solidFill>
                <a:schemeClr val="tx1">
                  <a:lumMod val="75000"/>
                  <a:lumOff val="25000"/>
                </a:schemeClr>
              </a:solidFill>
              <a:ln w="19050">
                <a:noFill/>
              </a:ln>
              <a:effectLst/>
            </c:spPr>
            <c:extLst>
              <c:ext xmlns:c16="http://schemas.microsoft.com/office/drawing/2014/chart" uri="{C3380CC4-5D6E-409C-BE32-E72D297353CC}">
                <c16:uniqueId val="{00000003-7CBD-4E45-8DFA-28DA437CD611}"/>
              </c:ext>
            </c:extLst>
          </c:dPt>
          <c:val>
            <c:numRef>
              <c:f>Sheet2!$J$99:$J$100</c:f>
              <c:numCache>
                <c:formatCode>0.0%</c:formatCode>
                <c:ptCount val="2"/>
                <c:pt idx="0">
                  <c:v>0.36991273699508032</c:v>
                </c:pt>
                <c:pt idx="1">
                  <c:v>0.63008726300491957</c:v>
                </c:pt>
              </c:numCache>
            </c:numRef>
          </c:val>
          <c:extLst>
            <c:ext xmlns:c16="http://schemas.microsoft.com/office/drawing/2014/chart" uri="{C3380CC4-5D6E-409C-BE32-E72D297353CC}">
              <c16:uniqueId val="{00000004-7CBD-4E45-8DFA-28DA437CD61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pivot table'!A1"/><Relationship Id="rId3" Type="http://schemas.openxmlformats.org/officeDocument/2006/relationships/chart" Target="../charts/chart10.xml"/><Relationship Id="rId7" Type="http://schemas.openxmlformats.org/officeDocument/2006/relationships/hyperlink" Target="#DASHBOARD!A1"/><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381000</xdr:colOff>
      <xdr:row>2</xdr:row>
      <xdr:rowOff>128587</xdr:rowOff>
    </xdr:from>
    <xdr:to>
      <xdr:col>10</xdr:col>
      <xdr:colOff>38100</xdr:colOff>
      <xdr:row>17</xdr:row>
      <xdr:rowOff>14287</xdr:rowOff>
    </xdr:to>
    <xdr:graphicFrame macro="">
      <xdr:nvGraphicFramePr>
        <xdr:cNvPr id="2" name="Chart 1">
          <a:extLst>
            <a:ext uri="{FF2B5EF4-FFF2-40B4-BE49-F238E27FC236}">
              <a16:creationId xmlns:a16="http://schemas.microsoft.com/office/drawing/2014/main" id="{124B8C5A-18E3-819E-D889-1FA3E128D3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161925</xdr:colOff>
      <xdr:row>33</xdr:row>
      <xdr:rowOff>90487</xdr:rowOff>
    </xdr:from>
    <xdr:to>
      <xdr:col>9</xdr:col>
      <xdr:colOff>466725</xdr:colOff>
      <xdr:row>47</xdr:row>
      <xdr:rowOff>166687</xdr:rowOff>
    </xdr:to>
    <xdr:graphicFrame macro="">
      <xdr:nvGraphicFramePr>
        <xdr:cNvPr id="3" name="Chart 2">
          <a:extLst>
            <a:ext uri="{FF2B5EF4-FFF2-40B4-BE49-F238E27FC236}">
              <a16:creationId xmlns:a16="http://schemas.microsoft.com/office/drawing/2014/main" id="{3BE97549-A7C6-C169-6C57-4BFD98F6F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142875</xdr:colOff>
      <xdr:row>64</xdr:row>
      <xdr:rowOff>61912</xdr:rowOff>
    </xdr:from>
    <xdr:to>
      <xdr:col>10</xdr:col>
      <xdr:colOff>447675</xdr:colOff>
      <xdr:row>78</xdr:row>
      <xdr:rowOff>114300</xdr:rowOff>
    </xdr:to>
    <xdr:graphicFrame macro="">
      <xdr:nvGraphicFramePr>
        <xdr:cNvPr id="4" name="Chart 3">
          <a:extLst>
            <a:ext uri="{FF2B5EF4-FFF2-40B4-BE49-F238E27FC236}">
              <a16:creationId xmlns:a16="http://schemas.microsoft.com/office/drawing/2014/main" id="{EB5E956C-EDBF-A2C5-E1A5-AAB85CA0B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381000</xdr:colOff>
      <xdr:row>81</xdr:row>
      <xdr:rowOff>166687</xdr:rowOff>
    </xdr:from>
    <xdr:to>
      <xdr:col>12</xdr:col>
      <xdr:colOff>466725</xdr:colOff>
      <xdr:row>96</xdr:row>
      <xdr:rowOff>52387</xdr:rowOff>
    </xdr:to>
    <xdr:graphicFrame macro="">
      <xdr:nvGraphicFramePr>
        <xdr:cNvPr id="9" name="Chart 8">
          <a:extLst>
            <a:ext uri="{FF2B5EF4-FFF2-40B4-BE49-F238E27FC236}">
              <a16:creationId xmlns:a16="http://schemas.microsoft.com/office/drawing/2014/main" id="{BE8F313B-D6FE-003D-EB13-B5391BBA3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438151</xdr:colOff>
      <xdr:row>101</xdr:row>
      <xdr:rowOff>19049</xdr:rowOff>
    </xdr:from>
    <xdr:to>
      <xdr:col>5</xdr:col>
      <xdr:colOff>190501</xdr:colOff>
      <xdr:row>108</xdr:row>
      <xdr:rowOff>71436</xdr:rowOff>
    </xdr:to>
    <xdr:graphicFrame macro="">
      <xdr:nvGraphicFramePr>
        <xdr:cNvPr id="10" name="Chart 9">
          <a:extLst>
            <a:ext uri="{FF2B5EF4-FFF2-40B4-BE49-F238E27FC236}">
              <a16:creationId xmlns:a16="http://schemas.microsoft.com/office/drawing/2014/main" id="{BBD356B9-4BAA-1538-E8F7-144994E23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514351</xdr:colOff>
      <xdr:row>101</xdr:row>
      <xdr:rowOff>42862</xdr:rowOff>
    </xdr:from>
    <xdr:to>
      <xdr:col>9</xdr:col>
      <xdr:colOff>571501</xdr:colOff>
      <xdr:row>108</xdr:row>
      <xdr:rowOff>104775</xdr:rowOff>
    </xdr:to>
    <xdr:graphicFrame macro="">
      <xdr:nvGraphicFramePr>
        <xdr:cNvPr id="11" name="Chart 10">
          <a:extLst>
            <a:ext uri="{FF2B5EF4-FFF2-40B4-BE49-F238E27FC236}">
              <a16:creationId xmlns:a16="http://schemas.microsoft.com/office/drawing/2014/main" id="{289A9158-509B-5C04-54BD-8CB35818A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523876</xdr:colOff>
      <xdr:row>101</xdr:row>
      <xdr:rowOff>47625</xdr:rowOff>
    </xdr:from>
    <xdr:to>
      <xdr:col>14</xdr:col>
      <xdr:colOff>28576</xdr:colOff>
      <xdr:row>107</xdr:row>
      <xdr:rowOff>152400</xdr:rowOff>
    </xdr:to>
    <xdr:graphicFrame macro="">
      <xdr:nvGraphicFramePr>
        <xdr:cNvPr id="12" name="Chart 11">
          <a:extLst>
            <a:ext uri="{FF2B5EF4-FFF2-40B4-BE49-F238E27FC236}">
              <a16:creationId xmlns:a16="http://schemas.microsoft.com/office/drawing/2014/main" id="{A3F77921-593F-EA7F-5A18-F9A17D466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95250</xdr:colOff>
      <xdr:row>51</xdr:row>
      <xdr:rowOff>114300</xdr:rowOff>
    </xdr:from>
    <xdr:to>
      <xdr:col>12</xdr:col>
      <xdr:colOff>161925</xdr:colOff>
      <xdr:row>58</xdr:row>
      <xdr:rowOff>152400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B0BDB4DB-3ECC-0703-C4CF-C5FB42EFA79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5848350" y="98298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161925</xdr:colOff>
      <xdr:row>5</xdr:row>
      <xdr:rowOff>171451</xdr:rowOff>
    </xdr:from>
    <xdr:to>
      <xdr:col>12</xdr:col>
      <xdr:colOff>552450</xdr:colOff>
      <xdr:row>13</xdr:row>
      <xdr:rowOff>19051</xdr:rowOff>
    </xdr:to>
    <mc:AlternateContent xmlns:mc="http://schemas.openxmlformats.org/markup-compatibility/2006" xmlns:a14="http://schemas.microsoft.com/office/drawing/2010/main">
      <mc:Choice Requires="a14">
        <xdr:graphicFrame macro="">
          <xdr:nvGraphicFramePr>
            <xdr:cNvPr id="14" name="Category">
              <a:extLst>
                <a:ext uri="{FF2B5EF4-FFF2-40B4-BE49-F238E27FC236}">
                  <a16:creationId xmlns:a16="http://schemas.microsoft.com/office/drawing/2014/main" id="{736D9A50-C693-C0C0-0921-543863D35B7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743825" y="1123951"/>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419099</xdr:colOff>
      <xdr:row>0</xdr:row>
      <xdr:rowOff>114300</xdr:rowOff>
    </xdr:from>
    <xdr:to>
      <xdr:col>18</xdr:col>
      <xdr:colOff>123824</xdr:colOff>
      <xdr:row>4</xdr:row>
      <xdr:rowOff>0</xdr:rowOff>
    </xdr:to>
    <xdr:sp macro="" textlink="">
      <xdr:nvSpPr>
        <xdr:cNvPr id="3" name="Rectangle: Rounded Corners 2">
          <a:extLst>
            <a:ext uri="{FF2B5EF4-FFF2-40B4-BE49-F238E27FC236}">
              <a16:creationId xmlns:a16="http://schemas.microsoft.com/office/drawing/2014/main" id="{EF33D1BB-8FCB-63B3-A825-03962953EB90}"/>
            </a:ext>
          </a:extLst>
        </xdr:cNvPr>
        <xdr:cNvSpPr/>
      </xdr:nvSpPr>
      <xdr:spPr>
        <a:xfrm>
          <a:off x="1028699" y="114300"/>
          <a:ext cx="10067925" cy="647700"/>
        </a:xfrm>
        <a:prstGeom prst="roundRect">
          <a:avLst>
            <a:gd name="adj" fmla="val 9524"/>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0</xdr:colOff>
      <xdr:row>0</xdr:row>
      <xdr:rowOff>133349</xdr:rowOff>
    </xdr:from>
    <xdr:to>
      <xdr:col>1</xdr:col>
      <xdr:colOff>361950</xdr:colOff>
      <xdr:row>38</xdr:row>
      <xdr:rowOff>134155</xdr:rowOff>
    </xdr:to>
    <xdr:sp macro="" textlink="">
      <xdr:nvSpPr>
        <xdr:cNvPr id="4" name="Rectangle: Rounded Corners 3">
          <a:extLst>
            <a:ext uri="{FF2B5EF4-FFF2-40B4-BE49-F238E27FC236}">
              <a16:creationId xmlns:a16="http://schemas.microsoft.com/office/drawing/2014/main" id="{FFC881E4-07C4-AB0F-776C-29144BEDBF7B}"/>
            </a:ext>
          </a:extLst>
        </xdr:cNvPr>
        <xdr:cNvSpPr/>
      </xdr:nvSpPr>
      <xdr:spPr>
        <a:xfrm>
          <a:off x="414131" y="133349"/>
          <a:ext cx="1162602" cy="7344719"/>
        </a:xfrm>
        <a:prstGeom prst="roundRect">
          <a:avLst>
            <a:gd name="adj" fmla="val 6322"/>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2">
                <a:lumMod val="25000"/>
              </a:schemeClr>
            </a:solidFill>
          </a:endParaRPr>
        </a:p>
      </xdr:txBody>
    </xdr:sp>
    <xdr:clientData/>
  </xdr:twoCellAnchor>
  <xdr:twoCellAnchor>
    <xdr:from>
      <xdr:col>1</xdr:col>
      <xdr:colOff>476250</xdr:colOff>
      <xdr:row>1</xdr:row>
      <xdr:rowOff>28575</xdr:rowOff>
    </xdr:from>
    <xdr:to>
      <xdr:col>9</xdr:col>
      <xdr:colOff>152400</xdr:colOff>
      <xdr:row>3</xdr:row>
      <xdr:rowOff>66675</xdr:rowOff>
    </xdr:to>
    <xdr:sp macro="" textlink="">
      <xdr:nvSpPr>
        <xdr:cNvPr id="5" name="TextBox 4">
          <a:extLst>
            <a:ext uri="{FF2B5EF4-FFF2-40B4-BE49-F238E27FC236}">
              <a16:creationId xmlns:a16="http://schemas.microsoft.com/office/drawing/2014/main" id="{62355F22-17F5-87D4-D265-91276F7E6A56}"/>
            </a:ext>
          </a:extLst>
        </xdr:cNvPr>
        <xdr:cNvSpPr txBox="1"/>
      </xdr:nvSpPr>
      <xdr:spPr>
        <a:xfrm>
          <a:off x="1085850" y="219075"/>
          <a:ext cx="45529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kern="1200"/>
            <a:t>MONTHLY SALES - DASHBOARD</a:t>
          </a:r>
        </a:p>
      </xdr:txBody>
    </xdr:sp>
    <xdr:clientData/>
  </xdr:twoCellAnchor>
  <xdr:twoCellAnchor>
    <xdr:from>
      <xdr:col>10</xdr:col>
      <xdr:colOff>152401</xdr:colOff>
      <xdr:row>1</xdr:row>
      <xdr:rowOff>95250</xdr:rowOff>
    </xdr:from>
    <xdr:to>
      <xdr:col>12</xdr:col>
      <xdr:colOff>209551</xdr:colOff>
      <xdr:row>3</xdr:row>
      <xdr:rowOff>133350</xdr:rowOff>
    </xdr:to>
    <xdr:sp macro="" textlink="">
      <xdr:nvSpPr>
        <xdr:cNvPr id="6" name="TextBox 5">
          <a:extLst>
            <a:ext uri="{FF2B5EF4-FFF2-40B4-BE49-F238E27FC236}">
              <a16:creationId xmlns:a16="http://schemas.microsoft.com/office/drawing/2014/main" id="{DB768A19-A0E2-4338-8DC7-777035D1D117}"/>
            </a:ext>
          </a:extLst>
        </xdr:cNvPr>
        <xdr:cNvSpPr txBox="1"/>
      </xdr:nvSpPr>
      <xdr:spPr>
        <a:xfrm>
          <a:off x="6248401" y="285750"/>
          <a:ext cx="1276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t>Total</a:t>
          </a:r>
          <a:r>
            <a:rPr lang="en-US" sz="1400" b="1" kern="1200" baseline="0"/>
            <a:t> Revenue</a:t>
          </a:r>
          <a:endParaRPr lang="en-US" sz="1400" b="1" kern="1200"/>
        </a:p>
      </xdr:txBody>
    </xdr:sp>
    <xdr:clientData/>
  </xdr:twoCellAnchor>
  <xdr:twoCellAnchor>
    <xdr:from>
      <xdr:col>14</xdr:col>
      <xdr:colOff>381000</xdr:colOff>
      <xdr:row>0</xdr:row>
      <xdr:rowOff>171450</xdr:rowOff>
    </xdr:from>
    <xdr:to>
      <xdr:col>16</xdr:col>
      <xdr:colOff>457200</xdr:colOff>
      <xdr:row>3</xdr:row>
      <xdr:rowOff>19050</xdr:rowOff>
    </xdr:to>
    <xdr:sp macro="" textlink="">
      <xdr:nvSpPr>
        <xdr:cNvPr id="7" name="TextBox 6">
          <a:extLst>
            <a:ext uri="{FF2B5EF4-FFF2-40B4-BE49-F238E27FC236}">
              <a16:creationId xmlns:a16="http://schemas.microsoft.com/office/drawing/2014/main" id="{A24A12CD-3325-4592-9F3F-AEFA9D6932E3}"/>
            </a:ext>
          </a:extLst>
        </xdr:cNvPr>
        <xdr:cNvSpPr txBox="1"/>
      </xdr:nvSpPr>
      <xdr:spPr>
        <a:xfrm>
          <a:off x="8915400" y="171450"/>
          <a:ext cx="12954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baseline="0">
              <a:solidFill>
                <a:schemeClr val="dk1"/>
              </a:solidFill>
              <a:latin typeface="+mn-lt"/>
              <a:ea typeface="+mn-ea"/>
              <a:cs typeface="+mn-cs"/>
            </a:rPr>
            <a:t>Total</a:t>
          </a:r>
          <a:r>
            <a:rPr lang="en-US" sz="2400" kern="1200" baseline="0"/>
            <a:t> </a:t>
          </a:r>
          <a:r>
            <a:rPr lang="en-US" sz="1400" b="1" kern="1200" baseline="0">
              <a:solidFill>
                <a:schemeClr val="dk1"/>
              </a:solidFill>
              <a:latin typeface="+mn-lt"/>
              <a:ea typeface="+mn-ea"/>
              <a:cs typeface="+mn-cs"/>
            </a:rPr>
            <a:t>Quantity</a:t>
          </a:r>
        </a:p>
      </xdr:txBody>
    </xdr:sp>
    <xdr:clientData/>
  </xdr:twoCellAnchor>
  <xdr:twoCellAnchor>
    <xdr:from>
      <xdr:col>12</xdr:col>
      <xdr:colOff>104775</xdr:colOff>
      <xdr:row>1</xdr:row>
      <xdr:rowOff>66675</xdr:rowOff>
    </xdr:from>
    <xdr:to>
      <xdr:col>13</xdr:col>
      <xdr:colOff>600075</xdr:colOff>
      <xdr:row>3</xdr:row>
      <xdr:rowOff>104775</xdr:rowOff>
    </xdr:to>
    <xdr:sp macro="" textlink="Sheet2!E19">
      <xdr:nvSpPr>
        <xdr:cNvPr id="9" name="TextBox 8">
          <a:extLst>
            <a:ext uri="{FF2B5EF4-FFF2-40B4-BE49-F238E27FC236}">
              <a16:creationId xmlns:a16="http://schemas.microsoft.com/office/drawing/2014/main" id="{977CDD9E-658D-4F94-A9FC-0557D43535CC}"/>
            </a:ext>
          </a:extLst>
        </xdr:cNvPr>
        <xdr:cNvSpPr txBox="1"/>
      </xdr:nvSpPr>
      <xdr:spPr>
        <a:xfrm>
          <a:off x="7419975" y="257175"/>
          <a:ext cx="11049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C54158-0515-464E-94D8-CBE645E13128}" type="TxLink">
            <a:rPr lang="en-US" sz="1800" b="0" i="0" u="none" strike="noStrike" kern="1200" baseline="0">
              <a:solidFill>
                <a:schemeClr val="accent4">
                  <a:lumMod val="20000"/>
                  <a:lumOff val="80000"/>
                </a:schemeClr>
              </a:solidFill>
              <a:latin typeface="Calibri"/>
              <a:ea typeface="Calibri"/>
              <a:cs typeface="Calibri"/>
            </a:rPr>
            <a:pPr/>
            <a:t>22329.05</a:t>
          </a:fld>
          <a:endParaRPr lang="en-US" sz="1800" b="1" kern="1200" baseline="0">
            <a:solidFill>
              <a:schemeClr val="accent4">
                <a:lumMod val="20000"/>
                <a:lumOff val="80000"/>
              </a:schemeClr>
            </a:solidFill>
            <a:latin typeface="+mn-lt"/>
            <a:ea typeface="+mn-ea"/>
            <a:cs typeface="+mn-cs"/>
          </a:endParaRPr>
        </a:p>
      </xdr:txBody>
    </xdr:sp>
    <xdr:clientData/>
  </xdr:twoCellAnchor>
  <xdr:twoCellAnchor>
    <xdr:from>
      <xdr:col>16</xdr:col>
      <xdr:colOff>342900</xdr:colOff>
      <xdr:row>1</xdr:row>
      <xdr:rowOff>85725</xdr:rowOff>
    </xdr:from>
    <xdr:to>
      <xdr:col>18</xdr:col>
      <xdr:colOff>228600</xdr:colOff>
      <xdr:row>3</xdr:row>
      <xdr:rowOff>123825</xdr:rowOff>
    </xdr:to>
    <xdr:sp macro="" textlink="Sheet2!E56">
      <xdr:nvSpPr>
        <xdr:cNvPr id="10" name="TextBox 9">
          <a:extLst>
            <a:ext uri="{FF2B5EF4-FFF2-40B4-BE49-F238E27FC236}">
              <a16:creationId xmlns:a16="http://schemas.microsoft.com/office/drawing/2014/main" id="{3BE69B35-EFEB-4D45-B9B1-AAFCFA399BE6}"/>
            </a:ext>
          </a:extLst>
        </xdr:cNvPr>
        <xdr:cNvSpPr txBox="1"/>
      </xdr:nvSpPr>
      <xdr:spPr>
        <a:xfrm>
          <a:off x="10096500" y="276225"/>
          <a:ext cx="11049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1D423C6-3E0A-4B99-AF64-BD68531AD0AA}" type="TxLink">
            <a:rPr lang="en-US" sz="1800" b="0" i="0" u="none" strike="noStrike" kern="1200" baseline="0">
              <a:solidFill>
                <a:schemeClr val="accent4">
                  <a:lumMod val="20000"/>
                  <a:lumOff val="80000"/>
                </a:schemeClr>
              </a:solidFill>
              <a:latin typeface="Calibri"/>
              <a:ea typeface="Calibri"/>
              <a:cs typeface="Calibri"/>
            </a:rPr>
            <a:pPr/>
            <a:t>1062</a:t>
          </a:fld>
          <a:endParaRPr lang="en-US" sz="1800" b="1" kern="1200" baseline="0">
            <a:solidFill>
              <a:schemeClr val="accent4">
                <a:lumMod val="20000"/>
                <a:lumOff val="80000"/>
              </a:schemeClr>
            </a:solidFill>
            <a:latin typeface="+mn-lt"/>
            <a:ea typeface="+mn-ea"/>
            <a:cs typeface="+mn-cs"/>
          </a:endParaRPr>
        </a:p>
      </xdr:txBody>
    </xdr:sp>
    <xdr:clientData/>
  </xdr:twoCellAnchor>
  <xdr:twoCellAnchor>
    <xdr:from>
      <xdr:col>1</xdr:col>
      <xdr:colOff>419098</xdr:colOff>
      <xdr:row>4</xdr:row>
      <xdr:rowOff>38100</xdr:rowOff>
    </xdr:from>
    <xdr:to>
      <xdr:col>7</xdr:col>
      <xdr:colOff>40246</xdr:colOff>
      <xdr:row>8</xdr:row>
      <xdr:rowOff>133350</xdr:rowOff>
    </xdr:to>
    <xdr:sp macro="" textlink="">
      <xdr:nvSpPr>
        <xdr:cNvPr id="13" name="Rectangle: Rounded Corners 12">
          <a:extLst>
            <a:ext uri="{FF2B5EF4-FFF2-40B4-BE49-F238E27FC236}">
              <a16:creationId xmlns:a16="http://schemas.microsoft.com/office/drawing/2014/main" id="{86276F2D-1040-4C06-8460-285F19383D3D}"/>
            </a:ext>
          </a:extLst>
        </xdr:cNvPr>
        <xdr:cNvSpPr/>
      </xdr:nvSpPr>
      <xdr:spPr>
        <a:xfrm>
          <a:off x="1022795" y="789368"/>
          <a:ext cx="3243331" cy="846517"/>
        </a:xfrm>
        <a:prstGeom prst="roundRect">
          <a:avLst>
            <a:gd name="adj" fmla="val 9524"/>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7</xdr:col>
      <xdr:colOff>351419</xdr:colOff>
      <xdr:row>4</xdr:row>
      <xdr:rowOff>38100</xdr:rowOff>
    </xdr:from>
    <xdr:to>
      <xdr:col>12</xdr:col>
      <xdr:colOff>305941</xdr:colOff>
      <xdr:row>8</xdr:row>
      <xdr:rowOff>142875</xdr:rowOff>
    </xdr:to>
    <xdr:sp macro="" textlink="">
      <xdr:nvSpPr>
        <xdr:cNvPr id="14" name="Rectangle: Rounded Corners 13">
          <a:extLst>
            <a:ext uri="{FF2B5EF4-FFF2-40B4-BE49-F238E27FC236}">
              <a16:creationId xmlns:a16="http://schemas.microsoft.com/office/drawing/2014/main" id="{261FA60A-697D-44DE-9CD6-39031921664D}"/>
            </a:ext>
          </a:extLst>
        </xdr:cNvPr>
        <xdr:cNvSpPr/>
      </xdr:nvSpPr>
      <xdr:spPr>
        <a:xfrm>
          <a:off x="4577299" y="789368"/>
          <a:ext cx="2973008" cy="856042"/>
        </a:xfrm>
        <a:prstGeom prst="roundRect">
          <a:avLst>
            <a:gd name="adj" fmla="val 9524"/>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13</xdr:col>
      <xdr:colOff>13416</xdr:colOff>
      <xdr:row>4</xdr:row>
      <xdr:rowOff>38100</xdr:rowOff>
    </xdr:from>
    <xdr:to>
      <xdr:col>18</xdr:col>
      <xdr:colOff>134154</xdr:colOff>
      <xdr:row>8</xdr:row>
      <xdr:rowOff>145424</xdr:rowOff>
    </xdr:to>
    <xdr:sp macro="" textlink="">
      <xdr:nvSpPr>
        <xdr:cNvPr id="15" name="Rectangle: Rounded Corners 14">
          <a:extLst>
            <a:ext uri="{FF2B5EF4-FFF2-40B4-BE49-F238E27FC236}">
              <a16:creationId xmlns:a16="http://schemas.microsoft.com/office/drawing/2014/main" id="{6CC964E7-8330-405E-867D-A2CA0996540E}"/>
            </a:ext>
          </a:extLst>
        </xdr:cNvPr>
        <xdr:cNvSpPr/>
      </xdr:nvSpPr>
      <xdr:spPr>
        <a:xfrm>
          <a:off x="7861479" y="789368"/>
          <a:ext cx="3139224" cy="858591"/>
        </a:xfrm>
        <a:prstGeom prst="roundRect">
          <a:avLst>
            <a:gd name="adj" fmla="val 9524"/>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422590</xdr:colOff>
      <xdr:row>9</xdr:row>
      <xdr:rowOff>22940</xdr:rowOff>
    </xdr:from>
    <xdr:to>
      <xdr:col>3</xdr:col>
      <xdr:colOff>509789</xdr:colOff>
      <xdr:row>38</xdr:row>
      <xdr:rowOff>134155</xdr:rowOff>
    </xdr:to>
    <xdr:sp macro="" textlink="">
      <xdr:nvSpPr>
        <xdr:cNvPr id="16" name="Rectangle: Rounded Corners 15">
          <a:extLst>
            <a:ext uri="{FF2B5EF4-FFF2-40B4-BE49-F238E27FC236}">
              <a16:creationId xmlns:a16="http://schemas.microsoft.com/office/drawing/2014/main" id="{A2FEBD96-C4D2-411B-A4CE-D1E3BF8E6894}"/>
            </a:ext>
          </a:extLst>
        </xdr:cNvPr>
        <xdr:cNvSpPr/>
      </xdr:nvSpPr>
      <xdr:spPr>
        <a:xfrm>
          <a:off x="1026287" y="1713292"/>
          <a:ext cx="1294594" cy="5557905"/>
        </a:xfrm>
        <a:prstGeom prst="roundRect">
          <a:avLst>
            <a:gd name="adj" fmla="val 4232"/>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5</xdr:col>
      <xdr:colOff>44808</xdr:colOff>
      <xdr:row>3</xdr:row>
      <xdr:rowOff>179231</xdr:rowOff>
    </xdr:from>
    <xdr:to>
      <xdr:col>7</xdr:col>
      <xdr:colOff>248455</xdr:colOff>
      <xdr:row>9</xdr:row>
      <xdr:rowOff>55406</xdr:rowOff>
    </xdr:to>
    <xdr:graphicFrame macro="">
      <xdr:nvGraphicFramePr>
        <xdr:cNvPr id="18" name="Chart 17">
          <a:extLst>
            <a:ext uri="{FF2B5EF4-FFF2-40B4-BE49-F238E27FC236}">
              <a16:creationId xmlns:a16="http://schemas.microsoft.com/office/drawing/2014/main" id="{4B6089A2-8BA6-4C5B-8557-1D83B7339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250601</xdr:colOff>
      <xdr:row>3</xdr:row>
      <xdr:rowOff>175341</xdr:rowOff>
    </xdr:from>
    <xdr:to>
      <xdr:col>12</xdr:col>
      <xdr:colOff>526827</xdr:colOff>
      <xdr:row>9</xdr:row>
      <xdr:rowOff>70566</xdr:rowOff>
    </xdr:to>
    <xdr:graphicFrame macro="">
      <xdr:nvGraphicFramePr>
        <xdr:cNvPr id="19" name="Chart 18">
          <a:extLst>
            <a:ext uri="{FF2B5EF4-FFF2-40B4-BE49-F238E27FC236}">
              <a16:creationId xmlns:a16="http://schemas.microsoft.com/office/drawing/2014/main" id="{86FFD229-2EB5-47F7-86BA-07EDBF61A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563450</xdr:colOff>
      <xdr:row>3</xdr:row>
      <xdr:rowOff>80494</xdr:rowOff>
    </xdr:from>
    <xdr:to>
      <xdr:col>18</xdr:col>
      <xdr:colOff>201233</xdr:colOff>
      <xdr:row>8</xdr:row>
      <xdr:rowOff>174402</xdr:rowOff>
    </xdr:to>
    <xdr:graphicFrame macro="">
      <xdr:nvGraphicFramePr>
        <xdr:cNvPr id="20" name="Chart 19">
          <a:extLst>
            <a:ext uri="{FF2B5EF4-FFF2-40B4-BE49-F238E27FC236}">
              <a16:creationId xmlns:a16="http://schemas.microsoft.com/office/drawing/2014/main" id="{54B45193-D172-49C1-A5B1-5995E7417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576866</xdr:colOff>
      <xdr:row>21</xdr:row>
      <xdr:rowOff>107322</xdr:rowOff>
    </xdr:from>
    <xdr:to>
      <xdr:col>12</xdr:col>
      <xdr:colOff>268310</xdr:colOff>
      <xdr:row>38</xdr:row>
      <xdr:rowOff>120740</xdr:rowOff>
    </xdr:to>
    <xdr:sp macro="" textlink="">
      <xdr:nvSpPr>
        <xdr:cNvPr id="29" name="Rectangle: Rounded Corners 28">
          <a:extLst>
            <a:ext uri="{FF2B5EF4-FFF2-40B4-BE49-F238E27FC236}">
              <a16:creationId xmlns:a16="http://schemas.microsoft.com/office/drawing/2014/main" id="{699AB38E-B387-4724-88B9-411CF2D908BA}"/>
            </a:ext>
          </a:extLst>
        </xdr:cNvPr>
        <xdr:cNvSpPr/>
      </xdr:nvSpPr>
      <xdr:spPr>
        <a:xfrm>
          <a:off x="2387958" y="4051477"/>
          <a:ext cx="5124718" cy="3206305"/>
        </a:xfrm>
        <a:prstGeom prst="roundRect">
          <a:avLst>
            <a:gd name="adj" fmla="val 2212"/>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11</xdr:col>
      <xdr:colOff>487787</xdr:colOff>
      <xdr:row>9</xdr:row>
      <xdr:rowOff>31659</xdr:rowOff>
    </xdr:from>
    <xdr:to>
      <xdr:col>18</xdr:col>
      <xdr:colOff>147571</xdr:colOff>
      <xdr:row>20</xdr:row>
      <xdr:rowOff>187816</xdr:rowOff>
    </xdr:to>
    <xdr:sp macro="" textlink="">
      <xdr:nvSpPr>
        <xdr:cNvPr id="30" name="Rectangle: Rounded Corners 29">
          <a:extLst>
            <a:ext uri="{FF2B5EF4-FFF2-40B4-BE49-F238E27FC236}">
              <a16:creationId xmlns:a16="http://schemas.microsoft.com/office/drawing/2014/main" id="{D7190F4D-C274-466B-8B65-2AD4D395053C}"/>
            </a:ext>
          </a:extLst>
        </xdr:cNvPr>
        <xdr:cNvSpPr/>
      </xdr:nvSpPr>
      <xdr:spPr>
        <a:xfrm>
          <a:off x="7128456" y="1722011"/>
          <a:ext cx="3885664" cy="2222143"/>
        </a:xfrm>
        <a:prstGeom prst="roundRect">
          <a:avLst>
            <a:gd name="adj" fmla="val 3836"/>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48296</xdr:colOff>
      <xdr:row>16</xdr:row>
      <xdr:rowOff>61577</xdr:rowOff>
    </xdr:from>
    <xdr:to>
      <xdr:col>3</xdr:col>
      <xdr:colOff>537692</xdr:colOff>
      <xdr:row>18</xdr:row>
      <xdr:rowOff>99677</xdr:rowOff>
    </xdr:to>
    <xdr:sp macro="" textlink="Sheet2!E56">
      <xdr:nvSpPr>
        <xdr:cNvPr id="31" name="TextBox 30">
          <a:extLst>
            <a:ext uri="{FF2B5EF4-FFF2-40B4-BE49-F238E27FC236}">
              <a16:creationId xmlns:a16="http://schemas.microsoft.com/office/drawing/2014/main" id="{DF2BA13D-81E8-44ED-B1F3-7D7B71A29D4B}"/>
            </a:ext>
          </a:extLst>
        </xdr:cNvPr>
        <xdr:cNvSpPr txBox="1"/>
      </xdr:nvSpPr>
      <xdr:spPr>
        <a:xfrm>
          <a:off x="1255690" y="3066647"/>
          <a:ext cx="1093094" cy="413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kern="1200" baseline="0">
              <a:solidFill>
                <a:sysClr val="windowText" lastClr="000000"/>
              </a:solidFill>
              <a:latin typeface="+mn-lt"/>
              <a:ea typeface="+mn-ea"/>
              <a:cs typeface="+mn-cs"/>
            </a:rPr>
            <a:t>South</a:t>
          </a:r>
        </a:p>
      </xdr:txBody>
    </xdr:sp>
    <xdr:clientData/>
  </xdr:twoCellAnchor>
  <xdr:twoCellAnchor>
    <xdr:from>
      <xdr:col>5</xdr:col>
      <xdr:colOff>401929</xdr:colOff>
      <xdr:row>5</xdr:row>
      <xdr:rowOff>146901</xdr:rowOff>
    </xdr:from>
    <xdr:to>
      <xdr:col>6</xdr:col>
      <xdr:colOff>590282</xdr:colOff>
      <xdr:row>7</xdr:row>
      <xdr:rowOff>185002</xdr:rowOff>
    </xdr:to>
    <xdr:sp macro="" textlink="Sheet2!$F$99">
      <xdr:nvSpPr>
        <xdr:cNvPr id="32" name="TextBox 31">
          <a:extLst>
            <a:ext uri="{FF2B5EF4-FFF2-40B4-BE49-F238E27FC236}">
              <a16:creationId xmlns:a16="http://schemas.microsoft.com/office/drawing/2014/main" id="{7E96AEF6-6C64-49C1-A273-8ED2B46A4676}"/>
            </a:ext>
          </a:extLst>
        </xdr:cNvPr>
        <xdr:cNvSpPr txBox="1"/>
      </xdr:nvSpPr>
      <xdr:spPr>
        <a:xfrm>
          <a:off x="3420415" y="1085986"/>
          <a:ext cx="792050" cy="413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58E091F-BAD5-4A69-B859-631E8E3A39C0}" type="TxLink">
            <a:rPr lang="en-US" sz="1600" b="0" i="0" u="none" strike="noStrike" kern="1200" baseline="0">
              <a:solidFill>
                <a:schemeClr val="accent4">
                  <a:lumMod val="20000"/>
                  <a:lumOff val="80000"/>
                </a:schemeClr>
              </a:solidFill>
              <a:latin typeface="Calibri"/>
              <a:ea typeface="Calibri"/>
              <a:cs typeface="Calibri"/>
            </a:rPr>
            <a:pPr/>
            <a:t>7.7%</a:t>
          </a:fld>
          <a:endParaRPr lang="en-US" sz="1600" b="1" kern="1200" baseline="0">
            <a:solidFill>
              <a:schemeClr val="accent4">
                <a:lumMod val="20000"/>
                <a:lumOff val="80000"/>
              </a:schemeClr>
            </a:solidFill>
            <a:latin typeface="+mn-lt"/>
            <a:ea typeface="+mn-ea"/>
            <a:cs typeface="+mn-cs"/>
          </a:endParaRPr>
        </a:p>
      </xdr:txBody>
    </xdr:sp>
    <xdr:clientData/>
  </xdr:twoCellAnchor>
  <xdr:twoCellAnchor>
    <xdr:from>
      <xdr:col>2</xdr:col>
      <xdr:colOff>334851</xdr:colOff>
      <xdr:row>6</xdr:row>
      <xdr:rowOff>26161</xdr:rowOff>
    </xdr:from>
    <xdr:to>
      <xdr:col>4</xdr:col>
      <xdr:colOff>482957</xdr:colOff>
      <xdr:row>8</xdr:row>
      <xdr:rowOff>64261</xdr:rowOff>
    </xdr:to>
    <xdr:sp macro="" textlink="Sheet2!$E$99">
      <xdr:nvSpPr>
        <xdr:cNvPr id="33" name="TextBox 32">
          <a:extLst>
            <a:ext uri="{FF2B5EF4-FFF2-40B4-BE49-F238E27FC236}">
              <a16:creationId xmlns:a16="http://schemas.microsoft.com/office/drawing/2014/main" id="{C61A7024-1750-4EF1-9279-CD06351276B3}"/>
            </a:ext>
          </a:extLst>
        </xdr:cNvPr>
        <xdr:cNvSpPr txBox="1"/>
      </xdr:nvSpPr>
      <xdr:spPr>
        <a:xfrm>
          <a:off x="1542245" y="1153062"/>
          <a:ext cx="1355501" cy="413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98F5BD4-6048-4B14-8A32-ADFBB4CA158B}" type="TxLink">
            <a:rPr lang="en-US" sz="2400" b="0" i="0" u="none" strike="noStrike" kern="1200" baseline="0">
              <a:solidFill>
                <a:schemeClr val="accent4">
                  <a:lumMod val="20000"/>
                  <a:lumOff val="80000"/>
                </a:schemeClr>
              </a:solidFill>
              <a:latin typeface="Calibri"/>
              <a:ea typeface="Calibri"/>
              <a:cs typeface="Calibri"/>
            </a:rPr>
            <a:pPr marL="0" indent="0"/>
            <a:t>1730.0</a:t>
          </a:fld>
          <a:endParaRPr lang="en-US" sz="2400" b="0" i="0" u="none" strike="noStrike" kern="1200" baseline="0">
            <a:solidFill>
              <a:schemeClr val="accent4">
                <a:lumMod val="20000"/>
                <a:lumOff val="80000"/>
              </a:schemeClr>
            </a:solidFill>
            <a:latin typeface="Calibri"/>
            <a:ea typeface="Calibri"/>
            <a:cs typeface="Calibri"/>
          </a:endParaRPr>
        </a:p>
      </xdr:txBody>
    </xdr:sp>
    <xdr:clientData/>
  </xdr:twoCellAnchor>
  <xdr:twoCellAnchor>
    <xdr:from>
      <xdr:col>16</xdr:col>
      <xdr:colOff>460419</xdr:colOff>
      <xdr:row>5</xdr:row>
      <xdr:rowOff>151729</xdr:rowOff>
    </xdr:from>
    <xdr:to>
      <xdr:col>18</xdr:col>
      <xdr:colOff>67078</xdr:colOff>
      <xdr:row>8</xdr:row>
      <xdr:rowOff>2013</xdr:rowOff>
    </xdr:to>
    <xdr:sp macro="" textlink="Sheet2!$N$99">
      <xdr:nvSpPr>
        <xdr:cNvPr id="34" name="TextBox 33">
          <a:extLst>
            <a:ext uri="{FF2B5EF4-FFF2-40B4-BE49-F238E27FC236}">
              <a16:creationId xmlns:a16="http://schemas.microsoft.com/office/drawing/2014/main" id="{4F3DBB24-CBDD-4108-B7A9-D9827BAA8DE9}"/>
            </a:ext>
          </a:extLst>
        </xdr:cNvPr>
        <xdr:cNvSpPr txBox="1"/>
      </xdr:nvSpPr>
      <xdr:spPr>
        <a:xfrm>
          <a:off x="10119574" y="1090814"/>
          <a:ext cx="814053" cy="413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48C69EE-5CA1-42D8-B6DF-4684D005FDA6}" type="TxLink">
            <a:rPr lang="en-US" sz="1600" b="0" i="0" u="none" strike="noStrike" kern="1200" baseline="0">
              <a:solidFill>
                <a:schemeClr val="accent4">
                  <a:lumMod val="20000"/>
                  <a:lumOff val="80000"/>
                </a:schemeClr>
              </a:solidFill>
              <a:latin typeface="Calibri"/>
              <a:ea typeface="Calibri"/>
              <a:cs typeface="Calibri"/>
            </a:rPr>
            <a:pPr marL="0" indent="0"/>
            <a:t>55.3%</a:t>
          </a:fld>
          <a:endParaRPr lang="en-US" sz="1600" b="0" i="0" u="none" strike="noStrike" kern="1200" baseline="0">
            <a:solidFill>
              <a:schemeClr val="accent4">
                <a:lumMod val="20000"/>
                <a:lumOff val="80000"/>
              </a:schemeClr>
            </a:solidFill>
            <a:latin typeface="Calibri"/>
            <a:ea typeface="Calibri"/>
            <a:cs typeface="Calibri"/>
          </a:endParaRPr>
        </a:p>
      </xdr:txBody>
    </xdr:sp>
    <xdr:clientData/>
  </xdr:twoCellAnchor>
  <xdr:twoCellAnchor>
    <xdr:from>
      <xdr:col>11</xdr:col>
      <xdr:colOff>35954</xdr:colOff>
      <xdr:row>5</xdr:row>
      <xdr:rowOff>129726</xdr:rowOff>
    </xdr:from>
    <xdr:to>
      <xdr:col>12</xdr:col>
      <xdr:colOff>348803</xdr:colOff>
      <xdr:row>7</xdr:row>
      <xdr:rowOff>167827</xdr:rowOff>
    </xdr:to>
    <xdr:sp macro="" textlink="Sheet2!$J$99">
      <xdr:nvSpPr>
        <xdr:cNvPr id="35" name="TextBox 34">
          <a:extLst>
            <a:ext uri="{FF2B5EF4-FFF2-40B4-BE49-F238E27FC236}">
              <a16:creationId xmlns:a16="http://schemas.microsoft.com/office/drawing/2014/main" id="{5EBA0164-C8B7-44B7-84A5-3A81A64F1E71}"/>
            </a:ext>
          </a:extLst>
        </xdr:cNvPr>
        <xdr:cNvSpPr txBox="1"/>
      </xdr:nvSpPr>
      <xdr:spPr>
        <a:xfrm>
          <a:off x="6676623" y="1068811"/>
          <a:ext cx="916546" cy="413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7AE45B5-1753-496A-8B0E-5A552B746BB4}" type="TxLink">
            <a:rPr lang="en-US" sz="1600" b="0" i="0" u="none" strike="noStrike" kern="1200" baseline="0">
              <a:solidFill>
                <a:schemeClr val="accent4">
                  <a:lumMod val="20000"/>
                  <a:lumOff val="80000"/>
                </a:schemeClr>
              </a:solidFill>
              <a:latin typeface="Calibri"/>
              <a:ea typeface="Calibri"/>
              <a:cs typeface="Calibri"/>
            </a:rPr>
            <a:pPr marL="0" indent="0"/>
            <a:t>37.0%</a:t>
          </a:fld>
          <a:endParaRPr lang="en-US" sz="1600" b="0" i="0" u="none" strike="noStrike" kern="1200" baseline="0">
            <a:solidFill>
              <a:schemeClr val="accent4">
                <a:lumMod val="20000"/>
                <a:lumOff val="80000"/>
              </a:schemeClr>
            </a:solidFill>
            <a:latin typeface="Calibri"/>
            <a:ea typeface="Calibri"/>
            <a:cs typeface="Calibri"/>
          </a:endParaRPr>
        </a:p>
      </xdr:txBody>
    </xdr:sp>
    <xdr:clientData/>
  </xdr:twoCellAnchor>
  <xdr:twoCellAnchor>
    <xdr:from>
      <xdr:col>8</xdr:col>
      <xdr:colOff>299435</xdr:colOff>
      <xdr:row>6</xdr:row>
      <xdr:rowOff>44406</xdr:rowOff>
    </xdr:from>
    <xdr:to>
      <xdr:col>10</xdr:col>
      <xdr:colOff>185134</xdr:colOff>
      <xdr:row>8</xdr:row>
      <xdr:rowOff>82506</xdr:rowOff>
    </xdr:to>
    <xdr:sp macro="" textlink="Sheet2!$I$99">
      <xdr:nvSpPr>
        <xdr:cNvPr id="36" name="TextBox 35">
          <a:extLst>
            <a:ext uri="{FF2B5EF4-FFF2-40B4-BE49-F238E27FC236}">
              <a16:creationId xmlns:a16="http://schemas.microsoft.com/office/drawing/2014/main" id="{95BE8FF4-AB70-4BA3-9CB5-1AAD53EDD2DD}"/>
            </a:ext>
          </a:extLst>
        </xdr:cNvPr>
        <xdr:cNvSpPr txBox="1"/>
      </xdr:nvSpPr>
      <xdr:spPr>
        <a:xfrm>
          <a:off x="5129012" y="1171307"/>
          <a:ext cx="1093094" cy="413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B9F4604-B7D6-4331-8B4B-32020B512A5F}" type="TxLink">
            <a:rPr lang="en-US" sz="2400" b="0" i="0" u="none" strike="noStrike" kern="1200" baseline="0">
              <a:solidFill>
                <a:schemeClr val="accent4">
                  <a:lumMod val="20000"/>
                  <a:lumOff val="80000"/>
                </a:schemeClr>
              </a:solidFill>
              <a:latin typeface="Calibri"/>
              <a:ea typeface="Calibri"/>
              <a:cs typeface="Calibri"/>
            </a:rPr>
            <a:pPr marL="0" indent="0"/>
            <a:t>8259.8</a:t>
          </a:fld>
          <a:endParaRPr lang="en-US" sz="2400" b="0" i="0" u="none" strike="noStrike" kern="1200" baseline="0">
            <a:solidFill>
              <a:schemeClr val="accent4">
                <a:lumMod val="20000"/>
                <a:lumOff val="80000"/>
              </a:schemeClr>
            </a:solidFill>
            <a:latin typeface="Calibri"/>
            <a:ea typeface="Calibri"/>
            <a:cs typeface="Calibri"/>
          </a:endParaRPr>
        </a:p>
      </xdr:txBody>
    </xdr:sp>
    <xdr:clientData/>
  </xdr:twoCellAnchor>
  <xdr:twoCellAnchor>
    <xdr:from>
      <xdr:col>14</xdr:col>
      <xdr:colOff>89616</xdr:colOff>
      <xdr:row>6</xdr:row>
      <xdr:rowOff>102897</xdr:rowOff>
    </xdr:from>
    <xdr:to>
      <xdr:col>15</xdr:col>
      <xdr:colOff>579013</xdr:colOff>
      <xdr:row>8</xdr:row>
      <xdr:rowOff>140997</xdr:rowOff>
    </xdr:to>
    <xdr:sp macro="" textlink="Sheet2!$M$99">
      <xdr:nvSpPr>
        <xdr:cNvPr id="37" name="TextBox 36">
          <a:extLst>
            <a:ext uri="{FF2B5EF4-FFF2-40B4-BE49-F238E27FC236}">
              <a16:creationId xmlns:a16="http://schemas.microsoft.com/office/drawing/2014/main" id="{2044C755-DADB-4162-89C8-E6808BFF8727}"/>
            </a:ext>
          </a:extLst>
        </xdr:cNvPr>
        <xdr:cNvSpPr txBox="1"/>
      </xdr:nvSpPr>
      <xdr:spPr>
        <a:xfrm>
          <a:off x="8541377" y="1229798"/>
          <a:ext cx="1093094" cy="413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AB1E680-B3C7-4EF0-BAD7-35793BF3036E}" type="TxLink">
            <a:rPr lang="en-US" sz="2400" b="0" i="0" u="none" strike="noStrike" kern="1200" baseline="0">
              <a:solidFill>
                <a:schemeClr val="accent4">
                  <a:lumMod val="20000"/>
                  <a:lumOff val="80000"/>
                </a:schemeClr>
              </a:solidFill>
              <a:latin typeface="Calibri"/>
              <a:ea typeface="Calibri"/>
              <a:cs typeface="Calibri"/>
            </a:rPr>
            <a:pPr marL="0" indent="0"/>
            <a:t>12339.3</a:t>
          </a:fld>
          <a:endParaRPr lang="en-US" sz="2400" b="0" i="0" u="none" strike="noStrike" kern="1200" baseline="0">
            <a:solidFill>
              <a:schemeClr val="accent4">
                <a:lumMod val="20000"/>
                <a:lumOff val="80000"/>
              </a:schemeClr>
            </a:solidFill>
            <a:latin typeface="Calibri"/>
            <a:ea typeface="Calibri"/>
            <a:cs typeface="Calibri"/>
          </a:endParaRPr>
        </a:p>
      </xdr:txBody>
    </xdr:sp>
    <xdr:clientData/>
  </xdr:twoCellAnchor>
  <xdr:twoCellAnchor>
    <xdr:from>
      <xdr:col>2</xdr:col>
      <xdr:colOff>12878</xdr:colOff>
      <xdr:row>9</xdr:row>
      <xdr:rowOff>120068</xdr:rowOff>
    </xdr:from>
    <xdr:to>
      <xdr:col>3</xdr:col>
      <xdr:colOff>502274</xdr:colOff>
      <xdr:row>11</xdr:row>
      <xdr:rowOff>158168</xdr:rowOff>
    </xdr:to>
    <xdr:sp macro="" textlink="Sheet2!E56">
      <xdr:nvSpPr>
        <xdr:cNvPr id="38" name="TextBox 37">
          <a:extLst>
            <a:ext uri="{FF2B5EF4-FFF2-40B4-BE49-F238E27FC236}">
              <a16:creationId xmlns:a16="http://schemas.microsoft.com/office/drawing/2014/main" id="{1A109E24-4EAB-4480-BB47-0EA4DFF5D96D}"/>
            </a:ext>
          </a:extLst>
        </xdr:cNvPr>
        <xdr:cNvSpPr txBox="1"/>
      </xdr:nvSpPr>
      <xdr:spPr>
        <a:xfrm>
          <a:off x="1220272" y="1810420"/>
          <a:ext cx="1093094" cy="413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kern="1200" baseline="0">
              <a:solidFill>
                <a:sysClr val="windowText" lastClr="000000"/>
              </a:solidFill>
              <a:latin typeface="+mn-lt"/>
              <a:ea typeface="+mn-ea"/>
              <a:cs typeface="+mn-cs"/>
            </a:rPr>
            <a:t>North</a:t>
          </a:r>
        </a:p>
      </xdr:txBody>
    </xdr:sp>
    <xdr:clientData/>
  </xdr:twoCellAnchor>
  <xdr:twoCellAnchor>
    <xdr:from>
      <xdr:col>2</xdr:col>
      <xdr:colOff>62787</xdr:colOff>
      <xdr:row>32</xdr:row>
      <xdr:rowOff>62650</xdr:rowOff>
    </xdr:from>
    <xdr:to>
      <xdr:col>3</xdr:col>
      <xdr:colOff>552183</xdr:colOff>
      <xdr:row>34</xdr:row>
      <xdr:rowOff>100750</xdr:rowOff>
    </xdr:to>
    <xdr:sp macro="" textlink="Sheet2!E56">
      <xdr:nvSpPr>
        <xdr:cNvPr id="40" name="TextBox 39">
          <a:extLst>
            <a:ext uri="{FF2B5EF4-FFF2-40B4-BE49-F238E27FC236}">
              <a16:creationId xmlns:a16="http://schemas.microsoft.com/office/drawing/2014/main" id="{8C7FB936-40E9-4C70-A486-2D8C6641F8DC}"/>
            </a:ext>
          </a:extLst>
        </xdr:cNvPr>
        <xdr:cNvSpPr txBox="1"/>
      </xdr:nvSpPr>
      <xdr:spPr>
        <a:xfrm>
          <a:off x="1270181" y="6072791"/>
          <a:ext cx="1093094" cy="413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kern="1200" baseline="0">
              <a:solidFill>
                <a:sysClr val="windowText" lastClr="000000"/>
              </a:solidFill>
              <a:latin typeface="+mn-lt"/>
              <a:ea typeface="+mn-ea"/>
              <a:cs typeface="+mn-cs"/>
            </a:rPr>
            <a:t>West</a:t>
          </a:r>
        </a:p>
      </xdr:txBody>
    </xdr:sp>
    <xdr:clientData/>
  </xdr:twoCellAnchor>
  <xdr:twoCellAnchor>
    <xdr:from>
      <xdr:col>2</xdr:col>
      <xdr:colOff>590819</xdr:colOff>
      <xdr:row>4</xdr:row>
      <xdr:rowOff>67480</xdr:rowOff>
    </xdr:from>
    <xdr:to>
      <xdr:col>4</xdr:col>
      <xdr:colOff>476518</xdr:colOff>
      <xdr:row>6</xdr:row>
      <xdr:rowOff>105581</xdr:rowOff>
    </xdr:to>
    <xdr:sp macro="" textlink="Sheet2!E56">
      <xdr:nvSpPr>
        <xdr:cNvPr id="41" name="TextBox 40">
          <a:extLst>
            <a:ext uri="{FF2B5EF4-FFF2-40B4-BE49-F238E27FC236}">
              <a16:creationId xmlns:a16="http://schemas.microsoft.com/office/drawing/2014/main" id="{4ABE5D5B-4E3F-4FEE-B385-89483CF2FE29}"/>
            </a:ext>
          </a:extLst>
        </xdr:cNvPr>
        <xdr:cNvSpPr txBox="1"/>
      </xdr:nvSpPr>
      <xdr:spPr>
        <a:xfrm>
          <a:off x="1798213" y="818748"/>
          <a:ext cx="1093094" cy="413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kern="1200" baseline="0">
              <a:solidFill>
                <a:schemeClr val="accent5">
                  <a:lumMod val="20000"/>
                  <a:lumOff val="80000"/>
                </a:schemeClr>
              </a:solidFill>
              <a:latin typeface="+mn-lt"/>
              <a:ea typeface="+mn-ea"/>
              <a:cs typeface="+mn-cs"/>
            </a:rPr>
            <a:t>Cash</a:t>
          </a:r>
        </a:p>
      </xdr:txBody>
    </xdr:sp>
    <xdr:clientData/>
  </xdr:twoCellAnchor>
  <xdr:twoCellAnchor>
    <xdr:from>
      <xdr:col>8</xdr:col>
      <xdr:colOff>381002</xdr:colOff>
      <xdr:row>4</xdr:row>
      <xdr:rowOff>99140</xdr:rowOff>
    </xdr:from>
    <xdr:to>
      <xdr:col>10</xdr:col>
      <xdr:colOff>266701</xdr:colOff>
      <xdr:row>6</xdr:row>
      <xdr:rowOff>137241</xdr:rowOff>
    </xdr:to>
    <xdr:sp macro="" textlink="Sheet2!E56">
      <xdr:nvSpPr>
        <xdr:cNvPr id="42" name="TextBox 41">
          <a:extLst>
            <a:ext uri="{FF2B5EF4-FFF2-40B4-BE49-F238E27FC236}">
              <a16:creationId xmlns:a16="http://schemas.microsoft.com/office/drawing/2014/main" id="{7C8BA82D-21CA-4D0F-A13F-35AC3C8476AA}"/>
            </a:ext>
          </a:extLst>
        </xdr:cNvPr>
        <xdr:cNvSpPr txBox="1"/>
      </xdr:nvSpPr>
      <xdr:spPr>
        <a:xfrm>
          <a:off x="5210579" y="850408"/>
          <a:ext cx="1093094" cy="413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kern="1200" baseline="0">
              <a:solidFill>
                <a:schemeClr val="accent5">
                  <a:lumMod val="20000"/>
                  <a:lumOff val="80000"/>
                </a:schemeClr>
              </a:solidFill>
              <a:latin typeface="+mn-lt"/>
              <a:ea typeface="+mn-ea"/>
              <a:cs typeface="+mn-cs"/>
            </a:rPr>
            <a:t>Check</a:t>
          </a:r>
        </a:p>
      </xdr:txBody>
    </xdr:sp>
    <xdr:clientData/>
  </xdr:twoCellAnchor>
  <xdr:twoCellAnchor>
    <xdr:from>
      <xdr:col>13</xdr:col>
      <xdr:colOff>493155</xdr:colOff>
      <xdr:row>4</xdr:row>
      <xdr:rowOff>90555</xdr:rowOff>
    </xdr:from>
    <xdr:to>
      <xdr:col>16</xdr:col>
      <xdr:colOff>321971</xdr:colOff>
      <xdr:row>6</xdr:row>
      <xdr:rowOff>128656</xdr:rowOff>
    </xdr:to>
    <xdr:sp macro="" textlink="Sheet2!E56">
      <xdr:nvSpPr>
        <xdr:cNvPr id="43" name="TextBox 42">
          <a:extLst>
            <a:ext uri="{FF2B5EF4-FFF2-40B4-BE49-F238E27FC236}">
              <a16:creationId xmlns:a16="http://schemas.microsoft.com/office/drawing/2014/main" id="{249D75BA-7BAA-4EC0-9A3D-9D808AD94AE9}"/>
            </a:ext>
          </a:extLst>
        </xdr:cNvPr>
        <xdr:cNvSpPr txBox="1"/>
      </xdr:nvSpPr>
      <xdr:spPr>
        <a:xfrm>
          <a:off x="8341218" y="841823"/>
          <a:ext cx="1639908" cy="413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kern="1200" baseline="0">
              <a:solidFill>
                <a:schemeClr val="accent5">
                  <a:lumMod val="20000"/>
                  <a:lumOff val="80000"/>
                </a:schemeClr>
              </a:solidFill>
              <a:latin typeface="+mn-lt"/>
              <a:ea typeface="+mn-ea"/>
              <a:cs typeface="+mn-cs"/>
            </a:rPr>
            <a:t>Credit Card</a:t>
          </a:r>
        </a:p>
      </xdr:txBody>
    </xdr:sp>
    <xdr:clientData/>
  </xdr:twoCellAnchor>
  <xdr:twoCellAnchor>
    <xdr:from>
      <xdr:col>2</xdr:col>
      <xdr:colOff>134693</xdr:colOff>
      <xdr:row>24</xdr:row>
      <xdr:rowOff>27233</xdr:rowOff>
    </xdr:from>
    <xdr:to>
      <xdr:col>4</xdr:col>
      <xdr:colOff>20392</xdr:colOff>
      <xdr:row>26</xdr:row>
      <xdr:rowOff>65334</xdr:rowOff>
    </xdr:to>
    <xdr:sp macro="" textlink="Sheet2!E56">
      <xdr:nvSpPr>
        <xdr:cNvPr id="44" name="TextBox 43">
          <a:extLst>
            <a:ext uri="{FF2B5EF4-FFF2-40B4-BE49-F238E27FC236}">
              <a16:creationId xmlns:a16="http://schemas.microsoft.com/office/drawing/2014/main" id="{405E4377-CE9F-4843-859A-464BCDF18B94}"/>
            </a:ext>
          </a:extLst>
        </xdr:cNvPr>
        <xdr:cNvSpPr txBox="1"/>
      </xdr:nvSpPr>
      <xdr:spPr>
        <a:xfrm>
          <a:off x="1342087" y="4534839"/>
          <a:ext cx="1093094" cy="413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kern="1200" baseline="0">
              <a:solidFill>
                <a:sysClr val="windowText" lastClr="000000"/>
              </a:solidFill>
              <a:latin typeface="+mn-lt"/>
              <a:ea typeface="+mn-ea"/>
              <a:cs typeface="+mn-cs"/>
            </a:rPr>
            <a:t>East</a:t>
          </a:r>
        </a:p>
      </xdr:txBody>
    </xdr:sp>
    <xdr:clientData/>
  </xdr:twoCellAnchor>
  <xdr:twoCellAnchor>
    <xdr:from>
      <xdr:col>3</xdr:col>
      <xdr:colOff>595648</xdr:colOff>
      <xdr:row>9</xdr:row>
      <xdr:rowOff>58894</xdr:rowOff>
    </xdr:from>
    <xdr:to>
      <xdr:col>8</xdr:col>
      <xdr:colOff>509789</xdr:colOff>
      <xdr:row>11</xdr:row>
      <xdr:rowOff>96994</xdr:rowOff>
    </xdr:to>
    <xdr:sp macro="" textlink="Sheet2!E56">
      <xdr:nvSpPr>
        <xdr:cNvPr id="45" name="TextBox 44">
          <a:extLst>
            <a:ext uri="{FF2B5EF4-FFF2-40B4-BE49-F238E27FC236}">
              <a16:creationId xmlns:a16="http://schemas.microsoft.com/office/drawing/2014/main" id="{85474D05-1663-40A4-A10E-6EF2A2B758A9}"/>
            </a:ext>
          </a:extLst>
        </xdr:cNvPr>
        <xdr:cNvSpPr txBox="1"/>
      </xdr:nvSpPr>
      <xdr:spPr>
        <a:xfrm>
          <a:off x="2406740" y="1749246"/>
          <a:ext cx="2932626" cy="413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1D423C6-3E0A-4B99-AF64-BD68531AD0AA}" type="TxLink">
            <a:rPr lang="en-US" sz="1800" b="0" i="0" u="none" strike="noStrike" kern="1200" baseline="0">
              <a:solidFill>
                <a:schemeClr val="accent5">
                  <a:lumMod val="20000"/>
                  <a:lumOff val="80000"/>
                </a:schemeClr>
              </a:solidFill>
              <a:latin typeface="Calibri"/>
              <a:ea typeface="Calibri"/>
              <a:cs typeface="Calibri"/>
            </a:rPr>
            <a:pPr/>
            <a:t>1062</a:t>
          </a:fld>
          <a:endParaRPr lang="en-US" sz="1800" b="1" kern="1200" baseline="0">
            <a:solidFill>
              <a:schemeClr val="accent5">
                <a:lumMod val="20000"/>
                <a:lumOff val="80000"/>
              </a:schemeClr>
            </a:solidFill>
            <a:latin typeface="+mn-lt"/>
            <a:ea typeface="+mn-ea"/>
            <a:cs typeface="+mn-cs"/>
          </a:endParaRPr>
        </a:p>
      </xdr:txBody>
    </xdr:sp>
    <xdr:clientData/>
  </xdr:twoCellAnchor>
  <xdr:twoCellAnchor>
    <xdr:from>
      <xdr:col>11</xdr:col>
      <xdr:colOff>482958</xdr:colOff>
      <xdr:row>9</xdr:row>
      <xdr:rowOff>53663</xdr:rowOff>
    </xdr:from>
    <xdr:to>
      <xdr:col>18</xdr:col>
      <xdr:colOff>134155</xdr:colOff>
      <xdr:row>11</xdr:row>
      <xdr:rowOff>91763</xdr:rowOff>
    </xdr:to>
    <xdr:sp macro="" textlink="Sheet2!$E$99">
      <xdr:nvSpPr>
        <xdr:cNvPr id="50" name="TextBox 49">
          <a:extLst>
            <a:ext uri="{FF2B5EF4-FFF2-40B4-BE49-F238E27FC236}">
              <a16:creationId xmlns:a16="http://schemas.microsoft.com/office/drawing/2014/main" id="{A7BBEC53-0AFC-4EC8-9683-6C71F6A23946}"/>
            </a:ext>
          </a:extLst>
        </xdr:cNvPr>
        <xdr:cNvSpPr txBox="1"/>
      </xdr:nvSpPr>
      <xdr:spPr>
        <a:xfrm>
          <a:off x="7123627" y="1744015"/>
          <a:ext cx="3877077" cy="413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kern="1200" baseline="0">
              <a:solidFill>
                <a:schemeClr val="tx1">
                  <a:lumMod val="85000"/>
                  <a:lumOff val="15000"/>
                </a:schemeClr>
              </a:solidFill>
              <a:latin typeface="Calibri"/>
              <a:ea typeface="Calibri"/>
              <a:cs typeface="Calibri"/>
            </a:rPr>
            <a:t>Total Revenue by Sales Person</a:t>
          </a:r>
        </a:p>
      </xdr:txBody>
    </xdr:sp>
    <xdr:clientData/>
  </xdr:twoCellAnchor>
  <xdr:twoCellAnchor>
    <xdr:from>
      <xdr:col>1</xdr:col>
      <xdr:colOff>393878</xdr:colOff>
      <xdr:row>34</xdr:row>
      <xdr:rowOff>45077</xdr:rowOff>
    </xdr:from>
    <xdr:to>
      <xdr:col>3</xdr:col>
      <xdr:colOff>541984</xdr:colOff>
      <xdr:row>36</xdr:row>
      <xdr:rowOff>83178</xdr:rowOff>
    </xdr:to>
    <xdr:sp macro="" textlink="Sheet2!E115">
      <xdr:nvSpPr>
        <xdr:cNvPr id="51" name="TextBox 50">
          <a:extLst>
            <a:ext uri="{FF2B5EF4-FFF2-40B4-BE49-F238E27FC236}">
              <a16:creationId xmlns:a16="http://schemas.microsoft.com/office/drawing/2014/main" id="{A87E01B6-305E-4128-8B4A-944846FDE73F}"/>
            </a:ext>
          </a:extLst>
        </xdr:cNvPr>
        <xdr:cNvSpPr txBox="1"/>
      </xdr:nvSpPr>
      <xdr:spPr>
        <a:xfrm>
          <a:off x="997575" y="6430852"/>
          <a:ext cx="1355501" cy="413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8B3B3ED-46B1-4CE0-A099-7C85390F988D}" type="TxLink">
            <a:rPr lang="en-US" sz="2400" b="0" i="0" u="none" strike="noStrike" kern="1200" baseline="0">
              <a:solidFill>
                <a:schemeClr val="accent4">
                  <a:lumMod val="20000"/>
                  <a:lumOff val="80000"/>
                </a:schemeClr>
              </a:solidFill>
              <a:latin typeface="Calibri"/>
              <a:ea typeface="Calibri"/>
              <a:cs typeface="Calibri"/>
            </a:rPr>
            <a:pPr marL="0" indent="0"/>
            <a:t>4709.6</a:t>
          </a:fld>
          <a:endParaRPr lang="en-US" sz="2400" b="0" i="0" u="none" strike="noStrike" kern="1200" baseline="0">
            <a:solidFill>
              <a:schemeClr val="accent4">
                <a:lumMod val="20000"/>
                <a:lumOff val="80000"/>
              </a:schemeClr>
            </a:solidFill>
            <a:latin typeface="Calibri"/>
            <a:ea typeface="Calibri"/>
            <a:cs typeface="Calibri"/>
          </a:endParaRPr>
        </a:p>
      </xdr:txBody>
    </xdr:sp>
    <xdr:clientData/>
  </xdr:twoCellAnchor>
  <xdr:twoCellAnchor>
    <xdr:from>
      <xdr:col>1</xdr:col>
      <xdr:colOff>398708</xdr:colOff>
      <xdr:row>26</xdr:row>
      <xdr:rowOff>90153</xdr:rowOff>
    </xdr:from>
    <xdr:to>
      <xdr:col>3</xdr:col>
      <xdr:colOff>546814</xdr:colOff>
      <xdr:row>28</xdr:row>
      <xdr:rowOff>128253</xdr:rowOff>
    </xdr:to>
    <xdr:sp macro="" textlink="Sheet2!E112">
      <xdr:nvSpPr>
        <xdr:cNvPr id="52" name="TextBox 51">
          <a:extLst>
            <a:ext uri="{FF2B5EF4-FFF2-40B4-BE49-F238E27FC236}">
              <a16:creationId xmlns:a16="http://schemas.microsoft.com/office/drawing/2014/main" id="{5EC377CD-0FB4-4529-9F47-F8BF17DDE174}"/>
            </a:ext>
          </a:extLst>
        </xdr:cNvPr>
        <xdr:cNvSpPr txBox="1"/>
      </xdr:nvSpPr>
      <xdr:spPr>
        <a:xfrm>
          <a:off x="1006099" y="5114936"/>
          <a:ext cx="1362889" cy="424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E153A33-BE3D-474C-B5E0-72DCC5730E56}" type="TxLink">
            <a:rPr lang="en-US" sz="2400" b="0" i="0" u="none" strike="noStrike" kern="1200" baseline="0">
              <a:solidFill>
                <a:schemeClr val="accent4">
                  <a:lumMod val="20000"/>
                  <a:lumOff val="80000"/>
                </a:schemeClr>
              </a:solidFill>
              <a:latin typeface="Calibri"/>
              <a:ea typeface="Calibri"/>
              <a:cs typeface="Calibri"/>
            </a:rPr>
            <a:pPr marL="0" indent="0"/>
            <a:t>5728</a:t>
          </a:fld>
          <a:endParaRPr lang="en-US" sz="2400" b="0" i="0" u="none" strike="noStrike" kern="1200" baseline="0">
            <a:solidFill>
              <a:schemeClr val="accent4">
                <a:lumMod val="20000"/>
                <a:lumOff val="80000"/>
              </a:schemeClr>
            </a:solidFill>
            <a:latin typeface="Calibri"/>
            <a:ea typeface="Calibri"/>
            <a:cs typeface="Calibri"/>
          </a:endParaRPr>
        </a:p>
      </xdr:txBody>
    </xdr:sp>
    <xdr:clientData/>
  </xdr:twoCellAnchor>
  <xdr:twoCellAnchor>
    <xdr:from>
      <xdr:col>1</xdr:col>
      <xdr:colOff>403538</xdr:colOff>
      <xdr:row>18</xdr:row>
      <xdr:rowOff>148644</xdr:rowOff>
    </xdr:from>
    <xdr:to>
      <xdr:col>3</xdr:col>
      <xdr:colOff>551644</xdr:colOff>
      <xdr:row>20</xdr:row>
      <xdr:rowOff>186744</xdr:rowOff>
    </xdr:to>
    <xdr:sp macro="" textlink="Sheet2!E114">
      <xdr:nvSpPr>
        <xdr:cNvPr id="53" name="TextBox 52">
          <a:extLst>
            <a:ext uri="{FF2B5EF4-FFF2-40B4-BE49-F238E27FC236}">
              <a16:creationId xmlns:a16="http://schemas.microsoft.com/office/drawing/2014/main" id="{E109828E-AFE5-448E-9E55-969FCAEC857F}"/>
            </a:ext>
          </a:extLst>
        </xdr:cNvPr>
        <xdr:cNvSpPr txBox="1"/>
      </xdr:nvSpPr>
      <xdr:spPr>
        <a:xfrm>
          <a:off x="1007235" y="3529348"/>
          <a:ext cx="1355501" cy="413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CF08B03-23AC-4655-B350-FF612D3FD060}" type="TxLink">
            <a:rPr lang="en-US" sz="2400" b="0" i="0" u="none" strike="noStrike" kern="1200" baseline="0">
              <a:solidFill>
                <a:schemeClr val="accent4">
                  <a:lumMod val="20000"/>
                  <a:lumOff val="80000"/>
                </a:schemeClr>
              </a:solidFill>
              <a:latin typeface="Calibri"/>
              <a:ea typeface="Calibri"/>
              <a:cs typeface="Calibri"/>
            </a:rPr>
            <a:pPr marL="0" indent="0"/>
            <a:t>4478.65</a:t>
          </a:fld>
          <a:endParaRPr lang="en-US" sz="2400" b="0" i="0" u="none" strike="noStrike" kern="1200" baseline="0">
            <a:solidFill>
              <a:schemeClr val="accent4">
                <a:lumMod val="20000"/>
                <a:lumOff val="80000"/>
              </a:schemeClr>
            </a:solidFill>
            <a:latin typeface="Calibri"/>
            <a:ea typeface="Calibri"/>
            <a:cs typeface="Calibri"/>
          </a:endParaRPr>
        </a:p>
      </xdr:txBody>
    </xdr:sp>
    <xdr:clientData/>
  </xdr:twoCellAnchor>
  <xdr:twoCellAnchor>
    <xdr:from>
      <xdr:col>1</xdr:col>
      <xdr:colOff>435198</xdr:colOff>
      <xdr:row>11</xdr:row>
      <xdr:rowOff>5903</xdr:rowOff>
    </xdr:from>
    <xdr:to>
      <xdr:col>3</xdr:col>
      <xdr:colOff>583304</xdr:colOff>
      <xdr:row>13</xdr:row>
      <xdr:rowOff>44003</xdr:rowOff>
    </xdr:to>
    <xdr:sp macro="" textlink="Sheet2!E113">
      <xdr:nvSpPr>
        <xdr:cNvPr id="54" name="TextBox 53">
          <a:extLst>
            <a:ext uri="{FF2B5EF4-FFF2-40B4-BE49-F238E27FC236}">
              <a16:creationId xmlns:a16="http://schemas.microsoft.com/office/drawing/2014/main" id="{0E5B35D3-F858-4F4D-896C-2317478078B7}"/>
            </a:ext>
          </a:extLst>
        </xdr:cNvPr>
        <xdr:cNvSpPr txBox="1"/>
      </xdr:nvSpPr>
      <xdr:spPr>
        <a:xfrm>
          <a:off x="1038895" y="2071889"/>
          <a:ext cx="1355501" cy="413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30B3AEC-BD55-4B76-82B6-4B823A862058}" type="TxLink">
            <a:rPr lang="en-US" sz="2400" b="0" i="0" u="none" strike="noStrike" kern="1200" baseline="0">
              <a:solidFill>
                <a:schemeClr val="accent4">
                  <a:lumMod val="20000"/>
                  <a:lumOff val="80000"/>
                </a:schemeClr>
              </a:solidFill>
              <a:latin typeface="Calibri"/>
              <a:ea typeface="Calibri"/>
              <a:cs typeface="Calibri"/>
            </a:rPr>
            <a:pPr marL="0" indent="0"/>
            <a:t>7412.8</a:t>
          </a:fld>
          <a:endParaRPr lang="en-US" sz="2400" b="0" i="0" u="none" strike="noStrike" kern="1200" baseline="0">
            <a:solidFill>
              <a:schemeClr val="accent4">
                <a:lumMod val="20000"/>
                <a:lumOff val="80000"/>
              </a:schemeClr>
            </a:solidFill>
            <a:latin typeface="Calibri"/>
            <a:ea typeface="Calibri"/>
            <a:cs typeface="Calibri"/>
          </a:endParaRPr>
        </a:p>
      </xdr:txBody>
    </xdr:sp>
    <xdr:clientData/>
  </xdr:twoCellAnchor>
  <xdr:twoCellAnchor>
    <xdr:from>
      <xdr:col>3</xdr:col>
      <xdr:colOff>576865</xdr:colOff>
      <xdr:row>9</xdr:row>
      <xdr:rowOff>26831</xdr:rowOff>
    </xdr:from>
    <xdr:to>
      <xdr:col>11</xdr:col>
      <xdr:colOff>375634</xdr:colOff>
      <xdr:row>21</xdr:row>
      <xdr:rowOff>0</xdr:rowOff>
    </xdr:to>
    <xdr:sp macro="" textlink="">
      <xdr:nvSpPr>
        <xdr:cNvPr id="55" name="Rectangle: Rounded Corners 54">
          <a:extLst>
            <a:ext uri="{FF2B5EF4-FFF2-40B4-BE49-F238E27FC236}">
              <a16:creationId xmlns:a16="http://schemas.microsoft.com/office/drawing/2014/main" id="{D4198156-382D-4D0C-87D6-C2A40B2324E5}"/>
            </a:ext>
          </a:extLst>
        </xdr:cNvPr>
        <xdr:cNvSpPr/>
      </xdr:nvSpPr>
      <xdr:spPr>
        <a:xfrm>
          <a:off x="2387957" y="1717183"/>
          <a:ext cx="4628346" cy="2226972"/>
        </a:xfrm>
        <a:prstGeom prst="roundRect">
          <a:avLst>
            <a:gd name="adj" fmla="val 3598"/>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4</xdr:col>
      <xdr:colOff>26830</xdr:colOff>
      <xdr:row>11</xdr:row>
      <xdr:rowOff>93908</xdr:rowOff>
    </xdr:from>
    <xdr:to>
      <xdr:col>11</xdr:col>
      <xdr:colOff>335386</xdr:colOff>
      <xdr:row>20</xdr:row>
      <xdr:rowOff>160986</xdr:rowOff>
    </xdr:to>
    <xdr:graphicFrame macro="">
      <xdr:nvGraphicFramePr>
        <xdr:cNvPr id="56" name="Chart 55">
          <a:extLst>
            <a:ext uri="{FF2B5EF4-FFF2-40B4-BE49-F238E27FC236}">
              <a16:creationId xmlns:a16="http://schemas.microsoft.com/office/drawing/2014/main" id="{7B0D7CC2-A503-40AE-B6CF-114B7F101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482957</xdr:colOff>
      <xdr:row>11</xdr:row>
      <xdr:rowOff>40248</xdr:rowOff>
    </xdr:from>
    <xdr:to>
      <xdr:col>18</xdr:col>
      <xdr:colOff>53662</xdr:colOff>
      <xdr:row>20</xdr:row>
      <xdr:rowOff>147572</xdr:rowOff>
    </xdr:to>
    <xdr:graphicFrame macro="">
      <xdr:nvGraphicFramePr>
        <xdr:cNvPr id="57" name="Chart 56">
          <a:extLst>
            <a:ext uri="{FF2B5EF4-FFF2-40B4-BE49-F238E27FC236}">
              <a16:creationId xmlns:a16="http://schemas.microsoft.com/office/drawing/2014/main" id="{7A102790-96A3-4C70-908B-701180E88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353632</xdr:colOff>
      <xdr:row>21</xdr:row>
      <xdr:rowOff>112151</xdr:rowOff>
    </xdr:from>
    <xdr:to>
      <xdr:col>18</xdr:col>
      <xdr:colOff>160987</xdr:colOff>
      <xdr:row>38</xdr:row>
      <xdr:rowOff>107323</xdr:rowOff>
    </xdr:to>
    <xdr:sp macro="" textlink="">
      <xdr:nvSpPr>
        <xdr:cNvPr id="58" name="Rectangle: Rounded Corners 57">
          <a:extLst>
            <a:ext uri="{FF2B5EF4-FFF2-40B4-BE49-F238E27FC236}">
              <a16:creationId xmlns:a16="http://schemas.microsoft.com/office/drawing/2014/main" id="{2907AB26-1331-404D-A9AB-AC8A1BD3A0E3}"/>
            </a:ext>
          </a:extLst>
        </xdr:cNvPr>
        <xdr:cNvSpPr/>
      </xdr:nvSpPr>
      <xdr:spPr>
        <a:xfrm>
          <a:off x="7597998" y="4056306"/>
          <a:ext cx="3429538" cy="3188059"/>
        </a:xfrm>
        <a:prstGeom prst="roundRect">
          <a:avLst>
            <a:gd name="adj" fmla="val 1950"/>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590280</xdr:colOff>
      <xdr:row>23</xdr:row>
      <xdr:rowOff>160986</xdr:rowOff>
    </xdr:from>
    <xdr:to>
      <xdr:col>12</xdr:col>
      <xdr:colOff>120739</xdr:colOff>
      <xdr:row>38</xdr:row>
      <xdr:rowOff>86933</xdr:rowOff>
    </xdr:to>
    <xdr:graphicFrame macro="">
      <xdr:nvGraphicFramePr>
        <xdr:cNvPr id="60" name="Chart 59">
          <a:extLst>
            <a:ext uri="{FF2B5EF4-FFF2-40B4-BE49-F238E27FC236}">
              <a16:creationId xmlns:a16="http://schemas.microsoft.com/office/drawing/2014/main" id="{FACD1B8A-6D78-4928-80F1-1193A128B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389049</xdr:colOff>
      <xdr:row>21</xdr:row>
      <xdr:rowOff>174402</xdr:rowOff>
    </xdr:from>
    <xdr:to>
      <xdr:col>18</xdr:col>
      <xdr:colOff>100616</xdr:colOff>
      <xdr:row>29</xdr:row>
      <xdr:rowOff>43467</xdr:rowOff>
    </xdr:to>
    <mc:AlternateContent xmlns:mc="http://schemas.openxmlformats.org/markup-compatibility/2006" xmlns:tsle="http://schemas.microsoft.com/office/drawing/2012/timeslicer">
      <mc:Choice Requires="tsle">
        <xdr:graphicFrame macro="">
          <xdr:nvGraphicFramePr>
            <xdr:cNvPr id="61" name="Order_Date 1">
              <a:extLst>
                <a:ext uri="{FF2B5EF4-FFF2-40B4-BE49-F238E27FC236}">
                  <a16:creationId xmlns:a16="http://schemas.microsoft.com/office/drawing/2014/main" id="{545B9C92-7B5C-4370-9524-417395BB885D}"/>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7677745" y="4232880"/>
              <a:ext cx="3355914" cy="141515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415879</xdr:colOff>
      <xdr:row>29</xdr:row>
      <xdr:rowOff>134154</xdr:rowOff>
    </xdr:from>
    <xdr:to>
      <xdr:col>18</xdr:col>
      <xdr:colOff>120739</xdr:colOff>
      <xdr:row>38</xdr:row>
      <xdr:rowOff>67077</xdr:rowOff>
    </xdr:to>
    <mc:AlternateContent xmlns:mc="http://schemas.openxmlformats.org/markup-compatibility/2006" xmlns:a14="http://schemas.microsoft.com/office/drawing/2010/main">
      <mc:Choice Requires="a14">
        <xdr:graphicFrame macro="">
          <xdr:nvGraphicFramePr>
            <xdr:cNvPr id="62" name="Category 1">
              <a:extLst>
                <a:ext uri="{FF2B5EF4-FFF2-40B4-BE49-F238E27FC236}">
                  <a16:creationId xmlns:a16="http://schemas.microsoft.com/office/drawing/2014/main" id="{F1ED2849-28EE-433B-BE19-232F4041902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704575" y="5738719"/>
              <a:ext cx="3349207" cy="16722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590281</xdr:colOff>
      <xdr:row>21</xdr:row>
      <xdr:rowOff>107324</xdr:rowOff>
    </xdr:from>
    <xdr:to>
      <xdr:col>10</xdr:col>
      <xdr:colOff>241478</xdr:colOff>
      <xdr:row>23</xdr:row>
      <xdr:rowOff>145424</xdr:rowOff>
    </xdr:to>
    <xdr:sp macro="" textlink="Sheet2!$E$99">
      <xdr:nvSpPr>
        <xdr:cNvPr id="64" name="TextBox 63">
          <a:extLst>
            <a:ext uri="{FF2B5EF4-FFF2-40B4-BE49-F238E27FC236}">
              <a16:creationId xmlns:a16="http://schemas.microsoft.com/office/drawing/2014/main" id="{6FA59F5C-ABF6-4B52-9D0C-85CC3BD1254B}"/>
            </a:ext>
          </a:extLst>
        </xdr:cNvPr>
        <xdr:cNvSpPr txBox="1"/>
      </xdr:nvSpPr>
      <xdr:spPr>
        <a:xfrm>
          <a:off x="2401373" y="4051479"/>
          <a:ext cx="3877077" cy="413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kern="1200" baseline="0">
              <a:solidFill>
                <a:schemeClr val="tx1">
                  <a:lumMod val="85000"/>
                  <a:lumOff val="15000"/>
                </a:schemeClr>
              </a:solidFill>
              <a:latin typeface="Calibri"/>
              <a:ea typeface="Calibri"/>
              <a:cs typeface="Calibri"/>
            </a:rPr>
            <a:t>Total Revenue by Product Name</a:t>
          </a:r>
        </a:p>
      </xdr:txBody>
    </xdr:sp>
    <xdr:clientData/>
  </xdr:twoCellAnchor>
  <xdr:twoCellAnchor>
    <xdr:from>
      <xdr:col>3</xdr:col>
      <xdr:colOff>576865</xdr:colOff>
      <xdr:row>9</xdr:row>
      <xdr:rowOff>26831</xdr:rowOff>
    </xdr:from>
    <xdr:to>
      <xdr:col>10</xdr:col>
      <xdr:colOff>228062</xdr:colOff>
      <xdr:row>11</xdr:row>
      <xdr:rowOff>64931</xdr:rowOff>
    </xdr:to>
    <xdr:sp macro="" textlink="Sheet2!$E$99">
      <xdr:nvSpPr>
        <xdr:cNvPr id="67" name="TextBox 66">
          <a:extLst>
            <a:ext uri="{FF2B5EF4-FFF2-40B4-BE49-F238E27FC236}">
              <a16:creationId xmlns:a16="http://schemas.microsoft.com/office/drawing/2014/main" id="{0ED1F964-C20C-495C-AA8A-FB0B1DA0FC6F}"/>
            </a:ext>
          </a:extLst>
        </xdr:cNvPr>
        <xdr:cNvSpPr txBox="1"/>
      </xdr:nvSpPr>
      <xdr:spPr>
        <a:xfrm>
          <a:off x="2387957" y="1717183"/>
          <a:ext cx="3877077" cy="413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kern="1200" baseline="0">
              <a:solidFill>
                <a:schemeClr val="tx1">
                  <a:lumMod val="85000"/>
                  <a:lumOff val="15000"/>
                </a:schemeClr>
              </a:solidFill>
              <a:latin typeface="Calibri"/>
              <a:ea typeface="Calibri"/>
              <a:cs typeface="Calibri"/>
            </a:rPr>
            <a:t>Sum Total by Monthly Trend</a:t>
          </a:r>
        </a:p>
      </xdr:txBody>
    </xdr:sp>
    <xdr:clientData/>
  </xdr:twoCellAnchor>
  <xdr:twoCellAnchor>
    <xdr:from>
      <xdr:col>0</xdr:col>
      <xdr:colOff>0</xdr:colOff>
      <xdr:row>2</xdr:row>
      <xdr:rowOff>69021</xdr:rowOff>
    </xdr:from>
    <xdr:to>
      <xdr:col>1</xdr:col>
      <xdr:colOff>358913</xdr:colOff>
      <xdr:row>4</xdr:row>
      <xdr:rowOff>165653</xdr:rowOff>
    </xdr:to>
    <xdr:sp macro="" textlink="">
      <xdr:nvSpPr>
        <xdr:cNvPr id="68" name="Rectangle 67">
          <a:extLst>
            <a:ext uri="{FF2B5EF4-FFF2-40B4-BE49-F238E27FC236}">
              <a16:creationId xmlns:a16="http://schemas.microsoft.com/office/drawing/2014/main" id="{D082645B-8B64-C864-82AD-14CB01A90119}"/>
            </a:ext>
          </a:extLst>
        </xdr:cNvPr>
        <xdr:cNvSpPr/>
      </xdr:nvSpPr>
      <xdr:spPr>
        <a:xfrm>
          <a:off x="414130" y="455543"/>
          <a:ext cx="1159566" cy="48315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0</xdr:colOff>
      <xdr:row>2</xdr:row>
      <xdr:rowOff>110434</xdr:rowOff>
    </xdr:from>
    <xdr:to>
      <xdr:col>1</xdr:col>
      <xdr:colOff>447581</xdr:colOff>
      <xdr:row>4</xdr:row>
      <xdr:rowOff>148535</xdr:rowOff>
    </xdr:to>
    <xdr:sp macro="" textlink="Sheet2!E56">
      <xdr:nvSpPr>
        <xdr:cNvPr id="69" name="TextBox 68">
          <a:hlinkClick xmlns:r="http://schemas.openxmlformats.org/officeDocument/2006/relationships" r:id="rId7"/>
          <a:extLst>
            <a:ext uri="{FF2B5EF4-FFF2-40B4-BE49-F238E27FC236}">
              <a16:creationId xmlns:a16="http://schemas.microsoft.com/office/drawing/2014/main" id="{D2BEF913-E19F-4DE7-A382-7C7FEB5EF484}"/>
            </a:ext>
          </a:extLst>
        </xdr:cNvPr>
        <xdr:cNvSpPr txBox="1"/>
      </xdr:nvSpPr>
      <xdr:spPr>
        <a:xfrm>
          <a:off x="386522" y="496956"/>
          <a:ext cx="1275842" cy="424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kern="1200" baseline="0">
              <a:solidFill>
                <a:schemeClr val="tx1"/>
              </a:solidFill>
              <a:latin typeface="+mn-lt"/>
              <a:ea typeface="+mn-ea"/>
              <a:cs typeface="+mn-cs"/>
            </a:rPr>
            <a:t>Dashboard</a:t>
          </a:r>
        </a:p>
      </xdr:txBody>
    </xdr:sp>
    <xdr:clientData/>
  </xdr:twoCellAnchor>
  <xdr:twoCellAnchor>
    <xdr:from>
      <xdr:col>0</xdr:col>
      <xdr:colOff>0</xdr:colOff>
      <xdr:row>6</xdr:row>
      <xdr:rowOff>138595</xdr:rowOff>
    </xdr:from>
    <xdr:to>
      <xdr:col>1</xdr:col>
      <xdr:colOff>359465</xdr:colOff>
      <xdr:row>9</xdr:row>
      <xdr:rowOff>41965</xdr:rowOff>
    </xdr:to>
    <xdr:sp macro="" textlink="">
      <xdr:nvSpPr>
        <xdr:cNvPr id="70" name="Rectangle 69">
          <a:extLst>
            <a:ext uri="{FF2B5EF4-FFF2-40B4-BE49-F238E27FC236}">
              <a16:creationId xmlns:a16="http://schemas.microsoft.com/office/drawing/2014/main" id="{188F3C03-9D7E-4A6F-806B-66E90B3708FE}"/>
            </a:ext>
          </a:extLst>
        </xdr:cNvPr>
        <xdr:cNvSpPr/>
      </xdr:nvSpPr>
      <xdr:spPr>
        <a:xfrm>
          <a:off x="414682" y="1298160"/>
          <a:ext cx="1159566" cy="48315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0</xdr:colOff>
      <xdr:row>6</xdr:row>
      <xdr:rowOff>180008</xdr:rowOff>
    </xdr:from>
    <xdr:to>
      <xdr:col>1</xdr:col>
      <xdr:colOff>448132</xdr:colOff>
      <xdr:row>9</xdr:row>
      <xdr:rowOff>24847</xdr:rowOff>
    </xdr:to>
    <xdr:sp macro="" textlink="Sheet2!E56">
      <xdr:nvSpPr>
        <xdr:cNvPr id="71" name="TextBox 70">
          <a:hlinkClick xmlns:r="http://schemas.openxmlformats.org/officeDocument/2006/relationships" r:id="rId8"/>
          <a:extLst>
            <a:ext uri="{FF2B5EF4-FFF2-40B4-BE49-F238E27FC236}">
              <a16:creationId xmlns:a16="http://schemas.microsoft.com/office/drawing/2014/main" id="{54B18B75-6195-4D9B-BDDA-D63AD80392A5}"/>
            </a:ext>
          </a:extLst>
        </xdr:cNvPr>
        <xdr:cNvSpPr txBox="1"/>
      </xdr:nvSpPr>
      <xdr:spPr>
        <a:xfrm>
          <a:off x="387073" y="1339573"/>
          <a:ext cx="1275842" cy="424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kern="1200" baseline="0">
              <a:solidFill>
                <a:schemeClr val="tx1"/>
              </a:solidFill>
              <a:latin typeface="+mn-lt"/>
              <a:ea typeface="+mn-ea"/>
              <a:cs typeface="+mn-cs"/>
            </a:rPr>
            <a:t>Pivot Table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sikak" refreshedDate="45664.696260300923" createdVersion="8" refreshedVersion="8" minRefreshableVersion="3" recordCount="263" xr:uid="{86FC2C23-922C-4889-85B3-8471D0BBC11C}">
  <cacheSource type="worksheet">
    <worksheetSource name="Table1"/>
  </cacheSource>
  <cacheFields count="32">
    <cacheField name="Order_ID" numFmtId="0">
      <sharedItems containsSemiMixedTypes="0" containsString="0" containsNumber="1" containsInteger="1" minValue="1001" maxValue="1430"/>
    </cacheField>
    <cacheField name="Order_Date" numFmtId="14">
      <sharedItems containsSemiMixedTypes="0" containsNonDate="0" containsDate="1" containsString="0" minDate="2014-01-03T00:00:00" maxDate="2014-12-30T00:00:00" count="118">
        <d v="2014-01-27T00:00:00"/>
        <d v="2014-01-04T00:00:00"/>
        <d v="2014-01-12T00:00:00"/>
        <d v="2014-01-08T00:00:00"/>
        <d v="2014-01-29T00:00:00"/>
        <d v="2014-01-03T00:00:00"/>
        <d v="2014-01-06T00:00:00"/>
        <d v="2014-01-28T00:00:00"/>
        <d v="2014-01-10T00:00:00"/>
        <d v="2014-01-09T00:00:00"/>
        <d v="2014-02-08T00:00:00"/>
        <d v="2014-02-03T00:00:00"/>
        <d v="2014-02-10T00:00:00"/>
        <d v="2014-02-28T00:00:00"/>
        <d v="2014-02-09T00:00:00"/>
        <d v="2014-02-06T00:00:00"/>
        <d v="2014-02-25T00:00:00"/>
        <d v="2014-02-26T00:00:00"/>
        <d v="2014-03-01T00:00:00"/>
        <d v="2014-03-09T00:00:00"/>
        <d v="2014-03-06T00:00:00"/>
        <d v="2014-03-08T00:00:00"/>
        <d v="2014-03-25T00:00:00"/>
        <d v="2014-03-26T00:00:00"/>
        <d v="2014-03-29T00:00:00"/>
        <d v="2014-03-04T00:00:00"/>
        <d v="2014-03-03T00:00:00"/>
        <d v="2014-03-10T00:00:00"/>
        <d v="2014-03-28T00:00:00"/>
        <d v="2014-04-04T00:00:00"/>
        <d v="2014-04-12T00:00:00"/>
        <d v="2014-04-08T00:00:00"/>
        <d v="2014-04-29T00:00:00"/>
        <d v="2014-04-03T00:00:00"/>
        <d v="2014-04-06T00:00:00"/>
        <d v="2014-04-28T00:00:00"/>
        <d v="2014-04-10T00:00:00"/>
        <d v="2014-05-29T00:00:00"/>
        <d v="2014-05-03T00:00:00"/>
        <d v="2014-05-06T00:00:00"/>
        <d v="2014-05-28T00:00:00"/>
        <d v="2014-05-08T00:00:00"/>
        <d v="2014-05-10T00:00:00"/>
        <d v="2014-05-09T00:00:00"/>
        <d v="2014-05-25T00:00:00"/>
        <d v="2014-05-26T00:00:00"/>
        <d v="2014-05-04T00:00:00"/>
        <d v="2014-06-28T00:00:00"/>
        <d v="2014-06-09T00:00:00"/>
        <d v="2014-06-06T00:00:00"/>
        <d v="2014-06-08T00:00:00"/>
        <d v="2014-06-25T00:00:00"/>
        <d v="2014-06-26T00:00:00"/>
        <d v="2014-06-29T00:00:00"/>
        <d v="2014-06-04T00:00:00"/>
        <d v="2014-06-03T00:00:00"/>
        <d v="2014-06-10T00:00:00"/>
        <d v="2014-07-28T00:00:00"/>
        <d v="2014-07-09T00:00:00"/>
        <d v="2014-07-06T00:00:00"/>
        <d v="2014-07-08T00:00:00"/>
        <d v="2014-07-25T00:00:00"/>
        <d v="2014-07-26T00:00:00"/>
        <d v="2014-07-29T00:00:00"/>
        <d v="2014-07-04T00:00:00"/>
        <d v="2014-07-03T00:00:00"/>
        <d v="2014-07-10T00:00:00"/>
        <d v="2014-08-28T00:00:00"/>
        <d v="2014-08-08T00:00:00"/>
        <d v="2014-08-10T00:00:00"/>
        <d v="2014-08-09T00:00:00"/>
        <d v="2014-08-06T00:00:00"/>
        <d v="2014-08-25T00:00:00"/>
        <d v="2014-08-26T00:00:00"/>
        <d v="2014-08-29T00:00:00"/>
        <d v="2014-08-04T00:00:00"/>
        <d v="2014-09-28T00:00:00"/>
        <d v="2014-09-09T00:00:00"/>
        <d v="2014-09-06T00:00:00"/>
        <d v="2014-09-08T00:00:00"/>
        <d v="2014-09-25T00:00:00"/>
        <d v="2014-09-26T00:00:00"/>
        <d v="2014-09-29T00:00:00"/>
        <d v="2014-09-04T00:00:00"/>
        <d v="2014-09-03T00:00:00"/>
        <d v="2014-09-10T00:00:00"/>
        <d v="2014-10-06T00:00:00"/>
        <d v="2014-10-28T00:00:00"/>
        <d v="2014-10-08T00:00:00"/>
        <d v="2014-10-10T00:00:00"/>
        <d v="2014-10-09T00:00:00"/>
        <d v="2014-10-25T00:00:00"/>
        <d v="2014-10-26T00:00:00"/>
        <d v="2014-10-29T00:00:00"/>
        <d v="2014-10-04T00:00:00"/>
        <d v="2014-10-03T00:00:00"/>
        <d v="2014-11-28T00:00:00"/>
        <d v="2014-11-09T00:00:00"/>
        <d v="2014-11-06T00:00:00"/>
        <d v="2014-11-08T00:00:00"/>
        <d v="2014-11-25T00:00:00"/>
        <d v="2014-11-26T00:00:00"/>
        <d v="2014-11-29T00:00:00"/>
        <d v="2014-11-04T00:00:00"/>
        <d v="2014-11-03T00:00:00"/>
        <d v="2014-11-10T00:00:00"/>
        <d v="2014-12-27T00:00:00"/>
        <d v="2014-12-04T00:00:00"/>
        <d v="2014-12-12T00:00:00"/>
        <d v="2014-12-08T00:00:00"/>
        <d v="2014-12-29T00:00:00"/>
        <d v="2014-12-03T00:00:00"/>
        <d v="2014-12-06T00:00:00"/>
        <d v="2014-12-28T00:00:00"/>
        <d v="2014-12-10T00:00:00"/>
        <d v="2014-12-09T00:00:00"/>
        <d v="2014-12-25T00:00:00"/>
        <d v="2014-12-26T00:00:00"/>
      </sharedItems>
    </cacheField>
    <cacheField name="Order_Day" numFmtId="14">
      <sharedItems containsNonDate="0" count="7">
        <s v="Mon"/>
        <s v="Sat"/>
        <s v="Sun"/>
        <s v="Wed"/>
        <s v="Fri"/>
        <s v="Tue"/>
        <s v="Thu"/>
      </sharedItems>
    </cacheField>
    <cacheField name="Order_Month" numFmtId="14">
      <sharedItems containsNonDate="0" count="12">
        <s v="Jan"/>
        <s v="Feb"/>
        <s v="Mar"/>
        <s v="Apr"/>
        <s v="May"/>
        <s v="Jun"/>
        <s v="Jul"/>
        <s v="Aug"/>
        <s v="Sep"/>
        <s v="Oct"/>
        <s v="Nov"/>
        <s v="Dec"/>
      </sharedItems>
    </cacheField>
    <cacheField name="Order_year" numFmtId="14">
      <sharedItems containsNonDate="0" count="1">
        <s v="2014"/>
      </sharedItems>
    </cacheField>
    <cacheField name="Customer ID" numFmtId="0">
      <sharedItems containsSemiMixedTypes="0" containsString="0" containsNumber="1" containsInteger="1" minValue="3" maxValue="29"/>
    </cacheField>
    <cacheField name="Customer_Name" numFmtId="0">
      <sharedItems/>
    </cacheField>
    <cacheField name="Address" numFmtId="0">
      <sharedItems/>
    </cacheField>
    <cacheField name="City" numFmtId="0">
      <sharedItems count="10">
        <s v="Las Vegas"/>
        <s v="New York"/>
        <s v="Portland"/>
        <s v="Denver"/>
        <s v="Los Angelas"/>
        <s v="Milwaukee"/>
        <s v="Memphis"/>
        <s v="Chicago"/>
        <s v="Salt Lake City"/>
        <s v="Miami"/>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_Date" numFmtId="0">
      <sharedItems containsSemiMixedTypes="0" containsDate="1" containsString="0" containsMixedTypes="1" minDate="2014-01-05T00:00:00" maxDate="2014-12-09T00:00:00"/>
    </cacheField>
    <cacheField name="Shipped_Day" numFmtId="164">
      <sharedItems containsNonDate="0"/>
    </cacheField>
    <cacheField name="Shipped_Month" numFmtId="164">
      <sharedItems containsNonDate="0"/>
    </cacheField>
    <cacheField name="Shipped_Year" numFmtId="164">
      <sharedItems containsNonDate="0"/>
    </cacheField>
    <cacheField name="Shipper_Name" numFmtId="0">
      <sharedItems/>
    </cacheField>
    <cacheField name="Ship_Name" numFmtId="0">
      <sharedItems/>
    </cacheField>
    <cacheField name="Ship_Address" numFmtId="0">
      <sharedItems/>
    </cacheField>
    <cacheField name="Ship_City" numFmtId="0">
      <sharedItems/>
    </cacheField>
    <cacheField name="Ship_State" numFmtId="0">
      <sharedItems/>
    </cacheField>
    <cacheField name="Ship ZIP/Postal_Code" numFmtId="0">
      <sharedItems containsSemiMixedTypes="0" containsString="0" containsNumber="1" containsInteger="1" minValue="99999" maxValue="99999"/>
    </cacheField>
    <cacheField name="Ship Country/Region" numFmtId="0">
      <sharedItems/>
    </cacheField>
    <cacheField name="Payment_Type" numFmtId="0">
      <sharedItems count="3">
        <s v="Check"/>
        <s v="Credit Card"/>
        <s v="Cash"/>
      </sharedItems>
    </cacheField>
    <cacheField name="Product_Name" numFmtId="0">
      <sharedItems count="23">
        <s v="Beer"/>
        <s v="Dried Plums"/>
        <s v="Dried Pears"/>
        <s v="Dried Apples"/>
        <s v="Chai"/>
        <s v="Coffee"/>
        <s v="Chocolate Biscuits Mix"/>
        <s v="Chocolate"/>
        <s v="Clam Chowder"/>
        <s v="Curry Sauce"/>
        <s v="Green Tea"/>
        <s v="Crab Meat"/>
        <s v="Ravioli"/>
        <s v="Mozzarella"/>
        <s v="Syrup"/>
        <s v="Almonds"/>
        <s v="Cajun Seasoning"/>
        <s v="Boysenberry Spread"/>
        <s v="Fruit Cocktail"/>
        <s v="Scones"/>
        <s v="Olive Oil"/>
        <s v="Marmalade"/>
        <s v="Long Grain Rice"/>
      </sharedItems>
    </cacheField>
    <cacheField name="Category" numFmtId="0">
      <sharedItems count="14">
        <s v="Beverages"/>
        <s v="Dried Fruit &amp; Nuts"/>
        <s v="Baked Goods &amp; Mixes"/>
        <s v="Candy"/>
        <s v="Soups"/>
        <s v="Sauces"/>
        <s v="Canned Meat"/>
        <s v="Pasta"/>
        <s v="Dairy Products"/>
        <s v="Condiments"/>
        <s v="Jams, Preserves"/>
        <s v="Fruit &amp; Veg"/>
        <s v="Oil"/>
        <s v="Grains"/>
      </sharedItems>
    </cacheField>
    <cacheField name="Unit_Price($)" numFmtId="2">
      <sharedItems containsSemiMixedTypes="0" containsString="0" containsNumber="1" minValue="2.99" maxValue="81"/>
    </cacheField>
    <cacheField name="Quantity" numFmtId="0">
      <sharedItems containsSemiMixedTypes="0" containsString="0" containsNumber="1" containsInteger="1" minValue="10" maxValue="100"/>
    </cacheField>
    <cacheField name="Revenue($)" numFmtId="2">
      <sharedItems containsSemiMixedTypes="0" containsString="0" containsNumber="1" minValue="38.5" maxValue="7938" count="231">
        <n v="686"/>
        <n v="164.5"/>
        <n v="2070"/>
        <n v="4717"/>
        <n v="38.5"/>
        <n v="1458"/>
        <n v="2024"/>
        <n v="349.59999999999997"/>
        <n v="1198.5"/>
        <n v="878.15"/>
        <n v="1280"/>
        <n v="2530"/>
        <n v="599.25"/>
        <n v="269.10000000000002"/>
        <n v="965"/>
        <n v="1159.1999999999998"/>
        <n v="1111.5"/>
        <n v="2818.7999999999997"/>
        <n v="994"/>
        <n v="630"/>
        <n v="1200"/>
        <n v="470"/>
        <n v="1472"/>
        <n v="260.55"/>
        <n v="905.25"/>
        <n v="165.75"/>
        <n v="2156"/>
        <n v="525"/>
        <n v="1014"/>
        <n v="2880"/>
        <n v="848"/>
        <n v="1072.5"/>
        <n v="382.79999999999995"/>
        <n v="742"/>
        <n v="3400"/>
        <n v="892.4"/>
        <n v="460"/>
        <n v="2070.9500000000003"/>
        <n v="936.05000000000007"/>
        <n v="1196"/>
        <n v="1008"/>
        <n v="204"/>
        <n v="6237"/>
        <n v="259"/>
        <n v="2192.3999999999996"/>
        <n v="480"/>
        <n v="2840"/>
        <n v="550"/>
        <n v="782"/>
        <n v="168"/>
        <n v="1332"/>
        <n v="4416"/>
        <n v="110.39999999999999"/>
        <n v="570.4"/>
        <n v="446.25"/>
        <n v="916.75"/>
        <n v="680"/>
        <n v="1058.25"/>
        <n v="263.12"/>
        <n v="178.5"/>
        <n v="414.95"/>
        <n v="2520"/>
        <n v="1656"/>
        <n v="522.75"/>
        <n v="104.65"/>
        <n v="714.1"/>
        <n v="459.99999999999994"/>
        <n v="1599"/>
        <n v="1287.5999999999999"/>
        <n v="1176"/>
        <n v="2920"/>
        <n v="469.2"/>
        <n v="660"/>
        <n v="768.6"/>
        <n v="839.55000000000007"/>
        <n v="1177.5999999999999"/>
        <n v="294"/>
        <n v="242.25"/>
        <n v="1863"/>
        <n v="504"/>
        <n v="765.59999999999991"/>
        <n v="820"/>
        <n v="3920"/>
        <n v="579"/>
        <n v="1803.1999999999998"/>
        <n v="526.5"/>
        <n v="3062.3999999999996"/>
        <n v="910"/>
        <n v="1520"/>
        <n v="736"/>
        <n v="490"/>
        <n v="1921.5000000000002"/>
        <n v="717.59999999999991"/>
        <n v="1106"/>
        <n v="561"/>
        <n v="7938"/>
        <n v="427"/>
        <n v="1044"/>
        <n v="240"/>
        <n v="1120"/>
        <n v="740"/>
        <n v="3404"/>
        <n v="733.4"/>
        <n v="1224"/>
        <n v="1173"/>
        <n v="2046"/>
        <n v="450"/>
        <n v="3822"/>
        <n v="1380"/>
        <n v="318.45"/>
        <n v="864.8"/>
        <n v="1189.5"/>
        <n v="939.59999999999991"/>
        <n v="3640"/>
        <n v="331.2"/>
        <n v="340"/>
        <n v="1729.3500000000001"/>
        <n v="241.25"/>
        <n v="220.79999999999998"/>
        <n v="322"/>
        <n v="969"/>
        <n v="4455"/>
        <n v="133"/>
        <n v="990"/>
        <n v="400"/>
        <n v="800"/>
        <n v="1104"/>
        <n v="868.5"/>
        <n v="357"/>
        <n v="1288"/>
        <n v="726.75"/>
        <n v="68.77000000000001"/>
        <n v="1287"/>
        <n v="1113.5999999999999"/>
        <n v="728"/>
        <n v="3120"/>
        <n v="496.79999999999995"/>
        <n v="1281"/>
        <n v="183.35"/>
        <n v="1214.3999999999999"/>
        <n v="588"/>
        <n v="918"/>
        <n v="2592"/>
        <n v="532"/>
        <n v="656.2"/>
        <n v="588.79999999999995"/>
        <n v="936"/>
        <n v="1983.6"/>
        <n v="938"/>
        <n v="1920"/>
        <n v="708.4"/>
        <n v="940"/>
        <n v="1152.9000000000001"/>
        <n v="1306.3999999999999"/>
        <n v="700"/>
        <n v="4374"/>
        <n v="273"/>
        <n v="710"/>
        <n v="3520"/>
        <n v="590"/>
        <n v="3760"/>
        <n v="3956"/>
        <n v="777.75"/>
        <n v="95.68"/>
        <n v="424.6"/>
        <n v="441.59999999999997"/>
        <n v="1248"/>
        <n v="2436"/>
        <n v="1372"/>
        <n v="919.99999999999989"/>
        <n v="900"/>
        <n v="1046.1500000000001"/>
        <n v="685.15"/>
        <n v="184"/>
        <n v="1092"/>
        <n v="6642"/>
        <n v="203"/>
        <n v="3236.3999999999996"/>
        <n v="110"/>
        <n v="120"/>
        <n v="1564"/>
        <n v="858.85"/>
        <n v="1045.5"/>
        <n v="548.25"/>
        <n v="443.90000000000003"/>
        <n v="1839.9999999999998"/>
        <n v="1696.5"/>
        <n v="2018.3999999999999"/>
        <n v="1190"/>
        <n v="174.79999999999998"/>
        <n v="1473.15"/>
        <n v="357.05"/>
        <n v="191.25"/>
        <n v="4212"/>
        <n v="835.19999999999993"/>
        <n v="360"/>
        <n v="960"/>
        <n v="200"/>
        <n v="2622"/>
        <n v="135.1"/>
        <n v="196"/>
        <n v="245"/>
        <n v="3000"/>
        <n v="1431"/>
        <n v="1026"/>
        <n v="3818"/>
        <n v="699.19999999999993"/>
        <n v="926.40000000000009"/>
        <n v="122.59"/>
        <n v="945.7"/>
        <n v="1582.3999999999999"/>
        <n v="390"/>
        <n v="2401.1999999999998"/>
        <n v="952"/>
        <n v="2080"/>
        <n v="368"/>
        <n v="1000"/>
        <n v="1878.8000000000002"/>
        <n v="1711.1999999999998"/>
        <n v="1344"/>
        <n v="153"/>
        <n v="3078"/>
        <n v="3479.9999999999995"/>
        <n v="890"/>
        <n v="970"/>
        <n v="1978"/>
        <n v="173.70000000000002"/>
        <n v="1430"/>
        <n v="325"/>
        <n v="2106"/>
        <n v="1802"/>
      </sharedItems>
    </cacheField>
    <cacheField name="Shipping_Fee($)" numFmtId="2">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965786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n v="1001"/>
    <x v="0"/>
    <x v="0"/>
    <x v="0"/>
    <x v="0"/>
    <n v="27"/>
    <s v="Company AA"/>
    <s v="789 27th Street"/>
    <x v="0"/>
    <s v="NV"/>
    <n v="99999"/>
    <s v="USA"/>
    <x v="0"/>
    <x v="0"/>
    <d v="2014-01-29T00:00:00"/>
    <s v="Wed"/>
    <s v="Jan"/>
    <s v="2014"/>
    <s v="Shipping Company B"/>
    <s v="Karen Toh"/>
    <s v="789 27th Street"/>
    <s v="Las Vegas"/>
    <s v="NV"/>
    <n v="99999"/>
    <s v="USA"/>
    <x v="0"/>
    <x v="0"/>
    <x v="0"/>
    <n v="14"/>
    <n v="49"/>
    <x v="0"/>
    <n v="66.542000000000002"/>
  </r>
  <r>
    <n v="1002"/>
    <x v="0"/>
    <x v="0"/>
    <x v="0"/>
    <x v="0"/>
    <n v="27"/>
    <s v="Company AA"/>
    <s v="789 27th Street"/>
    <x v="0"/>
    <s v="NV"/>
    <n v="99999"/>
    <s v="USA"/>
    <x v="0"/>
    <x v="0"/>
    <d v="2014-01-29T00:00:00"/>
    <s v="Wed"/>
    <s v="Jan"/>
    <s v="2014"/>
    <s v="Shipping Company B"/>
    <s v="Karen Toh"/>
    <s v="789 27th Street"/>
    <s v="Las Vegas"/>
    <s v="NV"/>
    <n v="99999"/>
    <s v="USA"/>
    <x v="0"/>
    <x v="1"/>
    <x v="1"/>
    <n v="3.5"/>
    <n v="47"/>
    <x v="1"/>
    <n v="16.6145"/>
  </r>
  <r>
    <n v="1003"/>
    <x v="1"/>
    <x v="1"/>
    <x v="0"/>
    <x v="0"/>
    <n v="4"/>
    <s v="Company D"/>
    <s v="123 4th Street"/>
    <x v="1"/>
    <s v="NY"/>
    <n v="99999"/>
    <s v="USA"/>
    <x v="1"/>
    <x v="1"/>
    <d v="2014-01-06T00:00:00"/>
    <s v="Mon"/>
    <s v="Jan"/>
    <s v="2014"/>
    <s v="Shipping Company A"/>
    <s v="Christina Lee"/>
    <s v="123 4th Street"/>
    <s v="New York"/>
    <s v="NY"/>
    <n v="99999"/>
    <s v="USA"/>
    <x v="1"/>
    <x v="2"/>
    <x v="1"/>
    <n v="30"/>
    <n v="69"/>
    <x v="2"/>
    <n v="198.72"/>
  </r>
  <r>
    <n v="1004"/>
    <x v="1"/>
    <x v="1"/>
    <x v="0"/>
    <x v="0"/>
    <n v="4"/>
    <s v="Company D"/>
    <s v="123 4th Street"/>
    <x v="1"/>
    <s v="NY"/>
    <n v="99999"/>
    <s v="USA"/>
    <x v="1"/>
    <x v="1"/>
    <d v="2014-01-06T00:00:00"/>
    <s v="Mon"/>
    <s v="Jan"/>
    <s v="2014"/>
    <s v="Shipping Company A"/>
    <s v="Christina Lee"/>
    <s v="123 4th Street"/>
    <s v="New York"/>
    <s v="NY"/>
    <n v="99999"/>
    <s v="USA"/>
    <x v="1"/>
    <x v="3"/>
    <x v="1"/>
    <n v="53"/>
    <n v="89"/>
    <x v="3"/>
    <n v="448.11500000000001"/>
  </r>
  <r>
    <n v="1005"/>
    <x v="1"/>
    <x v="1"/>
    <x v="0"/>
    <x v="0"/>
    <n v="4"/>
    <s v="Company D"/>
    <s v="123 4th Street"/>
    <x v="1"/>
    <s v="NY"/>
    <n v="99999"/>
    <s v="USA"/>
    <x v="1"/>
    <x v="1"/>
    <d v="2014-01-06T00:00:00"/>
    <s v="Mon"/>
    <s v="Jan"/>
    <s v="2014"/>
    <s v="Shipping Company A"/>
    <s v="Christina Lee"/>
    <s v="123 4th Street"/>
    <s v="New York"/>
    <s v="NY"/>
    <n v="99999"/>
    <s v="USA"/>
    <x v="1"/>
    <x v="1"/>
    <x v="1"/>
    <n v="3.5"/>
    <n v="11"/>
    <x v="4"/>
    <n v="3.7345000000000002"/>
  </r>
  <r>
    <n v="1006"/>
    <x v="2"/>
    <x v="2"/>
    <x v="0"/>
    <x v="0"/>
    <n v="12"/>
    <s v="Company L"/>
    <s v="123 12th Street"/>
    <x v="0"/>
    <s v="NV"/>
    <n v="99999"/>
    <s v="USA"/>
    <x v="0"/>
    <x v="0"/>
    <d v="2014-01-14T00:00:00"/>
    <s v="Tue"/>
    <s v="Jan"/>
    <s v="2014"/>
    <s v="Shipping Company B"/>
    <s v="John Edwards"/>
    <s v="123 12th Street"/>
    <s v="Las Vegas"/>
    <s v="NV"/>
    <n v="99999"/>
    <s v="USA"/>
    <x v="1"/>
    <x v="4"/>
    <x v="0"/>
    <n v="18"/>
    <n v="81"/>
    <x v="5"/>
    <n v="141.42600000000002"/>
  </r>
  <r>
    <n v="1007"/>
    <x v="2"/>
    <x v="2"/>
    <x v="0"/>
    <x v="0"/>
    <n v="12"/>
    <s v="Company L"/>
    <s v="123 12th Street"/>
    <x v="0"/>
    <s v="NV"/>
    <n v="99999"/>
    <s v="USA"/>
    <x v="0"/>
    <x v="0"/>
    <d v="2014-01-14T00:00:00"/>
    <s v="Tue"/>
    <s v="Jan"/>
    <s v="2014"/>
    <s v="Shipping Company B"/>
    <s v="John Edwards"/>
    <s v="123 12th Street"/>
    <s v="Las Vegas"/>
    <s v="NV"/>
    <n v="99999"/>
    <s v="USA"/>
    <x v="1"/>
    <x v="5"/>
    <x v="0"/>
    <n v="46"/>
    <n v="44"/>
    <x v="6"/>
    <n v="198.352"/>
  </r>
  <r>
    <n v="1008"/>
    <x v="3"/>
    <x v="3"/>
    <x v="0"/>
    <x v="0"/>
    <n v="8"/>
    <s v="Company H"/>
    <s v="123 8th Street"/>
    <x v="2"/>
    <s v="OR"/>
    <n v="99999"/>
    <s v="USA"/>
    <x v="2"/>
    <x v="2"/>
    <d v="2014-01-10T00:00:00"/>
    <s v="Fri"/>
    <s v="Jan"/>
    <s v="2014"/>
    <s v="Shipping Company C"/>
    <s v="Elizabeth Andersen"/>
    <s v="123 8th Street"/>
    <s v="Portland"/>
    <s v="OR"/>
    <n v="99999"/>
    <s v="USA"/>
    <x v="1"/>
    <x v="6"/>
    <x v="2"/>
    <n v="9.1999999999999993"/>
    <n v="38"/>
    <x v="7"/>
    <n v="36.008800000000001"/>
  </r>
  <r>
    <n v="1010"/>
    <x v="4"/>
    <x v="3"/>
    <x v="0"/>
    <x v="0"/>
    <n v="29"/>
    <s v="Company CC"/>
    <s v="789 29th Street"/>
    <x v="3"/>
    <s v="CO"/>
    <n v="99999"/>
    <s v="USA"/>
    <x v="3"/>
    <x v="0"/>
    <d v="2014-01-31T00:00:00"/>
    <s v="Fri"/>
    <s v="Jan"/>
    <s v="2014"/>
    <s v="Shipping Company B"/>
    <s v="Soo Jung Lee"/>
    <s v="789 29th Street"/>
    <s v="Denver"/>
    <s v="CO"/>
    <n v="99999"/>
    <s v="USA"/>
    <x v="0"/>
    <x v="7"/>
    <x v="3"/>
    <n v="12.75"/>
    <n v="94"/>
    <x v="8"/>
    <n v="122.24700000000001"/>
  </r>
  <r>
    <n v="1011"/>
    <x v="5"/>
    <x v="4"/>
    <x v="0"/>
    <x v="0"/>
    <n v="3"/>
    <s v="Company C"/>
    <s v="123 3rd Street"/>
    <x v="4"/>
    <s v="CA"/>
    <n v="99999"/>
    <s v="USA"/>
    <x v="0"/>
    <x v="0"/>
    <d v="2014-01-05T00:00:00"/>
    <s v="Sun"/>
    <s v="Jan"/>
    <s v="2014"/>
    <s v="Shipping Company B"/>
    <s v="Thomas Axerr"/>
    <s v="123 3rd Street"/>
    <s v="Los Angelas"/>
    <s v="CA"/>
    <n v="99999"/>
    <s v="USA"/>
    <x v="2"/>
    <x v="8"/>
    <x v="4"/>
    <n v="9.65"/>
    <n v="91"/>
    <x v="9"/>
    <n v="92.205749999999995"/>
  </r>
  <r>
    <n v="1012"/>
    <x v="6"/>
    <x v="0"/>
    <x v="0"/>
    <x v="0"/>
    <n v="6"/>
    <s v="Company F"/>
    <s v="123 6th Street"/>
    <x v="5"/>
    <s v="WI"/>
    <n v="99999"/>
    <s v="USA"/>
    <x v="4"/>
    <x v="2"/>
    <d v="2014-01-08T00:00:00"/>
    <s v="Wed"/>
    <s v="Jan"/>
    <s v="2014"/>
    <s v="Shipping Company B"/>
    <s v="Francisco Pérez-Olaeta"/>
    <s v="123 6th Street"/>
    <s v="Milwaukee"/>
    <s v="WI"/>
    <n v="99999"/>
    <s v="USA"/>
    <x v="1"/>
    <x v="9"/>
    <x v="5"/>
    <n v="40"/>
    <n v="32"/>
    <x v="10"/>
    <n v="133.12"/>
  </r>
  <r>
    <n v="1013"/>
    <x v="7"/>
    <x v="5"/>
    <x v="0"/>
    <x v="0"/>
    <n v="28"/>
    <s v="Company BB"/>
    <s v="789 28th Street"/>
    <x v="6"/>
    <s v="TN"/>
    <n v="99999"/>
    <s v="USA"/>
    <x v="5"/>
    <x v="3"/>
    <d v="2014-01-30T00:00:00"/>
    <s v="Thu"/>
    <s v="Jan"/>
    <s v="2014"/>
    <s v="Shipping Company C"/>
    <s v="Amritansh Raghav"/>
    <s v="789 28th Street"/>
    <s v="Memphis"/>
    <s v="TN"/>
    <n v="99999"/>
    <s v="USA"/>
    <x v="0"/>
    <x v="5"/>
    <x v="0"/>
    <n v="46"/>
    <n v="55"/>
    <x v="11"/>
    <n v="253"/>
  </r>
  <r>
    <n v="1014"/>
    <x v="3"/>
    <x v="3"/>
    <x v="0"/>
    <x v="0"/>
    <n v="8"/>
    <s v="Company H"/>
    <s v="123 8th Street"/>
    <x v="2"/>
    <s v="OR"/>
    <n v="99999"/>
    <s v="USA"/>
    <x v="2"/>
    <x v="2"/>
    <d v="2014-01-10T00:00:00"/>
    <s v="Fri"/>
    <s v="Jan"/>
    <s v="2014"/>
    <s v="Shipping Company C"/>
    <s v="Elizabeth Andersen"/>
    <s v="123 8th Street"/>
    <s v="Portland"/>
    <s v="OR"/>
    <n v="99999"/>
    <s v="USA"/>
    <x v="0"/>
    <x v="7"/>
    <x v="3"/>
    <n v="12.75"/>
    <n v="47"/>
    <x v="12"/>
    <n v="61.722750000000005"/>
  </r>
  <r>
    <n v="1015"/>
    <x v="8"/>
    <x v="4"/>
    <x v="0"/>
    <x v="0"/>
    <n v="10"/>
    <s v="Company J"/>
    <s v="123 10th Street"/>
    <x v="7"/>
    <s v="IL"/>
    <n v="99999"/>
    <s v="USA"/>
    <x v="6"/>
    <x v="1"/>
    <d v="2014-01-12T00:00:00"/>
    <s v="Sun"/>
    <s v="Jan"/>
    <s v="2014"/>
    <s v="Shipping Company B"/>
    <s v="Roland Wacker"/>
    <s v="123 10th Street"/>
    <s v="Chicago"/>
    <s v="IL"/>
    <n v="99999"/>
    <s v="USA"/>
    <x v="1"/>
    <x v="10"/>
    <x v="0"/>
    <n v="2.99"/>
    <n v="90"/>
    <x v="13"/>
    <n v="27.717300000000005"/>
  </r>
  <r>
    <n v="1025"/>
    <x v="7"/>
    <x v="5"/>
    <x v="0"/>
    <x v="0"/>
    <n v="28"/>
    <s v="Company BB"/>
    <s v="789 28th Street"/>
    <x v="6"/>
    <s v="TN"/>
    <n v="99999"/>
    <s v="USA"/>
    <x v="5"/>
    <x v="3"/>
    <d v="2014-01-30T00:00:00"/>
    <s v="Thu"/>
    <s v="Jan"/>
    <s v="2014"/>
    <s v="Shipping Company C"/>
    <s v="Amritansh Raghav"/>
    <s v="789 28th Street"/>
    <s v="Memphis"/>
    <s v="TN"/>
    <n v="99999"/>
    <s v="USA"/>
    <x v="1"/>
    <x v="8"/>
    <x v="4"/>
    <n v="9.65"/>
    <n v="100"/>
    <x v="14"/>
    <n v="93.605000000000004"/>
  </r>
  <r>
    <n v="1026"/>
    <x v="7"/>
    <x v="5"/>
    <x v="0"/>
    <x v="0"/>
    <n v="28"/>
    <s v="Company BB"/>
    <s v="789 28th Street"/>
    <x v="6"/>
    <s v="TN"/>
    <n v="99999"/>
    <s v="USA"/>
    <x v="5"/>
    <x v="3"/>
    <d v="2014-01-30T00:00:00"/>
    <s v="Thu"/>
    <s v="Jan"/>
    <s v="2014"/>
    <s v="Shipping Company C"/>
    <s v="Amritansh Raghav"/>
    <s v="789 28th Street"/>
    <s v="Memphis"/>
    <s v="TN"/>
    <n v="99999"/>
    <s v="USA"/>
    <x v="1"/>
    <x v="11"/>
    <x v="6"/>
    <n v="18.399999999999999"/>
    <n v="63"/>
    <x v="15"/>
    <n v="114.76079999999999"/>
  </r>
  <r>
    <n v="1027"/>
    <x v="9"/>
    <x v="6"/>
    <x v="0"/>
    <x v="0"/>
    <n v="9"/>
    <s v="Company I"/>
    <s v="123 9th Street"/>
    <x v="8"/>
    <s v="UT"/>
    <n v="99999"/>
    <s v="USA"/>
    <x v="7"/>
    <x v="0"/>
    <d v="2014-01-11T00:00:00"/>
    <s v="Sat"/>
    <s v="Jan"/>
    <s v="2014"/>
    <s v="Shipping Company A"/>
    <s v="Sven Mortensen"/>
    <s v="123 9th Street"/>
    <s v="Salt Lake City"/>
    <s v="UT"/>
    <n v="99999"/>
    <s v="USA"/>
    <x v="0"/>
    <x v="12"/>
    <x v="7"/>
    <n v="19.5"/>
    <n v="57"/>
    <x v="16"/>
    <n v="110.0385"/>
  </r>
  <r>
    <n v="1028"/>
    <x v="9"/>
    <x v="6"/>
    <x v="0"/>
    <x v="0"/>
    <n v="9"/>
    <s v="Company I"/>
    <s v="123 9th Street"/>
    <x v="8"/>
    <s v="UT"/>
    <n v="99999"/>
    <s v="USA"/>
    <x v="7"/>
    <x v="0"/>
    <d v="2014-01-11T00:00:00"/>
    <s v="Sat"/>
    <s v="Jan"/>
    <s v="2014"/>
    <s v="Shipping Company A"/>
    <s v="Sven Mortensen"/>
    <s v="123 9th Street"/>
    <s v="Salt Lake City"/>
    <s v="UT"/>
    <n v="99999"/>
    <s v="USA"/>
    <x v="0"/>
    <x v="13"/>
    <x v="8"/>
    <n v="34.799999999999997"/>
    <n v="81"/>
    <x v="17"/>
    <n v="295.97399999999999"/>
  </r>
  <r>
    <n v="1029"/>
    <x v="6"/>
    <x v="0"/>
    <x v="0"/>
    <x v="0"/>
    <n v="6"/>
    <s v="Company F"/>
    <s v="123 6th Street"/>
    <x v="5"/>
    <s v="WI"/>
    <n v="99999"/>
    <s v="USA"/>
    <x v="4"/>
    <x v="2"/>
    <d v="2014-01-08T00:00:00"/>
    <s v="Wed"/>
    <s v="Jan"/>
    <s v="2014"/>
    <s v="Shipping Company B"/>
    <s v="Francisco Pérez-Olaeta"/>
    <s v="123 6th Street"/>
    <s v="Milwaukee"/>
    <s v="WI"/>
    <n v="99999"/>
    <s v="USA"/>
    <x v="1"/>
    <x v="0"/>
    <x v="0"/>
    <n v="14"/>
    <n v="71"/>
    <x v="18"/>
    <n v="95.424000000000007"/>
  </r>
  <r>
    <n v="1030"/>
    <x v="10"/>
    <x v="1"/>
    <x v="1"/>
    <x v="0"/>
    <n v="8"/>
    <s v="Company H"/>
    <s v="123 8th Street"/>
    <x v="2"/>
    <s v="OR"/>
    <n v="99999"/>
    <s v="USA"/>
    <x v="2"/>
    <x v="2"/>
    <d v="2014-02-10T00:00:00"/>
    <s v="Mon"/>
    <s v="Feb"/>
    <s v="2014"/>
    <s v="Shipping Company B"/>
    <s v="Elizabeth Andersen"/>
    <s v="123 8th Street"/>
    <s v="Portland"/>
    <s v="OR"/>
    <n v="99999"/>
    <s v="USA"/>
    <x v="0"/>
    <x v="9"/>
    <x v="5"/>
    <n v="40"/>
    <n v="32"/>
    <x v="10"/>
    <n v="129.28"/>
  </r>
  <r>
    <n v="1031"/>
    <x v="11"/>
    <x v="0"/>
    <x v="1"/>
    <x v="0"/>
    <n v="3"/>
    <s v="Company C"/>
    <s v="123 3rd Street"/>
    <x v="4"/>
    <s v="CA"/>
    <n v="99999"/>
    <s v="USA"/>
    <x v="0"/>
    <x v="0"/>
    <d v="2014-02-05T00:00:00"/>
    <s v="Wed"/>
    <s v="Feb"/>
    <s v="2014"/>
    <s v="Shipping Company B"/>
    <s v="Thomas Axerr"/>
    <s v="123 3rd Street"/>
    <s v="Los Angelas"/>
    <s v="CA"/>
    <n v="99999"/>
    <s v="USA"/>
    <x v="2"/>
    <x v="14"/>
    <x v="9"/>
    <n v="10"/>
    <n v="63"/>
    <x v="19"/>
    <n v="65.52"/>
  </r>
  <r>
    <n v="1032"/>
    <x v="11"/>
    <x v="0"/>
    <x v="1"/>
    <x v="0"/>
    <n v="3"/>
    <s v="Company C"/>
    <s v="123 3rd Street"/>
    <x v="4"/>
    <s v="CA"/>
    <n v="99999"/>
    <s v="USA"/>
    <x v="0"/>
    <x v="0"/>
    <d v="2014-02-05T00:00:00"/>
    <s v="Wed"/>
    <s v="Feb"/>
    <s v="2014"/>
    <s v="Shipping Company B"/>
    <s v="Thomas Axerr"/>
    <s v="123 3rd Street"/>
    <s v="Los Angelas"/>
    <s v="CA"/>
    <n v="99999"/>
    <s v="USA"/>
    <x v="2"/>
    <x v="9"/>
    <x v="5"/>
    <n v="40"/>
    <n v="30"/>
    <x v="20"/>
    <n v="120"/>
  </r>
  <r>
    <n v="1036"/>
    <x v="12"/>
    <x v="0"/>
    <x v="1"/>
    <x v="0"/>
    <n v="10"/>
    <s v="Company J"/>
    <s v="123 10th Street"/>
    <x v="7"/>
    <s v="IL"/>
    <n v="99999"/>
    <s v="USA"/>
    <x v="6"/>
    <x v="1"/>
    <d v="2014-02-12T00:00:00"/>
    <s v="Wed"/>
    <s v="Feb"/>
    <s v="2014"/>
    <s v="Shipping Company B"/>
    <s v="Roland Wacker"/>
    <s v="123 10th Street"/>
    <s v="Chicago"/>
    <s v="IL"/>
    <n v="99999"/>
    <s v="USA"/>
    <x v="1"/>
    <x v="15"/>
    <x v="1"/>
    <n v="10"/>
    <n v="47"/>
    <x v="21"/>
    <n v="48.88"/>
  </r>
  <r>
    <n v="1041"/>
    <x v="13"/>
    <x v="4"/>
    <x v="1"/>
    <x v="0"/>
    <n v="28"/>
    <s v="Company BB"/>
    <s v="789 28th Street"/>
    <x v="6"/>
    <s v="TN"/>
    <n v="99999"/>
    <s v="USA"/>
    <x v="5"/>
    <x v="3"/>
    <n v="41700"/>
    <s v="Sun"/>
    <s v="Mar"/>
    <s v="2014"/>
    <s v="Shipping Company C"/>
    <s v="Amritansh Raghav"/>
    <s v="789 28th Street"/>
    <s v="Memphis"/>
    <s v="TN"/>
    <n v="99999"/>
    <s v="USA"/>
    <x v="1"/>
    <x v="5"/>
    <x v="0"/>
    <n v="46"/>
    <n v="32"/>
    <x v="22"/>
    <n v="148.67200000000003"/>
  </r>
  <r>
    <n v="1042"/>
    <x v="14"/>
    <x v="2"/>
    <x v="1"/>
    <x v="0"/>
    <n v="9"/>
    <s v="Company I"/>
    <s v="123 9th Street"/>
    <x v="8"/>
    <s v="UT"/>
    <n v="99999"/>
    <s v="USA"/>
    <x v="7"/>
    <x v="0"/>
    <d v="2014-02-11T00:00:00"/>
    <s v="Tue"/>
    <s v="Feb"/>
    <s v="2014"/>
    <s v="Shipping Company A"/>
    <s v="Sven Mortensen"/>
    <s v="123 9th Street"/>
    <s v="Salt Lake City"/>
    <s v="UT"/>
    <n v="99999"/>
    <s v="USA"/>
    <x v="0"/>
    <x v="8"/>
    <x v="4"/>
    <n v="9.65"/>
    <n v="27"/>
    <x v="23"/>
    <n v="24.752250000000004"/>
  </r>
  <r>
    <n v="1043"/>
    <x v="15"/>
    <x v="6"/>
    <x v="1"/>
    <x v="0"/>
    <n v="6"/>
    <s v="Company F"/>
    <s v="123 6th Street"/>
    <x v="5"/>
    <s v="WI"/>
    <n v="99999"/>
    <s v="USA"/>
    <x v="4"/>
    <x v="2"/>
    <d v="2014-02-08T00:00:00"/>
    <s v="Sat"/>
    <s v="Feb"/>
    <s v="2014"/>
    <s v="Shipping Company B"/>
    <s v="Francisco Pérez-Olaeta"/>
    <s v="123 6th Street"/>
    <s v="Milwaukee"/>
    <s v="WI"/>
    <n v="99999"/>
    <s v="USA"/>
    <x v="1"/>
    <x v="7"/>
    <x v="3"/>
    <n v="12.75"/>
    <n v="71"/>
    <x v="24"/>
    <n v="91.430250000000001"/>
  </r>
  <r>
    <n v="1044"/>
    <x v="10"/>
    <x v="1"/>
    <x v="1"/>
    <x v="0"/>
    <n v="8"/>
    <s v="Company H"/>
    <s v="123 8th Street"/>
    <x v="2"/>
    <s v="OR"/>
    <n v="99999"/>
    <s v="USA"/>
    <x v="2"/>
    <x v="2"/>
    <d v="2014-02-10T00:00:00"/>
    <s v="Mon"/>
    <s v="Feb"/>
    <s v="2014"/>
    <s v="Shipping Company B"/>
    <s v="Elizabeth Andersen"/>
    <s v="123 8th Street"/>
    <s v="Portland"/>
    <s v="OR"/>
    <n v="99999"/>
    <s v="USA"/>
    <x v="0"/>
    <x v="7"/>
    <x v="3"/>
    <n v="12.75"/>
    <n v="13"/>
    <x v="25"/>
    <n v="15.746249999999998"/>
  </r>
  <r>
    <n v="1045"/>
    <x v="16"/>
    <x v="5"/>
    <x v="1"/>
    <x v="0"/>
    <n v="25"/>
    <s v="Company Y"/>
    <s v="789 25th Street"/>
    <x v="7"/>
    <s v="IL"/>
    <n v="99999"/>
    <s v="USA"/>
    <x v="6"/>
    <x v="1"/>
    <d v="2014-02-27T00:00:00"/>
    <s v="Thu"/>
    <s v="Feb"/>
    <s v="2014"/>
    <s v="Shipping Company A"/>
    <s v="John Rodman"/>
    <s v="789 25th Street"/>
    <s v="Chicago"/>
    <s v="IL"/>
    <n v="99999"/>
    <s v="USA"/>
    <x v="2"/>
    <x v="16"/>
    <x v="9"/>
    <n v="22"/>
    <n v="98"/>
    <x v="26"/>
    <n v="204.82000000000002"/>
  </r>
  <r>
    <n v="1046"/>
    <x v="17"/>
    <x v="3"/>
    <x v="1"/>
    <x v="0"/>
    <n v="26"/>
    <s v="Company Z"/>
    <s v="789 26th Street"/>
    <x v="9"/>
    <s v="FL"/>
    <n v="99999"/>
    <s v="USA"/>
    <x v="5"/>
    <x v="3"/>
    <d v="2014-02-28T00:00:00"/>
    <s v="Fri"/>
    <s v="Feb"/>
    <s v="2014"/>
    <s v="Shipping Company C"/>
    <s v="Run Liu"/>
    <s v="789 26th Street"/>
    <s v="Miami"/>
    <s v="FL"/>
    <n v="99999"/>
    <s v="USA"/>
    <x v="1"/>
    <x v="17"/>
    <x v="10"/>
    <n v="25"/>
    <n v="21"/>
    <x v="27"/>
    <n v="53.550000000000004"/>
  </r>
  <r>
    <n v="1047"/>
    <x v="18"/>
    <x v="1"/>
    <x v="2"/>
    <x v="0"/>
    <n v="29"/>
    <s v="Company CC"/>
    <s v="789 29th Street"/>
    <x v="3"/>
    <s v="CO"/>
    <n v="99999"/>
    <s v="USA"/>
    <x v="3"/>
    <x v="0"/>
    <d v="2014-03-03T00:00:00"/>
    <s v="Mon"/>
    <s v="Mar"/>
    <s v="2014"/>
    <s v="Shipping Company B"/>
    <s v="Soo Jung Lee"/>
    <s v="789 29th Street"/>
    <s v="Denver"/>
    <s v="CO"/>
    <n v="99999"/>
    <s v="USA"/>
    <x v="0"/>
    <x v="18"/>
    <x v="11"/>
    <n v="39"/>
    <n v="26"/>
    <x v="28"/>
    <n v="106.47000000000001"/>
  </r>
  <r>
    <n v="1048"/>
    <x v="15"/>
    <x v="6"/>
    <x v="1"/>
    <x v="0"/>
    <n v="6"/>
    <s v="Company F"/>
    <s v="123 6th Street"/>
    <x v="5"/>
    <s v="WI"/>
    <n v="99999"/>
    <s v="USA"/>
    <x v="4"/>
    <x v="2"/>
    <d v="2014-02-08T00:00:00"/>
    <s v="Sat"/>
    <s v="Feb"/>
    <s v="2014"/>
    <s v="Shipping Company C"/>
    <s v="Francisco Pérez-Olaeta"/>
    <s v="123 6th Street"/>
    <s v="Milwaukee"/>
    <s v="WI"/>
    <n v="99999"/>
    <s v="USA"/>
    <x v="0"/>
    <x v="2"/>
    <x v="1"/>
    <n v="30"/>
    <n v="96"/>
    <x v="29"/>
    <n v="296.64"/>
  </r>
  <r>
    <n v="1049"/>
    <x v="15"/>
    <x v="6"/>
    <x v="1"/>
    <x v="0"/>
    <n v="6"/>
    <s v="Company F"/>
    <s v="123 6th Street"/>
    <x v="5"/>
    <s v="WI"/>
    <n v="99999"/>
    <s v="USA"/>
    <x v="4"/>
    <x v="2"/>
    <d v="2014-02-08T00:00:00"/>
    <s v="Sat"/>
    <s v="Feb"/>
    <s v="2014"/>
    <s v="Shipping Company C"/>
    <s v="Francisco Pérez-Olaeta"/>
    <s v="123 6th Street"/>
    <s v="Milwaukee"/>
    <s v="WI"/>
    <n v="99999"/>
    <s v="USA"/>
    <x v="0"/>
    <x v="3"/>
    <x v="1"/>
    <n v="53"/>
    <n v="16"/>
    <x v="30"/>
    <n v="88.192000000000021"/>
  </r>
  <r>
    <n v="1052"/>
    <x v="19"/>
    <x v="2"/>
    <x v="2"/>
    <x v="0"/>
    <n v="9"/>
    <s v="Company I"/>
    <s v="123 9th Street"/>
    <x v="8"/>
    <s v="UT"/>
    <n v="99999"/>
    <s v="USA"/>
    <x v="7"/>
    <x v="0"/>
    <n v="41709"/>
    <s v="Tue"/>
    <s v="Mar"/>
    <s v="2014"/>
    <s v="Shipping Company A"/>
    <s v="Sven Mortensen"/>
    <s v="123 9th Street"/>
    <s v="Salt Lake City"/>
    <s v="UT"/>
    <n v="99999"/>
    <s v="USA"/>
    <x v="0"/>
    <x v="12"/>
    <x v="7"/>
    <n v="19.5"/>
    <n v="55"/>
    <x v="31"/>
    <n v="108.32250000000001"/>
  </r>
  <r>
    <n v="1053"/>
    <x v="19"/>
    <x v="2"/>
    <x v="2"/>
    <x v="0"/>
    <n v="9"/>
    <s v="Company I"/>
    <s v="123 9th Street"/>
    <x v="8"/>
    <s v="UT"/>
    <n v="99999"/>
    <s v="USA"/>
    <x v="7"/>
    <x v="0"/>
    <d v="2014-03-11T00:00:00"/>
    <s v="Tue"/>
    <s v="Mar"/>
    <s v="2014"/>
    <s v="Shipping Company A"/>
    <s v="Sven Mortensen"/>
    <s v="123 9th Street"/>
    <s v="Salt Lake City"/>
    <s v="UT"/>
    <n v="99999"/>
    <s v="USA"/>
    <x v="0"/>
    <x v="13"/>
    <x v="8"/>
    <n v="34.799999999999997"/>
    <n v="11"/>
    <x v="32"/>
    <n v="36.748799999999996"/>
  </r>
  <r>
    <n v="1054"/>
    <x v="20"/>
    <x v="6"/>
    <x v="2"/>
    <x v="0"/>
    <n v="6"/>
    <s v="Company F"/>
    <s v="123 6th Street"/>
    <x v="5"/>
    <s v="WI"/>
    <n v="99999"/>
    <s v="USA"/>
    <x v="4"/>
    <x v="2"/>
    <d v="2014-03-08T00:00:00"/>
    <s v="Sat"/>
    <s v="Mar"/>
    <s v="2014"/>
    <s v="Shipping Company B"/>
    <s v="Francisco Pérez-Olaeta"/>
    <s v="123 6th Street"/>
    <s v="Milwaukee"/>
    <s v="WI"/>
    <n v="99999"/>
    <s v="USA"/>
    <x v="1"/>
    <x v="0"/>
    <x v="0"/>
    <n v="14"/>
    <n v="53"/>
    <x v="33"/>
    <n v="71.974000000000004"/>
  </r>
  <r>
    <n v="1055"/>
    <x v="21"/>
    <x v="1"/>
    <x v="2"/>
    <x v="0"/>
    <n v="8"/>
    <s v="Company H"/>
    <s v="123 8th Street"/>
    <x v="2"/>
    <s v="OR"/>
    <n v="99999"/>
    <s v="USA"/>
    <x v="2"/>
    <x v="2"/>
    <d v="2014-03-10T00:00:00"/>
    <s v="Mon"/>
    <s v="Mar"/>
    <s v="2014"/>
    <s v="Shipping Company B"/>
    <s v="Elizabeth Andersen"/>
    <s v="123 8th Street"/>
    <s v="Portland"/>
    <s v="OR"/>
    <n v="99999"/>
    <s v="USA"/>
    <x v="0"/>
    <x v="9"/>
    <x v="5"/>
    <n v="40"/>
    <n v="85"/>
    <x v="34"/>
    <n v="357"/>
  </r>
  <r>
    <n v="1056"/>
    <x v="21"/>
    <x v="1"/>
    <x v="2"/>
    <x v="0"/>
    <n v="8"/>
    <s v="Company H"/>
    <s v="123 8th Street"/>
    <x v="2"/>
    <s v="OR"/>
    <n v="99999"/>
    <s v="USA"/>
    <x v="2"/>
    <x v="2"/>
    <d v="2014-03-10T00:00:00"/>
    <s v="Mon"/>
    <s v="Mar"/>
    <s v="2014"/>
    <s v="Shipping Company B"/>
    <s v="Elizabeth Andersen"/>
    <s v="123 8th Street"/>
    <s v="Portland"/>
    <s v="OR"/>
    <n v="99999"/>
    <s v="USA"/>
    <x v="0"/>
    <x v="6"/>
    <x v="2"/>
    <n v="9.1999999999999993"/>
    <n v="97"/>
    <x v="35"/>
    <n v="91.024800000000013"/>
  </r>
  <r>
    <n v="1057"/>
    <x v="22"/>
    <x v="5"/>
    <x v="2"/>
    <x v="0"/>
    <n v="25"/>
    <s v="Company Y"/>
    <s v="789 25th Street"/>
    <x v="7"/>
    <s v="IL"/>
    <n v="99999"/>
    <s v="USA"/>
    <x v="6"/>
    <x v="1"/>
    <d v="2014-03-27T00:00:00"/>
    <s v="Thu"/>
    <s v="Mar"/>
    <s v="2014"/>
    <s v="Shipping Company A"/>
    <s v="John Rodman"/>
    <s v="789 25th Street"/>
    <s v="Chicago"/>
    <s v="IL"/>
    <n v="99999"/>
    <s v="USA"/>
    <x v="2"/>
    <x v="19"/>
    <x v="2"/>
    <n v="10"/>
    <n v="46"/>
    <x v="36"/>
    <n v="46.46"/>
  </r>
  <r>
    <n v="1058"/>
    <x v="23"/>
    <x v="3"/>
    <x v="2"/>
    <x v="0"/>
    <n v="26"/>
    <s v="Company Z"/>
    <s v="789 26th Street"/>
    <x v="9"/>
    <s v="FL"/>
    <n v="99999"/>
    <s v="USA"/>
    <x v="5"/>
    <x v="3"/>
    <d v="2014-03-28T00:00:00"/>
    <s v="Fri"/>
    <s v="Mar"/>
    <s v="2014"/>
    <s v="Shipping Company C"/>
    <s v="Run Liu"/>
    <s v="789 26th Street"/>
    <s v="Miami"/>
    <s v="FL"/>
    <n v="99999"/>
    <s v="USA"/>
    <x v="1"/>
    <x v="20"/>
    <x v="12"/>
    <n v="21.35"/>
    <n v="97"/>
    <x v="37"/>
    <n v="196.74025"/>
  </r>
  <r>
    <n v="1059"/>
    <x v="23"/>
    <x v="3"/>
    <x v="2"/>
    <x v="0"/>
    <n v="26"/>
    <s v="Company Z"/>
    <s v="789 26th Street"/>
    <x v="9"/>
    <s v="FL"/>
    <n v="99999"/>
    <s v="USA"/>
    <x v="5"/>
    <x v="3"/>
    <d v="2014-03-28T00:00:00"/>
    <s v="Fri"/>
    <s v="Mar"/>
    <s v="2014"/>
    <s v="Shipping Company C"/>
    <s v="Run Liu"/>
    <s v="789 26th Street"/>
    <s v="Miami"/>
    <s v="FL"/>
    <n v="99999"/>
    <s v="USA"/>
    <x v="1"/>
    <x v="8"/>
    <x v="4"/>
    <n v="9.65"/>
    <n v="97"/>
    <x v="38"/>
    <n v="95.477100000000021"/>
  </r>
  <r>
    <n v="1060"/>
    <x v="23"/>
    <x v="3"/>
    <x v="2"/>
    <x v="0"/>
    <n v="26"/>
    <s v="Company Z"/>
    <s v="789 26th Street"/>
    <x v="9"/>
    <s v="FL"/>
    <n v="99999"/>
    <s v="USA"/>
    <x v="5"/>
    <x v="3"/>
    <d v="2014-03-28T00:00:00"/>
    <s v="Fri"/>
    <s v="Mar"/>
    <s v="2014"/>
    <s v="Shipping Company C"/>
    <s v="Run Liu"/>
    <s v="789 26th Street"/>
    <s v="Miami"/>
    <s v="FL"/>
    <n v="99999"/>
    <s v="USA"/>
    <x v="1"/>
    <x v="11"/>
    <x v="6"/>
    <n v="18.399999999999999"/>
    <n v="65"/>
    <x v="39"/>
    <n v="123.18800000000002"/>
  </r>
  <r>
    <n v="1061"/>
    <x v="24"/>
    <x v="1"/>
    <x v="2"/>
    <x v="0"/>
    <n v="29"/>
    <s v="Company CC"/>
    <s v="789 29th Street"/>
    <x v="3"/>
    <s v="CO"/>
    <n v="99999"/>
    <s v="USA"/>
    <x v="3"/>
    <x v="0"/>
    <d v="2014-03-31T00:00:00"/>
    <s v="Mon"/>
    <s v="Mar"/>
    <s v="2014"/>
    <s v="Shipping Company B"/>
    <s v="Soo Jung Lee"/>
    <s v="789 29th Street"/>
    <s v="Denver"/>
    <s v="CO"/>
    <n v="99999"/>
    <s v="USA"/>
    <x v="0"/>
    <x v="0"/>
    <x v="0"/>
    <n v="14"/>
    <n v="72"/>
    <x v="40"/>
    <n v="100.80000000000001"/>
  </r>
  <r>
    <n v="1062"/>
    <x v="20"/>
    <x v="6"/>
    <x v="2"/>
    <x v="0"/>
    <n v="6"/>
    <s v="Company F"/>
    <s v="123 6th Street"/>
    <x v="5"/>
    <s v="WI"/>
    <n v="99999"/>
    <s v="USA"/>
    <x v="4"/>
    <x v="2"/>
    <d v="2014-03-08T00:00:00"/>
    <s v="Sat"/>
    <s v="Mar"/>
    <s v="2014"/>
    <s v="Shipping Company C"/>
    <s v="Francisco Pérez-Olaeta"/>
    <s v="123 6th Street"/>
    <s v="Milwaukee"/>
    <s v="WI"/>
    <n v="99999"/>
    <s v="USA"/>
    <x v="0"/>
    <x v="7"/>
    <x v="3"/>
    <n v="12.75"/>
    <n v="16"/>
    <x v="41"/>
    <n v="20.196000000000002"/>
  </r>
  <r>
    <n v="1064"/>
    <x v="25"/>
    <x v="5"/>
    <x v="2"/>
    <x v="0"/>
    <n v="4"/>
    <s v="Company D"/>
    <s v="123 4th Street"/>
    <x v="1"/>
    <s v="NY"/>
    <n v="99999"/>
    <s v="USA"/>
    <x v="1"/>
    <x v="1"/>
    <d v="2014-03-06T00:00:00"/>
    <s v="Thu"/>
    <s v="Mar"/>
    <s v="2014"/>
    <s v="Shipping Company A"/>
    <s v="Christina Lee"/>
    <s v="123 4th Street"/>
    <s v="New York"/>
    <s v="NY"/>
    <n v="99999"/>
    <s v="USA"/>
    <x v="1"/>
    <x v="21"/>
    <x v="10"/>
    <n v="81"/>
    <n v="77"/>
    <x v="42"/>
    <n v="642.41100000000006"/>
  </r>
  <r>
    <n v="1065"/>
    <x v="25"/>
    <x v="5"/>
    <x v="2"/>
    <x v="0"/>
    <n v="4"/>
    <s v="Company D"/>
    <s v="123 4th Street"/>
    <x v="1"/>
    <s v="NY"/>
    <n v="99999"/>
    <s v="USA"/>
    <x v="1"/>
    <x v="1"/>
    <d v="2014-03-06T00:00:00"/>
    <s v="Thu"/>
    <s v="Mar"/>
    <s v="2014"/>
    <s v="Shipping Company A"/>
    <s v="Christina Lee"/>
    <s v="123 4th Street"/>
    <s v="New York"/>
    <s v="NY"/>
    <n v="99999"/>
    <s v="USA"/>
    <x v="1"/>
    <x v="22"/>
    <x v="13"/>
    <n v="7"/>
    <n v="37"/>
    <x v="43"/>
    <n v="24.605"/>
  </r>
  <r>
    <n v="1067"/>
    <x v="21"/>
    <x v="1"/>
    <x v="2"/>
    <x v="0"/>
    <n v="8"/>
    <s v="Company H"/>
    <s v="123 8th Street"/>
    <x v="2"/>
    <s v="OR"/>
    <n v="99999"/>
    <s v="USA"/>
    <x v="2"/>
    <x v="2"/>
    <d v="2014-03-10T00:00:00"/>
    <s v="Mon"/>
    <s v="Mar"/>
    <s v="2014"/>
    <s v="Shipping Company C"/>
    <s v="Elizabeth Andersen"/>
    <s v="123 8th Street"/>
    <s v="Portland"/>
    <s v="OR"/>
    <n v="99999"/>
    <s v="USA"/>
    <x v="1"/>
    <x v="13"/>
    <x v="8"/>
    <n v="34.799999999999997"/>
    <n v="63"/>
    <x v="44"/>
    <n v="217.04759999999999"/>
  </r>
  <r>
    <n v="1070"/>
    <x v="26"/>
    <x v="0"/>
    <x v="2"/>
    <x v="0"/>
    <n v="3"/>
    <s v="Company C"/>
    <s v="123 3rd Street"/>
    <x v="4"/>
    <s v="CA"/>
    <n v="99999"/>
    <s v="USA"/>
    <x v="0"/>
    <x v="0"/>
    <d v="2014-03-05T00:00:00"/>
    <s v="Wed"/>
    <s v="Mar"/>
    <s v="2014"/>
    <s v="Shipping Company B"/>
    <s v="Thomas Axerr"/>
    <s v="123 3rd Street"/>
    <s v="Los Angelas"/>
    <s v="CA"/>
    <n v="99999"/>
    <s v="USA"/>
    <x v="2"/>
    <x v="14"/>
    <x v="9"/>
    <n v="10"/>
    <n v="48"/>
    <x v="45"/>
    <n v="48"/>
  </r>
  <r>
    <n v="1071"/>
    <x v="26"/>
    <x v="0"/>
    <x v="2"/>
    <x v="0"/>
    <n v="3"/>
    <s v="Company C"/>
    <s v="123 3rd Street"/>
    <x v="4"/>
    <s v="CA"/>
    <n v="99999"/>
    <s v="USA"/>
    <x v="0"/>
    <x v="0"/>
    <d v="2014-03-05T00:00:00"/>
    <s v="Wed"/>
    <s v="Mar"/>
    <s v="2014"/>
    <s v="Shipping Company B"/>
    <s v="Thomas Axerr"/>
    <s v="123 3rd Street"/>
    <s v="Los Angelas"/>
    <s v="CA"/>
    <n v="99999"/>
    <s v="USA"/>
    <x v="2"/>
    <x v="9"/>
    <x v="5"/>
    <n v="40"/>
    <n v="71"/>
    <x v="46"/>
    <n v="295.36"/>
  </r>
  <r>
    <n v="1075"/>
    <x v="27"/>
    <x v="0"/>
    <x v="2"/>
    <x v="0"/>
    <n v="10"/>
    <s v="Company J"/>
    <s v="123 10th Street"/>
    <x v="7"/>
    <s v="IL"/>
    <n v="99999"/>
    <s v="USA"/>
    <x v="6"/>
    <x v="1"/>
    <d v="2014-03-12T00:00:00"/>
    <s v="Wed"/>
    <s v="Mar"/>
    <s v="2014"/>
    <s v="Shipping Company B"/>
    <s v="Roland Wacker"/>
    <s v="123 10th Street"/>
    <s v="Chicago"/>
    <s v="IL"/>
    <n v="99999"/>
    <s v="USA"/>
    <x v="1"/>
    <x v="15"/>
    <x v="1"/>
    <n v="10"/>
    <n v="55"/>
    <x v="47"/>
    <n v="55"/>
  </r>
  <r>
    <n v="1080"/>
    <x v="28"/>
    <x v="4"/>
    <x v="2"/>
    <x v="0"/>
    <n v="28"/>
    <s v="Company BB"/>
    <s v="789 28th Street"/>
    <x v="6"/>
    <s v="TN"/>
    <n v="99999"/>
    <s v="USA"/>
    <x v="5"/>
    <x v="3"/>
    <d v="2014-03-30T00:00:00"/>
    <s v="Sun"/>
    <s v="Mar"/>
    <s v="2014"/>
    <s v="Shipping Company C"/>
    <s v="Amritansh Raghav"/>
    <s v="789 28th Street"/>
    <s v="Memphis"/>
    <s v="TN"/>
    <n v="99999"/>
    <s v="USA"/>
    <x v="1"/>
    <x v="5"/>
    <x v="0"/>
    <n v="46"/>
    <n v="17"/>
    <x v="48"/>
    <n v="80.546000000000006"/>
  </r>
  <r>
    <n v="1081"/>
    <x v="29"/>
    <x v="4"/>
    <x v="3"/>
    <x v="0"/>
    <n v="4"/>
    <s v="Company D"/>
    <s v="123 4th Street"/>
    <x v="1"/>
    <s v="NY"/>
    <n v="99999"/>
    <s v="USA"/>
    <x v="1"/>
    <x v="1"/>
    <d v="2014-04-06T00:00:00"/>
    <s v="Sun"/>
    <s v="Apr"/>
    <s v="2014"/>
    <s v="Shipping Company A"/>
    <s v="Christina Lee"/>
    <s v="123 4th Street"/>
    <s v="New York"/>
    <s v="NY"/>
    <n v="99999"/>
    <s v="USA"/>
    <x v="1"/>
    <x v="1"/>
    <x v="1"/>
    <n v="3.5"/>
    <n v="48"/>
    <x v="49"/>
    <n v="16.295999999999999"/>
  </r>
  <r>
    <n v="1082"/>
    <x v="30"/>
    <x v="1"/>
    <x v="3"/>
    <x v="0"/>
    <n v="12"/>
    <s v="Company L"/>
    <s v="123 12th Street"/>
    <x v="0"/>
    <s v="NV"/>
    <n v="99999"/>
    <s v="USA"/>
    <x v="0"/>
    <x v="0"/>
    <d v="2014-04-14T00:00:00"/>
    <s v="Mon"/>
    <s v="Apr"/>
    <s v="2014"/>
    <s v="Shipping Company B"/>
    <s v="John Edwards"/>
    <s v="123 12th Street"/>
    <s v="Las Vegas"/>
    <s v="NV"/>
    <n v="99999"/>
    <s v="USA"/>
    <x v="1"/>
    <x v="4"/>
    <x v="0"/>
    <n v="18"/>
    <n v="74"/>
    <x v="50"/>
    <n v="137.19600000000003"/>
  </r>
  <r>
    <n v="1083"/>
    <x v="30"/>
    <x v="1"/>
    <x v="3"/>
    <x v="0"/>
    <n v="12"/>
    <s v="Company L"/>
    <s v="123 12th Street"/>
    <x v="0"/>
    <s v="NV"/>
    <n v="99999"/>
    <s v="USA"/>
    <x v="0"/>
    <x v="0"/>
    <d v="2014-04-14T00:00:00"/>
    <s v="Mon"/>
    <s v="Apr"/>
    <s v="2014"/>
    <s v="Shipping Company B"/>
    <s v="John Edwards"/>
    <s v="123 12th Street"/>
    <s v="Las Vegas"/>
    <s v="NV"/>
    <n v="99999"/>
    <s v="USA"/>
    <x v="1"/>
    <x v="5"/>
    <x v="0"/>
    <n v="46"/>
    <n v="96"/>
    <x v="51"/>
    <n v="428.35200000000003"/>
  </r>
  <r>
    <n v="1084"/>
    <x v="31"/>
    <x v="5"/>
    <x v="3"/>
    <x v="0"/>
    <n v="8"/>
    <s v="Company H"/>
    <s v="123 8th Street"/>
    <x v="2"/>
    <s v="OR"/>
    <n v="99999"/>
    <s v="USA"/>
    <x v="2"/>
    <x v="2"/>
    <d v="2014-04-10T00:00:00"/>
    <s v="Thu"/>
    <s v="Apr"/>
    <s v="2014"/>
    <s v="Shipping Company C"/>
    <s v="Elizabeth Andersen"/>
    <s v="123 8th Street"/>
    <s v="Portland"/>
    <s v="OR"/>
    <n v="99999"/>
    <s v="USA"/>
    <x v="1"/>
    <x v="6"/>
    <x v="2"/>
    <n v="9.1999999999999993"/>
    <n v="12"/>
    <x v="52"/>
    <n v="11.3712"/>
  </r>
  <r>
    <n v="1085"/>
    <x v="29"/>
    <x v="4"/>
    <x v="3"/>
    <x v="0"/>
    <n v="4"/>
    <s v="Company D"/>
    <s v="123 4th Street"/>
    <x v="1"/>
    <s v="NY"/>
    <n v="99999"/>
    <s v="USA"/>
    <x v="1"/>
    <x v="1"/>
    <n v="41735"/>
    <s v="Sun"/>
    <s v="Apr"/>
    <s v="2014"/>
    <s v="Shipping Company C"/>
    <s v="Christina Lee"/>
    <s v="123 4th Street"/>
    <s v="New York"/>
    <s v="NY"/>
    <n v="99999"/>
    <s v="USA"/>
    <x v="0"/>
    <x v="6"/>
    <x v="2"/>
    <n v="9.1999999999999993"/>
    <n v="62"/>
    <x v="53"/>
    <n v="58.751199999999997"/>
  </r>
  <r>
    <n v="1086"/>
    <x v="32"/>
    <x v="5"/>
    <x v="3"/>
    <x v="0"/>
    <n v="29"/>
    <s v="Company CC"/>
    <s v="789 29th Street"/>
    <x v="3"/>
    <s v="CO"/>
    <n v="99999"/>
    <s v="USA"/>
    <x v="3"/>
    <x v="0"/>
    <n v="41760"/>
    <s v="Thu"/>
    <s v="May"/>
    <s v="2014"/>
    <s v="Shipping Company B"/>
    <s v="Soo Jung Lee"/>
    <s v="789 29th Street"/>
    <s v="Denver"/>
    <s v="CO"/>
    <n v="99999"/>
    <s v="USA"/>
    <x v="0"/>
    <x v="7"/>
    <x v="3"/>
    <n v="12.75"/>
    <n v="35"/>
    <x v="54"/>
    <n v="45.963750000000005"/>
  </r>
  <r>
    <n v="1087"/>
    <x v="33"/>
    <x v="6"/>
    <x v="3"/>
    <x v="0"/>
    <n v="3"/>
    <s v="Company C"/>
    <s v="123 3rd Street"/>
    <x v="4"/>
    <s v="CA"/>
    <n v="99999"/>
    <s v="USA"/>
    <x v="0"/>
    <x v="0"/>
    <n v="41734"/>
    <s v="Sat"/>
    <s v="Apr"/>
    <s v="2014"/>
    <s v="Shipping Company B"/>
    <s v="Thomas Axerr"/>
    <s v="123 3rd Street"/>
    <s v="Los Angelas"/>
    <s v="CA"/>
    <n v="99999"/>
    <s v="USA"/>
    <x v="2"/>
    <x v="8"/>
    <x v="4"/>
    <n v="9.65"/>
    <n v="95"/>
    <x v="55"/>
    <n v="91.675000000000011"/>
  </r>
  <r>
    <n v="1088"/>
    <x v="34"/>
    <x v="2"/>
    <x v="3"/>
    <x v="0"/>
    <n v="6"/>
    <s v="Company F"/>
    <s v="123 6th Street"/>
    <x v="5"/>
    <s v="WI"/>
    <n v="99999"/>
    <s v="USA"/>
    <x v="4"/>
    <x v="2"/>
    <n v="41737"/>
    <s v="Tue"/>
    <s v="Apr"/>
    <s v="2014"/>
    <s v="Shipping Company B"/>
    <s v="Francisco Pérez-Olaeta"/>
    <s v="123 6th Street"/>
    <s v="Milwaukee"/>
    <s v="WI"/>
    <n v="99999"/>
    <s v="USA"/>
    <x v="1"/>
    <x v="9"/>
    <x v="5"/>
    <n v="40"/>
    <n v="17"/>
    <x v="56"/>
    <n v="68.680000000000007"/>
  </r>
  <r>
    <n v="1089"/>
    <x v="35"/>
    <x v="0"/>
    <x v="3"/>
    <x v="0"/>
    <n v="28"/>
    <s v="Company BB"/>
    <s v="789 28th Street"/>
    <x v="6"/>
    <s v="TN"/>
    <n v="99999"/>
    <s v="USA"/>
    <x v="5"/>
    <x v="3"/>
    <d v="2014-04-30T00:00:00"/>
    <s v="Wed"/>
    <s v="Apr"/>
    <s v="2014"/>
    <s v="Shipping Company C"/>
    <s v="Amritansh Raghav"/>
    <s v="789 28th Street"/>
    <s v="Memphis"/>
    <s v="TN"/>
    <n v="99999"/>
    <s v="USA"/>
    <x v="0"/>
    <x v="5"/>
    <x v="0"/>
    <n v="46"/>
    <n v="96"/>
    <x v="51"/>
    <n v="463.68000000000006"/>
  </r>
  <r>
    <n v="1090"/>
    <x v="31"/>
    <x v="5"/>
    <x v="3"/>
    <x v="0"/>
    <n v="8"/>
    <s v="Company H"/>
    <s v="123 8th Street"/>
    <x v="2"/>
    <s v="OR"/>
    <n v="99999"/>
    <s v="USA"/>
    <x v="2"/>
    <x v="2"/>
    <d v="2014-04-10T00:00:00"/>
    <s v="Thu"/>
    <s v="Apr"/>
    <s v="2014"/>
    <s v="Shipping Company C"/>
    <s v="Elizabeth Andersen"/>
    <s v="123 8th Street"/>
    <s v="Portland"/>
    <s v="OR"/>
    <n v="99999"/>
    <s v="USA"/>
    <x v="0"/>
    <x v="7"/>
    <x v="3"/>
    <n v="12.75"/>
    <n v="83"/>
    <x v="57"/>
    <n v="102.65025"/>
  </r>
  <r>
    <n v="1091"/>
    <x v="36"/>
    <x v="6"/>
    <x v="3"/>
    <x v="0"/>
    <n v="10"/>
    <s v="Company J"/>
    <s v="123 10th Street"/>
    <x v="7"/>
    <s v="IL"/>
    <n v="99999"/>
    <s v="USA"/>
    <x v="6"/>
    <x v="1"/>
    <d v="2014-04-12T00:00:00"/>
    <s v="Sat"/>
    <s v="Apr"/>
    <s v="2014"/>
    <s v="Shipping Company B"/>
    <s v="Roland Wacker"/>
    <s v="123 10th Street"/>
    <s v="Chicago"/>
    <s v="IL"/>
    <n v="99999"/>
    <s v="USA"/>
    <x v="1"/>
    <x v="10"/>
    <x v="0"/>
    <n v="2.99"/>
    <n v="88"/>
    <x v="58"/>
    <n v="26.04888"/>
  </r>
  <r>
    <n v="1099"/>
    <x v="37"/>
    <x v="6"/>
    <x v="4"/>
    <x v="0"/>
    <n v="29"/>
    <s v="Company CC"/>
    <s v="789 29th Street"/>
    <x v="3"/>
    <s v="CO"/>
    <n v="99999"/>
    <s v="USA"/>
    <x v="3"/>
    <x v="0"/>
    <d v="2014-05-31T00:00:00"/>
    <s v="Sat"/>
    <s v="May"/>
    <s v="2014"/>
    <s v="Shipping Company B"/>
    <s v="Soo Jung Lee"/>
    <s v="789 29th Street"/>
    <s v="Denver"/>
    <s v="CO"/>
    <n v="99999"/>
    <s v="USA"/>
    <x v="0"/>
    <x v="7"/>
    <x v="3"/>
    <n v="12.75"/>
    <n v="14"/>
    <x v="59"/>
    <n v="16.9575"/>
  </r>
  <r>
    <n v="1100"/>
    <x v="38"/>
    <x v="1"/>
    <x v="4"/>
    <x v="0"/>
    <n v="3"/>
    <s v="Company C"/>
    <s v="123 3rd Street"/>
    <x v="4"/>
    <s v="CA"/>
    <n v="99999"/>
    <s v="USA"/>
    <x v="0"/>
    <x v="0"/>
    <d v="2014-05-05T00:00:00"/>
    <s v="Mon"/>
    <s v="May"/>
    <s v="2014"/>
    <s v="Shipping Company B"/>
    <s v="Thomas Axerr"/>
    <s v="123 3rd Street"/>
    <s v="Los Angelas"/>
    <s v="CA"/>
    <n v="99999"/>
    <s v="USA"/>
    <x v="2"/>
    <x v="8"/>
    <x v="4"/>
    <n v="9.65"/>
    <n v="43"/>
    <x v="60"/>
    <n v="42.324900000000007"/>
  </r>
  <r>
    <n v="1101"/>
    <x v="39"/>
    <x v="5"/>
    <x v="4"/>
    <x v="0"/>
    <n v="6"/>
    <s v="Company F"/>
    <s v="123 6th Street"/>
    <x v="5"/>
    <s v="WI"/>
    <n v="99999"/>
    <s v="USA"/>
    <x v="4"/>
    <x v="2"/>
    <n v="41767"/>
    <s v="Thu"/>
    <s v="May"/>
    <s v="2014"/>
    <s v="Shipping Company B"/>
    <s v="Francisco Pérez-Olaeta"/>
    <s v="123 6th Street"/>
    <s v="Milwaukee"/>
    <s v="WI"/>
    <n v="99999"/>
    <s v="USA"/>
    <x v="1"/>
    <x v="9"/>
    <x v="5"/>
    <n v="40"/>
    <n v="63"/>
    <x v="61"/>
    <n v="254.52"/>
  </r>
  <r>
    <n v="1102"/>
    <x v="40"/>
    <x v="3"/>
    <x v="4"/>
    <x v="0"/>
    <n v="28"/>
    <s v="Company BB"/>
    <s v="789 28th Street"/>
    <x v="6"/>
    <s v="TN"/>
    <n v="99999"/>
    <s v="USA"/>
    <x v="5"/>
    <x v="3"/>
    <d v="2014-05-30T00:00:00"/>
    <s v="Fri"/>
    <s v="May"/>
    <s v="2014"/>
    <s v="Shipping Company C"/>
    <s v="Amritansh Raghav"/>
    <s v="789 28th Street"/>
    <s v="Memphis"/>
    <s v="TN"/>
    <n v="99999"/>
    <s v="USA"/>
    <x v="0"/>
    <x v="5"/>
    <x v="0"/>
    <n v="46"/>
    <n v="36"/>
    <x v="62"/>
    <n v="165.60000000000002"/>
  </r>
  <r>
    <n v="1103"/>
    <x v="41"/>
    <x v="6"/>
    <x v="4"/>
    <x v="0"/>
    <n v="8"/>
    <s v="Company H"/>
    <s v="123 8th Street"/>
    <x v="2"/>
    <s v="OR"/>
    <n v="99999"/>
    <s v="USA"/>
    <x v="2"/>
    <x v="2"/>
    <d v="2014-05-10T00:00:00"/>
    <s v="Sat"/>
    <s v="May"/>
    <s v="2014"/>
    <s v="Shipping Company C"/>
    <s v="Elizabeth Andersen"/>
    <s v="123 8th Street"/>
    <s v="Portland"/>
    <s v="OR"/>
    <n v="99999"/>
    <s v="USA"/>
    <x v="0"/>
    <x v="7"/>
    <x v="3"/>
    <n v="12.75"/>
    <n v="41"/>
    <x v="63"/>
    <n v="54.366000000000007"/>
  </r>
  <r>
    <n v="1104"/>
    <x v="42"/>
    <x v="1"/>
    <x v="4"/>
    <x v="0"/>
    <n v="10"/>
    <s v="Company J"/>
    <s v="123 10th Street"/>
    <x v="7"/>
    <s v="IL"/>
    <n v="99999"/>
    <s v="USA"/>
    <x v="6"/>
    <x v="1"/>
    <d v="2014-05-12T00:00:00"/>
    <s v="Mon"/>
    <s v="May"/>
    <s v="2014"/>
    <s v="Shipping Company B"/>
    <s v="Roland Wacker"/>
    <s v="123 10th Street"/>
    <s v="Chicago"/>
    <s v="IL"/>
    <n v="99999"/>
    <s v="USA"/>
    <x v="1"/>
    <x v="10"/>
    <x v="0"/>
    <n v="2.99"/>
    <n v="35"/>
    <x v="64"/>
    <n v="10.255700000000001"/>
  </r>
  <r>
    <n v="1114"/>
    <x v="40"/>
    <x v="3"/>
    <x v="4"/>
    <x v="0"/>
    <n v="28"/>
    <s v="Company BB"/>
    <s v="789 28th Street"/>
    <x v="6"/>
    <s v="TN"/>
    <n v="99999"/>
    <s v="USA"/>
    <x v="5"/>
    <x v="3"/>
    <n v="41789"/>
    <s v="Fri"/>
    <s v="May"/>
    <s v="2014"/>
    <s v="Shipping Company C"/>
    <s v="Amritansh Raghav"/>
    <s v="789 28th Street"/>
    <s v="Memphis"/>
    <s v="TN"/>
    <n v="99999"/>
    <s v="USA"/>
    <x v="1"/>
    <x v="8"/>
    <x v="4"/>
    <n v="9.65"/>
    <n v="74"/>
    <x v="65"/>
    <n v="67.839500000000001"/>
  </r>
  <r>
    <n v="1115"/>
    <x v="40"/>
    <x v="3"/>
    <x v="4"/>
    <x v="0"/>
    <n v="28"/>
    <s v="Company BB"/>
    <s v="789 28th Street"/>
    <x v="6"/>
    <s v="TN"/>
    <n v="99999"/>
    <s v="USA"/>
    <x v="5"/>
    <x v="3"/>
    <d v="2014-05-30T00:00:00"/>
    <s v="Fri"/>
    <s v="May"/>
    <s v="2014"/>
    <s v="Shipping Company C"/>
    <s v="Amritansh Raghav"/>
    <s v="789 28th Street"/>
    <s v="Memphis"/>
    <s v="TN"/>
    <n v="99999"/>
    <s v="USA"/>
    <x v="1"/>
    <x v="11"/>
    <x v="6"/>
    <n v="18.399999999999999"/>
    <n v="25"/>
    <x v="66"/>
    <n v="46.46"/>
  </r>
  <r>
    <n v="1116"/>
    <x v="43"/>
    <x v="4"/>
    <x v="4"/>
    <x v="0"/>
    <n v="9"/>
    <s v="Company I"/>
    <s v="123 9th Street"/>
    <x v="8"/>
    <s v="UT"/>
    <n v="99999"/>
    <s v="USA"/>
    <x v="7"/>
    <x v="0"/>
    <d v="2014-05-11T00:00:00"/>
    <s v="Sun"/>
    <s v="May"/>
    <s v="2014"/>
    <s v="Shipping Company A"/>
    <s v="Sven Mortensen"/>
    <s v="123 9th Street"/>
    <s v="Salt Lake City"/>
    <s v="UT"/>
    <n v="99999"/>
    <s v="USA"/>
    <x v="0"/>
    <x v="12"/>
    <x v="7"/>
    <n v="19.5"/>
    <n v="82"/>
    <x v="67"/>
    <n v="153.50399999999999"/>
  </r>
  <r>
    <n v="1117"/>
    <x v="43"/>
    <x v="4"/>
    <x v="4"/>
    <x v="0"/>
    <n v="9"/>
    <s v="Company I"/>
    <s v="123 9th Street"/>
    <x v="8"/>
    <s v="UT"/>
    <n v="99999"/>
    <s v="USA"/>
    <x v="7"/>
    <x v="0"/>
    <d v="2014-05-11T00:00:00"/>
    <s v="Sun"/>
    <s v="May"/>
    <s v="2014"/>
    <s v="Shipping Company A"/>
    <s v="Sven Mortensen"/>
    <s v="123 9th Street"/>
    <s v="Salt Lake City"/>
    <s v="UT"/>
    <n v="99999"/>
    <s v="USA"/>
    <x v="0"/>
    <x v="13"/>
    <x v="8"/>
    <n v="34.799999999999997"/>
    <n v="37"/>
    <x v="68"/>
    <n v="132.62279999999998"/>
  </r>
  <r>
    <n v="1118"/>
    <x v="39"/>
    <x v="5"/>
    <x v="4"/>
    <x v="0"/>
    <n v="6"/>
    <s v="Company F"/>
    <s v="123 6th Street"/>
    <x v="5"/>
    <s v="WI"/>
    <n v="99999"/>
    <s v="USA"/>
    <x v="4"/>
    <x v="2"/>
    <n v="41767"/>
    <s v="Thu"/>
    <s v="May"/>
    <s v="2014"/>
    <s v="Shipping Company B"/>
    <s v="Francisco Pérez-Olaeta"/>
    <s v="123 6th Street"/>
    <s v="Milwaukee"/>
    <s v="WI"/>
    <n v="99999"/>
    <s v="USA"/>
    <x v="1"/>
    <x v="0"/>
    <x v="0"/>
    <n v="14"/>
    <n v="84"/>
    <x v="69"/>
    <n v="112.896"/>
  </r>
  <r>
    <n v="1119"/>
    <x v="41"/>
    <x v="6"/>
    <x v="4"/>
    <x v="0"/>
    <n v="8"/>
    <s v="Company H"/>
    <s v="123 8th Street"/>
    <x v="2"/>
    <s v="OR"/>
    <n v="99999"/>
    <s v="USA"/>
    <x v="2"/>
    <x v="2"/>
    <n v="41769"/>
    <s v="Sat"/>
    <s v="May"/>
    <s v="2014"/>
    <s v="Shipping Company B"/>
    <s v="Elizabeth Andersen"/>
    <s v="123 8th Street"/>
    <s v="Portland"/>
    <s v="OR"/>
    <n v="99999"/>
    <s v="USA"/>
    <x v="0"/>
    <x v="9"/>
    <x v="5"/>
    <n v="40"/>
    <n v="73"/>
    <x v="70"/>
    <n v="283.24"/>
  </r>
  <r>
    <n v="1120"/>
    <x v="41"/>
    <x v="6"/>
    <x v="4"/>
    <x v="0"/>
    <n v="8"/>
    <s v="Company H"/>
    <s v="123 8th Street"/>
    <x v="2"/>
    <s v="OR"/>
    <n v="99999"/>
    <s v="USA"/>
    <x v="2"/>
    <x v="2"/>
    <n v="41769"/>
    <s v="Sat"/>
    <s v="May"/>
    <s v="2014"/>
    <s v="Shipping Company B"/>
    <s v="Elizabeth Andersen"/>
    <s v="123 8th Street"/>
    <s v="Portland"/>
    <s v="OR"/>
    <n v="99999"/>
    <s v="USA"/>
    <x v="0"/>
    <x v="6"/>
    <x v="2"/>
    <n v="9.1999999999999993"/>
    <n v="51"/>
    <x v="71"/>
    <n v="44.573999999999998"/>
  </r>
  <r>
    <n v="1121"/>
    <x v="44"/>
    <x v="2"/>
    <x v="4"/>
    <x v="0"/>
    <n v="25"/>
    <s v="Company Y"/>
    <s v="789 25th Street"/>
    <x v="7"/>
    <s v="IL"/>
    <n v="99999"/>
    <s v="USA"/>
    <x v="6"/>
    <x v="1"/>
    <n v="41786"/>
    <s v="Tue"/>
    <s v="May"/>
    <s v="2014"/>
    <s v="Shipping Company A"/>
    <s v="John Rodman"/>
    <s v="789 25th Street"/>
    <s v="Chicago"/>
    <s v="IL"/>
    <n v="99999"/>
    <s v="USA"/>
    <x v="2"/>
    <x v="19"/>
    <x v="2"/>
    <n v="10"/>
    <n v="66"/>
    <x v="72"/>
    <n v="68.64"/>
  </r>
  <r>
    <n v="1122"/>
    <x v="45"/>
    <x v="0"/>
    <x v="4"/>
    <x v="0"/>
    <n v="26"/>
    <s v="Company Z"/>
    <s v="789 26th Street"/>
    <x v="9"/>
    <s v="FL"/>
    <n v="99999"/>
    <s v="USA"/>
    <x v="5"/>
    <x v="3"/>
    <n v="41787"/>
    <s v="Wed"/>
    <s v="May"/>
    <s v="2014"/>
    <s v="Shipping Company C"/>
    <s v="Run Liu"/>
    <s v="789 26th Street"/>
    <s v="Miami"/>
    <s v="FL"/>
    <n v="99999"/>
    <s v="USA"/>
    <x v="1"/>
    <x v="20"/>
    <x v="12"/>
    <n v="21.35"/>
    <n v="36"/>
    <x v="73"/>
    <n v="74.554200000000009"/>
  </r>
  <r>
    <n v="1123"/>
    <x v="45"/>
    <x v="0"/>
    <x v="4"/>
    <x v="0"/>
    <n v="26"/>
    <s v="Company Z"/>
    <s v="789 26th Street"/>
    <x v="9"/>
    <s v="FL"/>
    <n v="99999"/>
    <s v="USA"/>
    <x v="5"/>
    <x v="3"/>
    <d v="2014-05-28T00:00:00"/>
    <s v="Wed"/>
    <s v="May"/>
    <s v="2014"/>
    <s v="Shipping Company C"/>
    <s v="Run Liu"/>
    <s v="789 26th Street"/>
    <s v="Miami"/>
    <s v="FL"/>
    <n v="99999"/>
    <s v="USA"/>
    <x v="1"/>
    <x v="8"/>
    <x v="4"/>
    <n v="9.65"/>
    <n v="87"/>
    <x v="74"/>
    <n v="87.313200000000009"/>
  </r>
  <r>
    <n v="1124"/>
    <x v="45"/>
    <x v="0"/>
    <x v="4"/>
    <x v="0"/>
    <n v="26"/>
    <s v="Company Z"/>
    <s v="789 26th Street"/>
    <x v="9"/>
    <s v="FL"/>
    <n v="99999"/>
    <s v="USA"/>
    <x v="5"/>
    <x v="3"/>
    <d v="2014-05-28T00:00:00"/>
    <s v="Wed"/>
    <s v="May"/>
    <s v="2014"/>
    <s v="Shipping Company C"/>
    <s v="Run Liu"/>
    <s v="789 26th Street"/>
    <s v="Miami"/>
    <s v="FL"/>
    <n v="99999"/>
    <s v="USA"/>
    <x v="1"/>
    <x v="11"/>
    <x v="6"/>
    <n v="18.399999999999999"/>
    <n v="64"/>
    <x v="75"/>
    <n v="115.40479999999999"/>
  </r>
  <r>
    <n v="1125"/>
    <x v="37"/>
    <x v="6"/>
    <x v="4"/>
    <x v="0"/>
    <n v="29"/>
    <s v="Company CC"/>
    <s v="789 29th Street"/>
    <x v="3"/>
    <s v="CO"/>
    <n v="99999"/>
    <s v="USA"/>
    <x v="3"/>
    <x v="0"/>
    <d v="2014-05-31T00:00:00"/>
    <s v="Sat"/>
    <s v="May"/>
    <s v="2014"/>
    <s v="Shipping Company B"/>
    <s v="Soo Jung Lee"/>
    <s v="789 29th Street"/>
    <s v="Denver"/>
    <s v="CO"/>
    <n v="99999"/>
    <s v="USA"/>
    <x v="0"/>
    <x v="0"/>
    <x v="0"/>
    <n v="14"/>
    <n v="21"/>
    <x v="76"/>
    <n v="30.870000000000005"/>
  </r>
  <r>
    <n v="1126"/>
    <x v="39"/>
    <x v="5"/>
    <x v="4"/>
    <x v="0"/>
    <n v="6"/>
    <s v="Company F"/>
    <s v="123 6th Street"/>
    <x v="5"/>
    <s v="WI"/>
    <n v="99999"/>
    <s v="USA"/>
    <x v="4"/>
    <x v="2"/>
    <d v="2014-05-08T00:00:00"/>
    <s v="Thu"/>
    <s v="May"/>
    <s v="2014"/>
    <s v="Shipping Company C"/>
    <s v="Francisco Pérez-Olaeta"/>
    <s v="123 6th Street"/>
    <s v="Milwaukee"/>
    <s v="WI"/>
    <n v="99999"/>
    <s v="USA"/>
    <x v="0"/>
    <x v="7"/>
    <x v="3"/>
    <n v="12.75"/>
    <n v="19"/>
    <x v="77"/>
    <n v="24.46725"/>
  </r>
  <r>
    <n v="1128"/>
    <x v="46"/>
    <x v="2"/>
    <x v="4"/>
    <x v="0"/>
    <n v="4"/>
    <s v="Company D"/>
    <s v="123 4th Street"/>
    <x v="1"/>
    <s v="NY"/>
    <n v="99999"/>
    <s v="USA"/>
    <x v="1"/>
    <x v="1"/>
    <d v="2014-05-06T00:00:00"/>
    <s v="Tue"/>
    <s v="May"/>
    <s v="2014"/>
    <s v="Shipping Company A"/>
    <s v="Christina Lee"/>
    <s v="123 4th Street"/>
    <s v="New York"/>
    <s v="NY"/>
    <n v="99999"/>
    <s v="USA"/>
    <x v="1"/>
    <x v="21"/>
    <x v="10"/>
    <n v="81"/>
    <n v="23"/>
    <x v="78"/>
    <n v="195.61500000000001"/>
  </r>
  <r>
    <n v="1129"/>
    <x v="46"/>
    <x v="2"/>
    <x v="4"/>
    <x v="0"/>
    <n v="4"/>
    <s v="Company D"/>
    <s v="123 4th Street"/>
    <x v="1"/>
    <s v="NY"/>
    <n v="99999"/>
    <s v="USA"/>
    <x v="1"/>
    <x v="1"/>
    <d v="2014-05-06T00:00:00"/>
    <s v="Tue"/>
    <s v="May"/>
    <s v="2014"/>
    <s v="Shipping Company A"/>
    <s v="Christina Lee"/>
    <s v="123 4th Street"/>
    <s v="New York"/>
    <s v="NY"/>
    <n v="99999"/>
    <s v="USA"/>
    <x v="1"/>
    <x v="22"/>
    <x v="13"/>
    <n v="7"/>
    <n v="72"/>
    <x v="79"/>
    <n v="51.912000000000006"/>
  </r>
  <r>
    <n v="1131"/>
    <x v="41"/>
    <x v="6"/>
    <x v="4"/>
    <x v="0"/>
    <n v="8"/>
    <s v="Company H"/>
    <s v="123 8th Street"/>
    <x v="2"/>
    <s v="OR"/>
    <n v="99999"/>
    <s v="USA"/>
    <x v="2"/>
    <x v="2"/>
    <d v="2014-05-10T00:00:00"/>
    <s v="Sat"/>
    <s v="May"/>
    <s v="2014"/>
    <s v="Shipping Company C"/>
    <s v="Elizabeth Andersen"/>
    <s v="123 8th Street"/>
    <s v="Portland"/>
    <s v="OR"/>
    <n v="99999"/>
    <s v="USA"/>
    <x v="1"/>
    <x v="13"/>
    <x v="8"/>
    <n v="34.799999999999997"/>
    <n v="22"/>
    <x v="80"/>
    <n v="75.02879999999999"/>
  </r>
  <r>
    <n v="1134"/>
    <x v="38"/>
    <x v="1"/>
    <x v="4"/>
    <x v="0"/>
    <n v="3"/>
    <s v="Company C"/>
    <s v="123 3rd Street"/>
    <x v="4"/>
    <s v="CA"/>
    <n v="99999"/>
    <s v="USA"/>
    <x v="0"/>
    <x v="0"/>
    <d v="2014-05-05T00:00:00"/>
    <s v="Mon"/>
    <s v="May"/>
    <s v="2014"/>
    <s v="Shipping Company B"/>
    <s v="Thomas Axerr"/>
    <s v="123 3rd Street"/>
    <s v="Los Angelas"/>
    <s v="CA"/>
    <n v="99999"/>
    <s v="USA"/>
    <x v="2"/>
    <x v="14"/>
    <x v="9"/>
    <n v="10"/>
    <n v="82"/>
    <x v="81"/>
    <n v="85.28"/>
  </r>
  <r>
    <n v="1135"/>
    <x v="38"/>
    <x v="1"/>
    <x v="4"/>
    <x v="0"/>
    <n v="3"/>
    <s v="Company C"/>
    <s v="123 3rd Street"/>
    <x v="4"/>
    <s v="CA"/>
    <n v="99999"/>
    <s v="USA"/>
    <x v="0"/>
    <x v="0"/>
    <d v="2014-05-05T00:00:00"/>
    <s v="Mon"/>
    <s v="May"/>
    <s v="2014"/>
    <s v="Shipping Company B"/>
    <s v="Thomas Axerr"/>
    <s v="123 3rd Street"/>
    <s v="Los Angelas"/>
    <s v="CA"/>
    <n v="99999"/>
    <s v="USA"/>
    <x v="2"/>
    <x v="9"/>
    <x v="5"/>
    <n v="40"/>
    <n v="98"/>
    <x v="82"/>
    <n v="411.6"/>
  </r>
  <r>
    <n v="1147"/>
    <x v="47"/>
    <x v="1"/>
    <x v="5"/>
    <x v="0"/>
    <n v="28"/>
    <s v="Company BB"/>
    <s v="789 28th Street"/>
    <x v="6"/>
    <s v="TN"/>
    <n v="99999"/>
    <s v="USA"/>
    <x v="5"/>
    <x v="3"/>
    <d v="2014-06-30T00:00:00"/>
    <s v="Mon"/>
    <s v="Jun"/>
    <s v="2014"/>
    <s v="Shipping Company C"/>
    <s v="Amritansh Raghav"/>
    <s v="789 28th Street"/>
    <s v="Memphis"/>
    <s v="TN"/>
    <n v="99999"/>
    <s v="USA"/>
    <x v="1"/>
    <x v="8"/>
    <x v="4"/>
    <n v="9.65"/>
    <n v="60"/>
    <x v="83"/>
    <n v="57.321000000000005"/>
  </r>
  <r>
    <n v="1148"/>
    <x v="47"/>
    <x v="1"/>
    <x v="5"/>
    <x v="0"/>
    <n v="28"/>
    <s v="Company BB"/>
    <s v="789 28th Street"/>
    <x v="6"/>
    <s v="TN"/>
    <n v="99999"/>
    <s v="USA"/>
    <x v="5"/>
    <x v="3"/>
    <d v="2014-06-30T00:00:00"/>
    <s v="Mon"/>
    <s v="Jun"/>
    <s v="2014"/>
    <s v="Shipping Company C"/>
    <s v="Amritansh Raghav"/>
    <s v="789 28th Street"/>
    <s v="Memphis"/>
    <s v="TN"/>
    <n v="99999"/>
    <s v="USA"/>
    <x v="1"/>
    <x v="11"/>
    <x v="6"/>
    <n v="18.399999999999999"/>
    <n v="98"/>
    <x v="84"/>
    <n v="183.9264"/>
  </r>
  <r>
    <n v="1149"/>
    <x v="48"/>
    <x v="0"/>
    <x v="5"/>
    <x v="0"/>
    <n v="9"/>
    <s v="Company I"/>
    <s v="123 9th Street"/>
    <x v="8"/>
    <s v="UT"/>
    <n v="99999"/>
    <s v="USA"/>
    <x v="7"/>
    <x v="0"/>
    <d v="2014-06-11T00:00:00"/>
    <s v="Wed"/>
    <s v="Jun"/>
    <s v="2014"/>
    <s v="Shipping Company A"/>
    <s v="Sven Mortensen"/>
    <s v="123 9th Street"/>
    <s v="Salt Lake City"/>
    <s v="UT"/>
    <n v="99999"/>
    <s v="USA"/>
    <x v="0"/>
    <x v="12"/>
    <x v="7"/>
    <n v="19.5"/>
    <n v="27"/>
    <x v="85"/>
    <n v="51.070500000000003"/>
  </r>
  <r>
    <n v="1150"/>
    <x v="48"/>
    <x v="0"/>
    <x v="5"/>
    <x v="0"/>
    <n v="9"/>
    <s v="Company I"/>
    <s v="123 9th Street"/>
    <x v="8"/>
    <s v="UT"/>
    <n v="99999"/>
    <s v="USA"/>
    <x v="7"/>
    <x v="0"/>
    <d v="2014-06-11T00:00:00"/>
    <s v="Wed"/>
    <s v="Jun"/>
    <s v="2014"/>
    <s v="Shipping Company A"/>
    <s v="Sven Mortensen"/>
    <s v="123 9th Street"/>
    <s v="Salt Lake City"/>
    <s v="UT"/>
    <n v="99999"/>
    <s v="USA"/>
    <x v="0"/>
    <x v="13"/>
    <x v="8"/>
    <n v="34.799999999999997"/>
    <n v="88"/>
    <x v="86"/>
    <n v="303.17759999999993"/>
  </r>
  <r>
    <n v="1151"/>
    <x v="49"/>
    <x v="4"/>
    <x v="5"/>
    <x v="0"/>
    <n v="6"/>
    <s v="Company F"/>
    <s v="123 6th Street"/>
    <x v="5"/>
    <s v="WI"/>
    <n v="99999"/>
    <s v="USA"/>
    <x v="4"/>
    <x v="2"/>
    <d v="2014-06-08T00:00:00"/>
    <s v="Sun"/>
    <s v="Jun"/>
    <s v="2014"/>
    <s v="Shipping Company B"/>
    <s v="Francisco Pérez-Olaeta"/>
    <s v="123 6th Street"/>
    <s v="Milwaukee"/>
    <s v="WI"/>
    <n v="99999"/>
    <s v="USA"/>
    <x v="1"/>
    <x v="0"/>
    <x v="0"/>
    <n v="14"/>
    <n v="65"/>
    <x v="87"/>
    <n v="95.55"/>
  </r>
  <r>
    <n v="1152"/>
    <x v="50"/>
    <x v="2"/>
    <x v="5"/>
    <x v="0"/>
    <n v="8"/>
    <s v="Company H"/>
    <s v="123 8th Street"/>
    <x v="2"/>
    <s v="OR"/>
    <n v="99999"/>
    <s v="USA"/>
    <x v="2"/>
    <x v="2"/>
    <d v="2014-06-10T00:00:00"/>
    <s v="Tue"/>
    <s v="Jun"/>
    <s v="2014"/>
    <s v="Shipping Company B"/>
    <s v="Elizabeth Andersen"/>
    <s v="123 8th Street"/>
    <s v="Portland"/>
    <s v="OR"/>
    <n v="99999"/>
    <s v="USA"/>
    <x v="0"/>
    <x v="9"/>
    <x v="5"/>
    <n v="40"/>
    <n v="38"/>
    <x v="88"/>
    <n v="148.96"/>
  </r>
  <r>
    <n v="1153"/>
    <x v="50"/>
    <x v="2"/>
    <x v="5"/>
    <x v="0"/>
    <n v="8"/>
    <s v="Company H"/>
    <s v="123 8th Street"/>
    <x v="2"/>
    <s v="OR"/>
    <n v="99999"/>
    <s v="USA"/>
    <x v="2"/>
    <x v="2"/>
    <n v="41800"/>
    <s v="Tue"/>
    <s v="Jun"/>
    <s v="2014"/>
    <s v="Shipping Company B"/>
    <s v="Elizabeth Andersen"/>
    <s v="123 8th Street"/>
    <s v="Portland"/>
    <s v="OR"/>
    <n v="99999"/>
    <s v="USA"/>
    <x v="0"/>
    <x v="6"/>
    <x v="2"/>
    <n v="9.1999999999999993"/>
    <n v="80"/>
    <x v="89"/>
    <n v="70.656000000000006"/>
  </r>
  <r>
    <n v="1154"/>
    <x v="51"/>
    <x v="3"/>
    <x v="5"/>
    <x v="0"/>
    <n v="25"/>
    <s v="Company Y"/>
    <s v="789 25th Street"/>
    <x v="7"/>
    <s v="IL"/>
    <n v="99999"/>
    <s v="USA"/>
    <x v="6"/>
    <x v="1"/>
    <d v="2014-06-27T00:00:00"/>
    <s v="Fri"/>
    <s v="Jun"/>
    <s v="2014"/>
    <s v="Shipping Company A"/>
    <s v="John Rodman"/>
    <s v="789 25th Street"/>
    <s v="Chicago"/>
    <s v="IL"/>
    <n v="99999"/>
    <s v="USA"/>
    <x v="2"/>
    <x v="19"/>
    <x v="2"/>
    <n v="10"/>
    <n v="49"/>
    <x v="90"/>
    <n v="47.04"/>
  </r>
  <r>
    <n v="1155"/>
    <x v="52"/>
    <x v="6"/>
    <x v="5"/>
    <x v="0"/>
    <n v="26"/>
    <s v="Company Z"/>
    <s v="789 26th Street"/>
    <x v="9"/>
    <s v="FL"/>
    <n v="99999"/>
    <s v="USA"/>
    <x v="5"/>
    <x v="3"/>
    <d v="2014-06-28T00:00:00"/>
    <s v="Sat"/>
    <s v="Jun"/>
    <s v="2014"/>
    <s v="Shipping Company C"/>
    <s v="Run Liu"/>
    <s v="789 26th Street"/>
    <s v="Miami"/>
    <s v="FL"/>
    <n v="99999"/>
    <s v="USA"/>
    <x v="1"/>
    <x v="20"/>
    <x v="12"/>
    <n v="21.35"/>
    <n v="90"/>
    <x v="91"/>
    <n v="186.38550000000004"/>
  </r>
  <r>
    <n v="1156"/>
    <x v="52"/>
    <x v="6"/>
    <x v="5"/>
    <x v="0"/>
    <n v="26"/>
    <s v="Company Z"/>
    <s v="789 26th Street"/>
    <x v="9"/>
    <s v="FL"/>
    <n v="99999"/>
    <s v="USA"/>
    <x v="5"/>
    <x v="3"/>
    <d v="2014-06-28T00:00:00"/>
    <s v="Sat"/>
    <s v="Jun"/>
    <s v="2014"/>
    <s v="Shipping Company C"/>
    <s v="Run Liu"/>
    <s v="789 26th Street"/>
    <s v="Miami"/>
    <s v="FL"/>
    <n v="99999"/>
    <s v="USA"/>
    <x v="1"/>
    <x v="8"/>
    <x v="4"/>
    <n v="9.65"/>
    <n v="60"/>
    <x v="83"/>
    <n v="59.637000000000008"/>
  </r>
  <r>
    <n v="1157"/>
    <x v="52"/>
    <x v="6"/>
    <x v="5"/>
    <x v="0"/>
    <n v="26"/>
    <s v="Company Z"/>
    <s v="789 26th Street"/>
    <x v="9"/>
    <s v="FL"/>
    <n v="99999"/>
    <s v="USA"/>
    <x v="5"/>
    <x v="3"/>
    <n v="41818"/>
    <s v="Sat"/>
    <s v="Jun"/>
    <s v="2014"/>
    <s v="Shipping Company C"/>
    <s v="Run Liu"/>
    <s v="789 26th Street"/>
    <s v="Miami"/>
    <s v="FL"/>
    <n v="99999"/>
    <s v="USA"/>
    <x v="1"/>
    <x v="11"/>
    <x v="6"/>
    <n v="18.399999999999999"/>
    <n v="39"/>
    <x v="92"/>
    <n v="71.759999999999991"/>
  </r>
  <r>
    <n v="1158"/>
    <x v="53"/>
    <x v="2"/>
    <x v="5"/>
    <x v="0"/>
    <n v="29"/>
    <s v="Company CC"/>
    <s v="789 29th Street"/>
    <x v="3"/>
    <s v="CO"/>
    <n v="99999"/>
    <s v="USA"/>
    <x v="3"/>
    <x v="0"/>
    <n v="41821"/>
    <s v="Tue"/>
    <s v="Jul"/>
    <s v="2014"/>
    <s v="Shipping Company B"/>
    <s v="Soo Jung Lee"/>
    <s v="789 29th Street"/>
    <s v="Denver"/>
    <s v="CO"/>
    <n v="99999"/>
    <s v="USA"/>
    <x v="0"/>
    <x v="0"/>
    <x v="0"/>
    <n v="14"/>
    <n v="79"/>
    <x v="93"/>
    <n v="113.91800000000001"/>
  </r>
  <r>
    <n v="1159"/>
    <x v="49"/>
    <x v="4"/>
    <x v="5"/>
    <x v="0"/>
    <n v="6"/>
    <s v="Company F"/>
    <s v="123 6th Street"/>
    <x v="5"/>
    <s v="WI"/>
    <n v="99999"/>
    <s v="USA"/>
    <x v="4"/>
    <x v="2"/>
    <n v="41798"/>
    <s v="Sun"/>
    <s v="Jun"/>
    <s v="2014"/>
    <s v="Shipping Company C"/>
    <s v="Francisco Pérez-Olaeta"/>
    <s v="123 6th Street"/>
    <s v="Milwaukee"/>
    <s v="WI"/>
    <n v="99999"/>
    <s v="USA"/>
    <x v="0"/>
    <x v="7"/>
    <x v="3"/>
    <n v="12.75"/>
    <n v="44"/>
    <x v="94"/>
    <n v="57.222000000000001"/>
  </r>
  <r>
    <n v="1161"/>
    <x v="54"/>
    <x v="3"/>
    <x v="5"/>
    <x v="0"/>
    <n v="4"/>
    <s v="Company D"/>
    <s v="123 4th Street"/>
    <x v="1"/>
    <s v="NY"/>
    <n v="99999"/>
    <s v="USA"/>
    <x v="1"/>
    <x v="1"/>
    <n v="41796"/>
    <s v="Fri"/>
    <s v="Jun"/>
    <s v="2014"/>
    <s v="Shipping Company A"/>
    <s v="Christina Lee"/>
    <s v="123 4th Street"/>
    <s v="New York"/>
    <s v="NY"/>
    <n v="99999"/>
    <s v="USA"/>
    <x v="1"/>
    <x v="21"/>
    <x v="10"/>
    <n v="81"/>
    <n v="98"/>
    <x v="95"/>
    <n v="769.98599999999999"/>
  </r>
  <r>
    <n v="1162"/>
    <x v="54"/>
    <x v="3"/>
    <x v="5"/>
    <x v="0"/>
    <n v="4"/>
    <s v="Company D"/>
    <s v="123 4th Street"/>
    <x v="1"/>
    <s v="NY"/>
    <n v="99999"/>
    <s v="USA"/>
    <x v="1"/>
    <x v="1"/>
    <n v="41796"/>
    <s v="Fri"/>
    <s v="Jun"/>
    <s v="2014"/>
    <s v="Shipping Company A"/>
    <s v="Christina Lee"/>
    <s v="123 4th Street"/>
    <s v="New York"/>
    <s v="NY"/>
    <n v="99999"/>
    <s v="USA"/>
    <x v="1"/>
    <x v="22"/>
    <x v="13"/>
    <n v="7"/>
    <n v="61"/>
    <x v="96"/>
    <n v="42.273000000000003"/>
  </r>
  <r>
    <n v="1164"/>
    <x v="50"/>
    <x v="2"/>
    <x v="5"/>
    <x v="0"/>
    <n v="8"/>
    <s v="Company H"/>
    <s v="123 8th Street"/>
    <x v="2"/>
    <s v="OR"/>
    <n v="99999"/>
    <s v="USA"/>
    <x v="2"/>
    <x v="2"/>
    <d v="2014-06-10T00:00:00"/>
    <s v="Tue"/>
    <s v="Jun"/>
    <s v="2014"/>
    <s v="Shipping Company C"/>
    <s v="Elizabeth Andersen"/>
    <s v="123 8th Street"/>
    <s v="Portland"/>
    <s v="OR"/>
    <n v="99999"/>
    <s v="USA"/>
    <x v="1"/>
    <x v="13"/>
    <x v="8"/>
    <n v="34.799999999999997"/>
    <n v="30"/>
    <x v="97"/>
    <n v="109.62"/>
  </r>
  <r>
    <n v="1167"/>
    <x v="55"/>
    <x v="5"/>
    <x v="5"/>
    <x v="0"/>
    <n v="3"/>
    <s v="Company C"/>
    <s v="123 3rd Street"/>
    <x v="4"/>
    <s v="CA"/>
    <n v="99999"/>
    <s v="USA"/>
    <x v="0"/>
    <x v="0"/>
    <d v="2014-06-05T00:00:00"/>
    <s v="Thu"/>
    <s v="Jun"/>
    <s v="2014"/>
    <s v="Shipping Company B"/>
    <s v="Thomas Axerr"/>
    <s v="123 3rd Street"/>
    <s v="Los Angelas"/>
    <s v="CA"/>
    <n v="99999"/>
    <s v="USA"/>
    <x v="2"/>
    <x v="14"/>
    <x v="9"/>
    <n v="10"/>
    <n v="24"/>
    <x v="98"/>
    <n v="25.200000000000003"/>
  </r>
  <r>
    <n v="1168"/>
    <x v="55"/>
    <x v="5"/>
    <x v="5"/>
    <x v="0"/>
    <n v="3"/>
    <s v="Company C"/>
    <s v="123 3rd Street"/>
    <x v="4"/>
    <s v="CA"/>
    <n v="99999"/>
    <s v="USA"/>
    <x v="0"/>
    <x v="0"/>
    <d v="2014-06-05T00:00:00"/>
    <s v="Thu"/>
    <s v="Jun"/>
    <s v="2014"/>
    <s v="Shipping Company B"/>
    <s v="Thomas Axerr"/>
    <s v="123 3rd Street"/>
    <s v="Los Angelas"/>
    <s v="CA"/>
    <n v="99999"/>
    <s v="USA"/>
    <x v="2"/>
    <x v="9"/>
    <x v="5"/>
    <n v="40"/>
    <n v="28"/>
    <x v="99"/>
    <n v="109.75999999999999"/>
  </r>
  <r>
    <n v="1172"/>
    <x v="56"/>
    <x v="5"/>
    <x v="5"/>
    <x v="0"/>
    <n v="10"/>
    <s v="Company J"/>
    <s v="123 10th Street"/>
    <x v="7"/>
    <s v="IL"/>
    <n v="99999"/>
    <s v="USA"/>
    <x v="6"/>
    <x v="1"/>
    <d v="2014-06-12T00:00:00"/>
    <s v="Thu"/>
    <s v="Jun"/>
    <s v="2014"/>
    <s v="Shipping Company B"/>
    <s v="Roland Wacker"/>
    <s v="123 10th Street"/>
    <s v="Chicago"/>
    <s v="IL"/>
    <n v="99999"/>
    <s v="USA"/>
    <x v="1"/>
    <x v="15"/>
    <x v="1"/>
    <n v="10"/>
    <n v="74"/>
    <x v="100"/>
    <n v="71.78"/>
  </r>
  <r>
    <n v="1177"/>
    <x v="47"/>
    <x v="1"/>
    <x v="5"/>
    <x v="0"/>
    <n v="28"/>
    <s v="Company BB"/>
    <s v="789 28th Street"/>
    <x v="6"/>
    <s v="TN"/>
    <n v="99999"/>
    <s v="USA"/>
    <x v="5"/>
    <x v="3"/>
    <d v="2014-06-30T00:00:00"/>
    <s v="Mon"/>
    <s v="Jun"/>
    <s v="2014"/>
    <s v="Shipping Company C"/>
    <s v="Amritansh Raghav"/>
    <s v="789 28th Street"/>
    <s v="Memphis"/>
    <s v="TN"/>
    <n v="99999"/>
    <s v="USA"/>
    <x v="1"/>
    <x v="5"/>
    <x v="0"/>
    <n v="46"/>
    <n v="74"/>
    <x v="101"/>
    <n v="340.40000000000003"/>
  </r>
  <r>
    <n v="1178"/>
    <x v="48"/>
    <x v="0"/>
    <x v="5"/>
    <x v="0"/>
    <n v="9"/>
    <s v="Company I"/>
    <s v="123 9th Street"/>
    <x v="8"/>
    <s v="UT"/>
    <n v="99999"/>
    <s v="USA"/>
    <x v="7"/>
    <x v="0"/>
    <d v="2014-06-11T00:00:00"/>
    <s v="Wed"/>
    <s v="Jun"/>
    <s v="2014"/>
    <s v="Shipping Company A"/>
    <s v="Sven Mortensen"/>
    <s v="123 9th Street"/>
    <s v="Salt Lake City"/>
    <s v="UT"/>
    <n v="99999"/>
    <s v="USA"/>
    <x v="0"/>
    <x v="8"/>
    <x v="4"/>
    <n v="9.65"/>
    <n v="76"/>
    <x v="102"/>
    <n v="72.6066"/>
  </r>
  <r>
    <n v="1179"/>
    <x v="49"/>
    <x v="4"/>
    <x v="5"/>
    <x v="0"/>
    <n v="6"/>
    <s v="Company F"/>
    <s v="123 6th Street"/>
    <x v="5"/>
    <s v="WI"/>
    <n v="99999"/>
    <s v="USA"/>
    <x v="4"/>
    <x v="2"/>
    <d v="2014-06-08T00:00:00"/>
    <s v="Sun"/>
    <s v="Jun"/>
    <s v="2014"/>
    <s v="Shipping Company B"/>
    <s v="Francisco Pérez-Olaeta"/>
    <s v="123 6th Street"/>
    <s v="Milwaukee"/>
    <s v="WI"/>
    <n v="99999"/>
    <s v="USA"/>
    <x v="1"/>
    <x v="7"/>
    <x v="3"/>
    <n v="12.75"/>
    <n v="96"/>
    <x v="103"/>
    <n v="123.62400000000001"/>
  </r>
  <r>
    <n v="1180"/>
    <x v="50"/>
    <x v="2"/>
    <x v="5"/>
    <x v="0"/>
    <n v="8"/>
    <s v="Company H"/>
    <s v="123 8th Street"/>
    <x v="2"/>
    <s v="OR"/>
    <n v="99999"/>
    <s v="USA"/>
    <x v="2"/>
    <x v="2"/>
    <d v="2014-06-10T00:00:00"/>
    <s v="Tue"/>
    <s v="Jun"/>
    <s v="2014"/>
    <s v="Shipping Company B"/>
    <s v="Elizabeth Andersen"/>
    <s v="123 8th Street"/>
    <s v="Portland"/>
    <s v="OR"/>
    <n v="99999"/>
    <s v="USA"/>
    <x v="0"/>
    <x v="7"/>
    <x v="3"/>
    <n v="12.75"/>
    <n v="92"/>
    <x v="104"/>
    <n v="116.12700000000001"/>
  </r>
  <r>
    <n v="1181"/>
    <x v="51"/>
    <x v="3"/>
    <x v="5"/>
    <x v="0"/>
    <n v="25"/>
    <s v="Company Y"/>
    <s v="789 25th Street"/>
    <x v="7"/>
    <s v="IL"/>
    <n v="99999"/>
    <s v="USA"/>
    <x v="6"/>
    <x v="1"/>
    <d v="2014-06-27T00:00:00"/>
    <s v="Fri"/>
    <s v="Jun"/>
    <s v="2014"/>
    <s v="Shipping Company A"/>
    <s v="John Rodman"/>
    <s v="789 25th Street"/>
    <s v="Chicago"/>
    <s v="IL"/>
    <n v="99999"/>
    <s v="USA"/>
    <x v="2"/>
    <x v="16"/>
    <x v="9"/>
    <n v="22"/>
    <n v="93"/>
    <x v="105"/>
    <n v="200.50800000000001"/>
  </r>
  <r>
    <n v="1182"/>
    <x v="52"/>
    <x v="6"/>
    <x v="5"/>
    <x v="0"/>
    <n v="26"/>
    <s v="Company Z"/>
    <s v="789 26th Street"/>
    <x v="9"/>
    <s v="FL"/>
    <n v="99999"/>
    <s v="USA"/>
    <x v="5"/>
    <x v="3"/>
    <d v="2014-06-28T00:00:00"/>
    <s v="Sat"/>
    <s v="Jun"/>
    <s v="2014"/>
    <s v="Shipping Company C"/>
    <s v="Run Liu"/>
    <s v="789 26th Street"/>
    <s v="Miami"/>
    <s v="FL"/>
    <n v="99999"/>
    <s v="USA"/>
    <x v="1"/>
    <x v="17"/>
    <x v="10"/>
    <n v="25"/>
    <n v="18"/>
    <x v="106"/>
    <n v="42.75"/>
  </r>
  <r>
    <n v="1183"/>
    <x v="53"/>
    <x v="2"/>
    <x v="5"/>
    <x v="0"/>
    <n v="29"/>
    <s v="Company CC"/>
    <s v="789 29th Street"/>
    <x v="3"/>
    <s v="CO"/>
    <n v="99999"/>
    <s v="USA"/>
    <x v="3"/>
    <x v="0"/>
    <d v="2014-07-01T00:00:00"/>
    <s v="Tue"/>
    <s v="Jul"/>
    <s v="2014"/>
    <s v="Shipping Company B"/>
    <s v="Soo Jung Lee"/>
    <s v="789 29th Street"/>
    <s v="Denver"/>
    <s v="CO"/>
    <n v="99999"/>
    <s v="USA"/>
    <x v="0"/>
    <x v="18"/>
    <x v="11"/>
    <n v="39"/>
    <n v="98"/>
    <x v="107"/>
    <n v="397.48800000000006"/>
  </r>
  <r>
    <n v="1184"/>
    <x v="49"/>
    <x v="4"/>
    <x v="5"/>
    <x v="0"/>
    <n v="6"/>
    <s v="Company F"/>
    <s v="123 6th Street"/>
    <x v="5"/>
    <s v="WI"/>
    <n v="99999"/>
    <s v="USA"/>
    <x v="4"/>
    <x v="2"/>
    <d v="2014-06-08T00:00:00"/>
    <s v="Sun"/>
    <s v="Jun"/>
    <s v="2014"/>
    <s v="Shipping Company C"/>
    <s v="Francisco Pérez-Olaeta"/>
    <s v="123 6th Street"/>
    <s v="Milwaukee"/>
    <s v="WI"/>
    <n v="99999"/>
    <s v="USA"/>
    <x v="0"/>
    <x v="2"/>
    <x v="1"/>
    <n v="30"/>
    <n v="46"/>
    <x v="108"/>
    <n v="135.24"/>
  </r>
  <r>
    <n v="1185"/>
    <x v="49"/>
    <x v="4"/>
    <x v="5"/>
    <x v="0"/>
    <n v="6"/>
    <s v="Company F"/>
    <s v="123 6th Street"/>
    <x v="5"/>
    <s v="WI"/>
    <n v="99999"/>
    <s v="USA"/>
    <x v="4"/>
    <x v="2"/>
    <d v="2014-06-08T00:00:00"/>
    <s v="Sun"/>
    <s v="Jun"/>
    <s v="2014"/>
    <s v="Shipping Company C"/>
    <s v="Francisco Pérez-Olaeta"/>
    <s v="123 6th Street"/>
    <s v="Milwaukee"/>
    <s v="WI"/>
    <n v="99999"/>
    <s v="USA"/>
    <x v="0"/>
    <x v="3"/>
    <x v="1"/>
    <n v="53"/>
    <n v="14"/>
    <x v="33"/>
    <n v="74.2"/>
  </r>
  <r>
    <n v="1189"/>
    <x v="57"/>
    <x v="0"/>
    <x v="6"/>
    <x v="0"/>
    <n v="28"/>
    <s v="Company BB"/>
    <s v="789 28th Street"/>
    <x v="6"/>
    <s v="TN"/>
    <n v="99999"/>
    <s v="USA"/>
    <x v="5"/>
    <x v="3"/>
    <d v="2014-07-30T00:00:00"/>
    <s v="Wed"/>
    <s v="Jul"/>
    <s v="2014"/>
    <s v="Shipping Company C"/>
    <s v="Amritansh Raghav"/>
    <s v="789 28th Street"/>
    <s v="Memphis"/>
    <s v="TN"/>
    <n v="99999"/>
    <s v="USA"/>
    <x v="1"/>
    <x v="8"/>
    <x v="4"/>
    <n v="9.65"/>
    <n v="33"/>
    <x v="109"/>
    <n v="30.252749999999999"/>
  </r>
  <r>
    <n v="1190"/>
    <x v="57"/>
    <x v="0"/>
    <x v="6"/>
    <x v="0"/>
    <n v="28"/>
    <s v="Company BB"/>
    <s v="789 28th Street"/>
    <x v="6"/>
    <s v="TN"/>
    <n v="99999"/>
    <s v="USA"/>
    <x v="5"/>
    <x v="3"/>
    <d v="2014-07-30T00:00:00"/>
    <s v="Wed"/>
    <s v="Jul"/>
    <s v="2014"/>
    <s v="Shipping Company C"/>
    <s v="Amritansh Raghav"/>
    <s v="789 28th Street"/>
    <s v="Memphis"/>
    <s v="TN"/>
    <n v="99999"/>
    <s v="USA"/>
    <x v="1"/>
    <x v="11"/>
    <x v="6"/>
    <n v="18.399999999999999"/>
    <n v="47"/>
    <x v="110"/>
    <n v="90.804000000000002"/>
  </r>
  <r>
    <n v="1191"/>
    <x v="58"/>
    <x v="3"/>
    <x v="6"/>
    <x v="0"/>
    <n v="9"/>
    <s v="Company I"/>
    <s v="123 9th Street"/>
    <x v="8"/>
    <s v="UT"/>
    <n v="99999"/>
    <s v="USA"/>
    <x v="7"/>
    <x v="0"/>
    <d v="2014-07-11T00:00:00"/>
    <s v="Fri"/>
    <s v="Jul"/>
    <s v="2014"/>
    <s v="Shipping Company A"/>
    <s v="Sven Mortensen"/>
    <s v="123 9th Street"/>
    <s v="Salt Lake City"/>
    <s v="UT"/>
    <n v="99999"/>
    <s v="USA"/>
    <x v="0"/>
    <x v="12"/>
    <x v="7"/>
    <n v="19.5"/>
    <n v="61"/>
    <x v="111"/>
    <n v="123.70800000000001"/>
  </r>
  <r>
    <n v="1192"/>
    <x v="58"/>
    <x v="3"/>
    <x v="6"/>
    <x v="0"/>
    <n v="9"/>
    <s v="Company I"/>
    <s v="123 9th Street"/>
    <x v="8"/>
    <s v="UT"/>
    <n v="99999"/>
    <s v="USA"/>
    <x v="7"/>
    <x v="0"/>
    <d v="2014-07-11T00:00:00"/>
    <s v="Fri"/>
    <s v="Jul"/>
    <s v="2014"/>
    <s v="Shipping Company A"/>
    <s v="Sven Mortensen"/>
    <s v="123 9th Street"/>
    <s v="Salt Lake City"/>
    <s v="UT"/>
    <n v="99999"/>
    <s v="USA"/>
    <x v="0"/>
    <x v="13"/>
    <x v="8"/>
    <n v="34.799999999999997"/>
    <n v="27"/>
    <x v="112"/>
    <n v="95.839199999999991"/>
  </r>
  <r>
    <n v="1193"/>
    <x v="59"/>
    <x v="2"/>
    <x v="6"/>
    <x v="0"/>
    <n v="6"/>
    <s v="Company F"/>
    <s v="123 6th Street"/>
    <x v="5"/>
    <s v="WI"/>
    <n v="99999"/>
    <s v="USA"/>
    <x v="4"/>
    <x v="2"/>
    <d v="2014-07-08T00:00:00"/>
    <s v="Tue"/>
    <s v="Jul"/>
    <s v="2014"/>
    <s v="Shipping Company B"/>
    <s v="Francisco Pérez-Olaeta"/>
    <s v="123 6th Street"/>
    <s v="Milwaukee"/>
    <s v="WI"/>
    <n v="99999"/>
    <s v="USA"/>
    <x v="1"/>
    <x v="0"/>
    <x v="0"/>
    <n v="14"/>
    <n v="84"/>
    <x v="69"/>
    <n v="118.77600000000001"/>
  </r>
  <r>
    <n v="1194"/>
    <x v="60"/>
    <x v="5"/>
    <x v="6"/>
    <x v="0"/>
    <n v="8"/>
    <s v="Company H"/>
    <s v="123 8th Street"/>
    <x v="2"/>
    <s v="OR"/>
    <n v="99999"/>
    <s v="USA"/>
    <x v="2"/>
    <x v="2"/>
    <d v="2014-07-10T00:00:00"/>
    <s v="Thu"/>
    <s v="Jul"/>
    <s v="2014"/>
    <s v="Shipping Company B"/>
    <s v="Elizabeth Andersen"/>
    <s v="123 8th Street"/>
    <s v="Portland"/>
    <s v="OR"/>
    <n v="99999"/>
    <s v="USA"/>
    <x v="0"/>
    <x v="9"/>
    <x v="5"/>
    <n v="40"/>
    <n v="91"/>
    <x v="113"/>
    <n v="360.36"/>
  </r>
  <r>
    <n v="1195"/>
    <x v="60"/>
    <x v="5"/>
    <x v="6"/>
    <x v="0"/>
    <n v="8"/>
    <s v="Company H"/>
    <s v="123 8th Street"/>
    <x v="2"/>
    <s v="OR"/>
    <n v="99999"/>
    <s v="USA"/>
    <x v="2"/>
    <x v="2"/>
    <d v="2014-07-10T00:00:00"/>
    <s v="Thu"/>
    <s v="Jul"/>
    <s v="2014"/>
    <s v="Shipping Company B"/>
    <s v="Elizabeth Andersen"/>
    <s v="123 8th Street"/>
    <s v="Portland"/>
    <s v="OR"/>
    <n v="99999"/>
    <s v="USA"/>
    <x v="0"/>
    <x v="6"/>
    <x v="2"/>
    <n v="9.1999999999999993"/>
    <n v="36"/>
    <x v="114"/>
    <n v="34.444800000000001"/>
  </r>
  <r>
    <n v="1196"/>
    <x v="61"/>
    <x v="4"/>
    <x v="6"/>
    <x v="0"/>
    <n v="25"/>
    <s v="Company Y"/>
    <s v="789 25th Street"/>
    <x v="7"/>
    <s v="IL"/>
    <n v="99999"/>
    <s v="USA"/>
    <x v="6"/>
    <x v="1"/>
    <n v="41847"/>
    <s v="Sun"/>
    <s v="Jul"/>
    <s v="2014"/>
    <s v="Shipping Company A"/>
    <s v="John Rodman"/>
    <s v="789 25th Street"/>
    <s v="Chicago"/>
    <s v="IL"/>
    <n v="99999"/>
    <s v="USA"/>
    <x v="2"/>
    <x v="19"/>
    <x v="2"/>
    <n v="10"/>
    <n v="34"/>
    <x v="115"/>
    <n v="34.340000000000003"/>
  </r>
  <r>
    <n v="1197"/>
    <x v="62"/>
    <x v="1"/>
    <x v="6"/>
    <x v="0"/>
    <n v="26"/>
    <s v="Company Z"/>
    <s v="789 26th Street"/>
    <x v="9"/>
    <s v="FL"/>
    <n v="99999"/>
    <s v="USA"/>
    <x v="5"/>
    <x v="3"/>
    <n v="41848"/>
    <s v="Mon"/>
    <s v="Jul"/>
    <s v="2014"/>
    <s v="Shipping Company C"/>
    <s v="Run Liu"/>
    <s v="789 26th Street"/>
    <s v="Miami"/>
    <s v="FL"/>
    <n v="99999"/>
    <s v="USA"/>
    <x v="1"/>
    <x v="20"/>
    <x v="12"/>
    <n v="21.35"/>
    <n v="81"/>
    <x v="116"/>
    <n v="178.12305000000003"/>
  </r>
  <r>
    <n v="1198"/>
    <x v="62"/>
    <x v="1"/>
    <x v="6"/>
    <x v="0"/>
    <n v="26"/>
    <s v="Company Z"/>
    <s v="789 26th Street"/>
    <x v="9"/>
    <s v="FL"/>
    <n v="99999"/>
    <s v="USA"/>
    <x v="5"/>
    <x v="3"/>
    <n v="41848"/>
    <s v="Mon"/>
    <s v="Jul"/>
    <s v="2014"/>
    <s v="Shipping Company C"/>
    <s v="Run Liu"/>
    <s v="789 26th Street"/>
    <s v="Miami"/>
    <s v="FL"/>
    <n v="99999"/>
    <s v="USA"/>
    <x v="1"/>
    <x v="8"/>
    <x v="4"/>
    <n v="9.65"/>
    <n v="25"/>
    <x v="117"/>
    <n v="23.401250000000001"/>
  </r>
  <r>
    <n v="1199"/>
    <x v="62"/>
    <x v="1"/>
    <x v="6"/>
    <x v="0"/>
    <n v="26"/>
    <s v="Company Z"/>
    <s v="789 26th Street"/>
    <x v="9"/>
    <s v="FL"/>
    <n v="99999"/>
    <s v="USA"/>
    <x v="5"/>
    <x v="3"/>
    <n v="41848"/>
    <s v="Mon"/>
    <s v="Jul"/>
    <s v="2014"/>
    <s v="Shipping Company C"/>
    <s v="Run Liu"/>
    <s v="789 26th Street"/>
    <s v="Miami"/>
    <s v="FL"/>
    <n v="99999"/>
    <s v="USA"/>
    <x v="1"/>
    <x v="11"/>
    <x v="6"/>
    <n v="18.399999999999999"/>
    <n v="12"/>
    <x v="118"/>
    <n v="22.08"/>
  </r>
  <r>
    <n v="1200"/>
    <x v="63"/>
    <x v="5"/>
    <x v="6"/>
    <x v="0"/>
    <n v="29"/>
    <s v="Company CC"/>
    <s v="789 29th Street"/>
    <x v="3"/>
    <s v="CO"/>
    <n v="99999"/>
    <s v="USA"/>
    <x v="3"/>
    <x v="0"/>
    <d v="2014-07-31T00:00:00"/>
    <s v="Thu"/>
    <s v="Jul"/>
    <s v="2014"/>
    <s v="Shipping Company B"/>
    <s v="Soo Jung Lee"/>
    <s v="789 29th Street"/>
    <s v="Denver"/>
    <s v="CO"/>
    <n v="99999"/>
    <s v="USA"/>
    <x v="0"/>
    <x v="0"/>
    <x v="0"/>
    <n v="14"/>
    <n v="23"/>
    <x v="119"/>
    <n v="30.912000000000003"/>
  </r>
  <r>
    <n v="1201"/>
    <x v="59"/>
    <x v="2"/>
    <x v="6"/>
    <x v="0"/>
    <n v="6"/>
    <s v="Company F"/>
    <s v="123 6th Street"/>
    <x v="5"/>
    <s v="WI"/>
    <n v="99999"/>
    <s v="USA"/>
    <x v="4"/>
    <x v="2"/>
    <d v="2014-07-08T00:00:00"/>
    <s v="Tue"/>
    <s v="Jul"/>
    <s v="2014"/>
    <s v="Shipping Company C"/>
    <s v="Francisco Pérez-Olaeta"/>
    <s v="123 6th Street"/>
    <s v="Milwaukee"/>
    <s v="WI"/>
    <n v="99999"/>
    <s v="USA"/>
    <x v="0"/>
    <x v="7"/>
    <x v="3"/>
    <n v="12.75"/>
    <n v="76"/>
    <x v="120"/>
    <n v="97.869"/>
  </r>
  <r>
    <n v="1203"/>
    <x v="64"/>
    <x v="4"/>
    <x v="6"/>
    <x v="0"/>
    <n v="4"/>
    <s v="Company D"/>
    <s v="123 4th Street"/>
    <x v="1"/>
    <s v="NY"/>
    <n v="99999"/>
    <s v="USA"/>
    <x v="1"/>
    <x v="1"/>
    <d v="2014-07-06T00:00:00"/>
    <s v="Sun"/>
    <s v="Jul"/>
    <s v="2014"/>
    <s v="Shipping Company A"/>
    <s v="Christina Lee"/>
    <s v="123 4th Street"/>
    <s v="New York"/>
    <s v="NY"/>
    <n v="99999"/>
    <s v="USA"/>
    <x v="1"/>
    <x v="21"/>
    <x v="10"/>
    <n v="81"/>
    <n v="55"/>
    <x v="121"/>
    <n v="445.5"/>
  </r>
  <r>
    <n v="1204"/>
    <x v="64"/>
    <x v="4"/>
    <x v="6"/>
    <x v="0"/>
    <n v="4"/>
    <s v="Company D"/>
    <s v="123 4th Street"/>
    <x v="1"/>
    <s v="NY"/>
    <n v="99999"/>
    <s v="USA"/>
    <x v="1"/>
    <x v="1"/>
    <d v="2014-07-06T00:00:00"/>
    <s v="Sun"/>
    <s v="Jul"/>
    <s v="2014"/>
    <s v="Shipping Company A"/>
    <s v="Christina Lee"/>
    <s v="123 4th Street"/>
    <s v="New York"/>
    <s v="NY"/>
    <n v="99999"/>
    <s v="USA"/>
    <x v="1"/>
    <x v="22"/>
    <x v="13"/>
    <n v="7"/>
    <n v="19"/>
    <x v="122"/>
    <n v="12.901"/>
  </r>
  <r>
    <n v="1206"/>
    <x v="60"/>
    <x v="5"/>
    <x v="6"/>
    <x v="0"/>
    <n v="8"/>
    <s v="Company H"/>
    <s v="123 8th Street"/>
    <x v="2"/>
    <s v="OR"/>
    <n v="99999"/>
    <s v="USA"/>
    <x v="2"/>
    <x v="2"/>
    <d v="2014-07-10T00:00:00"/>
    <s v="Thu"/>
    <s v="Jul"/>
    <s v="2014"/>
    <s v="Shipping Company C"/>
    <s v="Elizabeth Andersen"/>
    <s v="123 8th Street"/>
    <s v="Portland"/>
    <s v="OR"/>
    <n v="99999"/>
    <s v="USA"/>
    <x v="1"/>
    <x v="13"/>
    <x v="8"/>
    <n v="34.799999999999997"/>
    <n v="27"/>
    <x v="112"/>
    <n v="89.261999999999986"/>
  </r>
  <r>
    <n v="1209"/>
    <x v="65"/>
    <x v="6"/>
    <x v="6"/>
    <x v="0"/>
    <n v="3"/>
    <s v="Company C"/>
    <s v="123 3rd Street"/>
    <x v="4"/>
    <s v="CA"/>
    <n v="99999"/>
    <s v="USA"/>
    <x v="0"/>
    <x v="0"/>
    <d v="2014-07-05T00:00:00"/>
    <s v="Sat"/>
    <s v="Jul"/>
    <s v="2014"/>
    <s v="Shipping Company B"/>
    <s v="Thomas Axerr"/>
    <s v="123 3rd Street"/>
    <s v="Los Angelas"/>
    <s v="CA"/>
    <n v="99999"/>
    <s v="USA"/>
    <x v="2"/>
    <x v="14"/>
    <x v="9"/>
    <n v="10"/>
    <n v="99"/>
    <x v="123"/>
    <n v="95.039999999999992"/>
  </r>
  <r>
    <n v="1210"/>
    <x v="65"/>
    <x v="6"/>
    <x v="6"/>
    <x v="0"/>
    <n v="3"/>
    <s v="Company C"/>
    <s v="123 3rd Street"/>
    <x v="4"/>
    <s v="CA"/>
    <n v="99999"/>
    <s v="USA"/>
    <x v="0"/>
    <x v="0"/>
    <d v="2014-07-05T00:00:00"/>
    <s v="Sat"/>
    <s v="Jul"/>
    <s v="2014"/>
    <s v="Shipping Company B"/>
    <s v="Thomas Axerr"/>
    <s v="123 3rd Street"/>
    <s v="Los Angelas"/>
    <s v="CA"/>
    <n v="99999"/>
    <s v="USA"/>
    <x v="2"/>
    <x v="9"/>
    <x v="5"/>
    <n v="40"/>
    <n v="10"/>
    <x v="124"/>
    <n v="40"/>
  </r>
  <r>
    <n v="1214"/>
    <x v="66"/>
    <x v="6"/>
    <x v="6"/>
    <x v="0"/>
    <n v="10"/>
    <s v="Company J"/>
    <s v="123 10th Street"/>
    <x v="7"/>
    <s v="IL"/>
    <n v="99999"/>
    <s v="USA"/>
    <x v="6"/>
    <x v="1"/>
    <d v="2014-07-12T00:00:00"/>
    <s v="Sat"/>
    <s v="Jul"/>
    <s v="2014"/>
    <s v="Shipping Company B"/>
    <s v="Roland Wacker"/>
    <s v="123 10th Street"/>
    <s v="Chicago"/>
    <s v="IL"/>
    <n v="99999"/>
    <s v="USA"/>
    <x v="1"/>
    <x v="15"/>
    <x v="1"/>
    <n v="10"/>
    <n v="80"/>
    <x v="125"/>
    <n v="77.599999999999994"/>
  </r>
  <r>
    <n v="1219"/>
    <x v="57"/>
    <x v="0"/>
    <x v="6"/>
    <x v="0"/>
    <n v="28"/>
    <s v="Company BB"/>
    <s v="789 28th Street"/>
    <x v="6"/>
    <s v="TN"/>
    <n v="99999"/>
    <s v="USA"/>
    <x v="5"/>
    <x v="3"/>
    <n v="41850"/>
    <s v="Wed"/>
    <s v="Jul"/>
    <s v="2014"/>
    <s v="Shipping Company C"/>
    <s v="Amritansh Raghav"/>
    <s v="789 28th Street"/>
    <s v="Memphis"/>
    <s v="TN"/>
    <n v="99999"/>
    <s v="USA"/>
    <x v="1"/>
    <x v="5"/>
    <x v="0"/>
    <n v="46"/>
    <n v="24"/>
    <x v="126"/>
    <n v="105.98399999999999"/>
  </r>
  <r>
    <n v="1220"/>
    <x v="58"/>
    <x v="3"/>
    <x v="6"/>
    <x v="0"/>
    <n v="9"/>
    <s v="Company I"/>
    <s v="123 9th Street"/>
    <x v="8"/>
    <s v="UT"/>
    <n v="99999"/>
    <s v="USA"/>
    <x v="7"/>
    <x v="0"/>
    <d v="2014-07-11T00:00:00"/>
    <s v="Fri"/>
    <s v="Jul"/>
    <s v="2014"/>
    <s v="Shipping Company A"/>
    <s v="Sven Mortensen"/>
    <s v="123 9th Street"/>
    <s v="Salt Lake City"/>
    <s v="UT"/>
    <n v="99999"/>
    <s v="USA"/>
    <x v="0"/>
    <x v="8"/>
    <x v="4"/>
    <n v="9.65"/>
    <n v="90"/>
    <x v="127"/>
    <n v="83.376000000000005"/>
  </r>
  <r>
    <n v="1221"/>
    <x v="59"/>
    <x v="2"/>
    <x v="6"/>
    <x v="0"/>
    <n v="6"/>
    <s v="Company F"/>
    <s v="123 6th Street"/>
    <x v="5"/>
    <s v="WI"/>
    <n v="99999"/>
    <s v="USA"/>
    <x v="4"/>
    <x v="2"/>
    <d v="2014-07-08T00:00:00"/>
    <s v="Tue"/>
    <s v="Jul"/>
    <s v="2014"/>
    <s v="Shipping Company B"/>
    <s v="Francisco Pérez-Olaeta"/>
    <s v="123 6th Street"/>
    <s v="Milwaukee"/>
    <s v="WI"/>
    <n v="99999"/>
    <s v="USA"/>
    <x v="1"/>
    <x v="7"/>
    <x v="3"/>
    <n v="12.75"/>
    <n v="28"/>
    <x v="128"/>
    <n v="35.700000000000003"/>
  </r>
  <r>
    <n v="1222"/>
    <x v="67"/>
    <x v="6"/>
    <x v="7"/>
    <x v="0"/>
    <n v="28"/>
    <s v="Company BB"/>
    <s v="789 28th Street"/>
    <x v="6"/>
    <s v="TN"/>
    <n v="99999"/>
    <s v="USA"/>
    <x v="5"/>
    <x v="3"/>
    <d v="2014-08-30T00:00:00"/>
    <s v="Sat"/>
    <s v="Aug"/>
    <s v="2014"/>
    <s v="Shipping Company C"/>
    <s v="Amritansh Raghav"/>
    <s v="789 28th Street"/>
    <s v="Memphis"/>
    <s v="TN"/>
    <n v="99999"/>
    <s v="USA"/>
    <x v="0"/>
    <x v="5"/>
    <x v="0"/>
    <n v="46"/>
    <n v="28"/>
    <x v="129"/>
    <n v="133.95200000000003"/>
  </r>
  <r>
    <n v="1223"/>
    <x v="68"/>
    <x v="4"/>
    <x v="7"/>
    <x v="0"/>
    <n v="8"/>
    <s v="Company H"/>
    <s v="123 8th Street"/>
    <x v="2"/>
    <s v="OR"/>
    <n v="99999"/>
    <s v="USA"/>
    <x v="2"/>
    <x v="2"/>
    <d v="2014-08-10T00:00:00"/>
    <s v="Sun"/>
    <s v="Aug"/>
    <s v="2014"/>
    <s v="Shipping Company C"/>
    <s v="Elizabeth Andersen"/>
    <s v="123 8th Street"/>
    <s v="Portland"/>
    <s v="OR"/>
    <n v="99999"/>
    <s v="USA"/>
    <x v="0"/>
    <x v="7"/>
    <x v="3"/>
    <n v="12.75"/>
    <n v="57"/>
    <x v="130"/>
    <n v="69.768000000000001"/>
  </r>
  <r>
    <n v="1224"/>
    <x v="69"/>
    <x v="2"/>
    <x v="7"/>
    <x v="0"/>
    <n v="10"/>
    <s v="Company J"/>
    <s v="123 10th Street"/>
    <x v="7"/>
    <s v="IL"/>
    <n v="99999"/>
    <s v="USA"/>
    <x v="6"/>
    <x v="1"/>
    <d v="2014-08-12T00:00:00"/>
    <s v="Tue"/>
    <s v="Aug"/>
    <s v="2014"/>
    <s v="Shipping Company B"/>
    <s v="Roland Wacker"/>
    <s v="123 10th Street"/>
    <s v="Chicago"/>
    <s v="IL"/>
    <n v="99999"/>
    <s v="USA"/>
    <x v="1"/>
    <x v="10"/>
    <x v="0"/>
    <n v="2.99"/>
    <n v="23"/>
    <x v="131"/>
    <n v="6.6706900000000013"/>
  </r>
  <r>
    <n v="1234"/>
    <x v="67"/>
    <x v="6"/>
    <x v="7"/>
    <x v="0"/>
    <n v="28"/>
    <s v="Company BB"/>
    <s v="789 28th Street"/>
    <x v="6"/>
    <s v="TN"/>
    <n v="99999"/>
    <s v="USA"/>
    <x v="5"/>
    <x v="3"/>
    <d v="2014-08-30T00:00:00"/>
    <s v="Sat"/>
    <s v="Aug"/>
    <s v="2014"/>
    <s v="Shipping Company C"/>
    <s v="Amritansh Raghav"/>
    <s v="789 28th Street"/>
    <s v="Memphis"/>
    <s v="TN"/>
    <n v="99999"/>
    <s v="USA"/>
    <x v="1"/>
    <x v="8"/>
    <x v="4"/>
    <n v="9.65"/>
    <n v="97"/>
    <x v="38"/>
    <n v="95.477100000000021"/>
  </r>
  <r>
    <n v="1235"/>
    <x v="67"/>
    <x v="6"/>
    <x v="7"/>
    <x v="0"/>
    <n v="28"/>
    <s v="Company BB"/>
    <s v="789 28th Street"/>
    <x v="6"/>
    <s v="TN"/>
    <n v="99999"/>
    <s v="USA"/>
    <x v="5"/>
    <x v="3"/>
    <d v="2014-08-30T00:00:00"/>
    <s v="Sat"/>
    <s v="Aug"/>
    <s v="2014"/>
    <s v="Shipping Company C"/>
    <s v="Amritansh Raghav"/>
    <s v="789 28th Street"/>
    <s v="Memphis"/>
    <s v="TN"/>
    <n v="99999"/>
    <s v="USA"/>
    <x v="1"/>
    <x v="11"/>
    <x v="6"/>
    <n v="18.399999999999999"/>
    <n v="80"/>
    <x v="22"/>
    <n v="150.14400000000003"/>
  </r>
  <r>
    <n v="1236"/>
    <x v="70"/>
    <x v="1"/>
    <x v="7"/>
    <x v="0"/>
    <n v="9"/>
    <s v="Company I"/>
    <s v="123 9th Street"/>
    <x v="8"/>
    <s v="UT"/>
    <n v="99999"/>
    <s v="USA"/>
    <x v="7"/>
    <x v="0"/>
    <d v="2014-08-11T00:00:00"/>
    <s v="Mon"/>
    <s v="Aug"/>
    <s v="2014"/>
    <s v="Shipping Company A"/>
    <s v="Sven Mortensen"/>
    <s v="123 9th Street"/>
    <s v="Salt Lake City"/>
    <s v="UT"/>
    <n v="99999"/>
    <s v="USA"/>
    <x v="0"/>
    <x v="12"/>
    <x v="7"/>
    <n v="19.5"/>
    <n v="66"/>
    <x v="132"/>
    <n v="132.56100000000001"/>
  </r>
  <r>
    <n v="1237"/>
    <x v="70"/>
    <x v="1"/>
    <x v="7"/>
    <x v="0"/>
    <n v="9"/>
    <s v="Company I"/>
    <s v="123 9th Street"/>
    <x v="8"/>
    <s v="UT"/>
    <n v="99999"/>
    <s v="USA"/>
    <x v="7"/>
    <x v="0"/>
    <d v="2014-08-11T00:00:00"/>
    <s v="Mon"/>
    <s v="Aug"/>
    <s v="2014"/>
    <s v="Shipping Company A"/>
    <s v="Sven Mortensen"/>
    <s v="123 9th Street"/>
    <s v="Salt Lake City"/>
    <s v="UT"/>
    <n v="99999"/>
    <s v="USA"/>
    <x v="0"/>
    <x v="13"/>
    <x v="8"/>
    <n v="34.799999999999997"/>
    <n v="32"/>
    <x v="133"/>
    <n v="111.36"/>
  </r>
  <r>
    <n v="1238"/>
    <x v="71"/>
    <x v="3"/>
    <x v="7"/>
    <x v="0"/>
    <n v="6"/>
    <s v="Company F"/>
    <s v="123 6th Street"/>
    <x v="5"/>
    <s v="WI"/>
    <n v="99999"/>
    <s v="USA"/>
    <x v="4"/>
    <x v="2"/>
    <d v="2014-08-08T00:00:00"/>
    <s v="Fri"/>
    <s v="Aug"/>
    <s v="2014"/>
    <s v="Shipping Company B"/>
    <s v="Francisco Pérez-Olaeta"/>
    <s v="123 6th Street"/>
    <s v="Milwaukee"/>
    <s v="WI"/>
    <n v="99999"/>
    <s v="USA"/>
    <x v="1"/>
    <x v="0"/>
    <x v="0"/>
    <n v="14"/>
    <n v="52"/>
    <x v="134"/>
    <n v="72.8"/>
  </r>
  <r>
    <n v="1239"/>
    <x v="68"/>
    <x v="4"/>
    <x v="7"/>
    <x v="0"/>
    <n v="8"/>
    <s v="Company H"/>
    <s v="123 8th Street"/>
    <x v="2"/>
    <s v="OR"/>
    <n v="99999"/>
    <s v="USA"/>
    <x v="2"/>
    <x v="2"/>
    <d v="2014-08-10T00:00:00"/>
    <s v="Sun"/>
    <s v="Aug"/>
    <s v="2014"/>
    <s v="Shipping Company B"/>
    <s v="Elizabeth Andersen"/>
    <s v="123 8th Street"/>
    <s v="Portland"/>
    <s v="OR"/>
    <n v="99999"/>
    <s v="USA"/>
    <x v="0"/>
    <x v="9"/>
    <x v="5"/>
    <n v="40"/>
    <n v="78"/>
    <x v="135"/>
    <n v="318.24"/>
  </r>
  <r>
    <n v="1240"/>
    <x v="68"/>
    <x v="4"/>
    <x v="7"/>
    <x v="0"/>
    <n v="8"/>
    <s v="Company H"/>
    <s v="123 8th Street"/>
    <x v="2"/>
    <s v="OR"/>
    <n v="99999"/>
    <s v="USA"/>
    <x v="2"/>
    <x v="2"/>
    <d v="2014-08-10T00:00:00"/>
    <s v="Sun"/>
    <s v="Aug"/>
    <s v="2014"/>
    <s v="Shipping Company B"/>
    <s v="Elizabeth Andersen"/>
    <s v="123 8th Street"/>
    <s v="Portland"/>
    <s v="OR"/>
    <n v="99999"/>
    <s v="USA"/>
    <x v="0"/>
    <x v="6"/>
    <x v="2"/>
    <n v="9.1999999999999993"/>
    <n v="54"/>
    <x v="136"/>
    <n v="49.183199999999999"/>
  </r>
  <r>
    <n v="1241"/>
    <x v="72"/>
    <x v="0"/>
    <x v="7"/>
    <x v="0"/>
    <n v="25"/>
    <s v="Company Y"/>
    <s v="789 25th Street"/>
    <x v="7"/>
    <s v="IL"/>
    <n v="99999"/>
    <s v="USA"/>
    <x v="6"/>
    <x v="1"/>
    <d v="2014-08-27T00:00:00"/>
    <s v="Wed"/>
    <s v="Aug"/>
    <s v="2014"/>
    <s v="Shipping Company A"/>
    <s v="John Rodman"/>
    <s v="789 25th Street"/>
    <s v="Chicago"/>
    <s v="IL"/>
    <n v="99999"/>
    <s v="USA"/>
    <x v="2"/>
    <x v="19"/>
    <x v="2"/>
    <n v="10"/>
    <n v="55"/>
    <x v="47"/>
    <n v="52.25"/>
  </r>
  <r>
    <n v="1242"/>
    <x v="73"/>
    <x v="5"/>
    <x v="7"/>
    <x v="0"/>
    <n v="26"/>
    <s v="Company Z"/>
    <s v="789 26th Street"/>
    <x v="9"/>
    <s v="FL"/>
    <n v="99999"/>
    <s v="USA"/>
    <x v="5"/>
    <x v="3"/>
    <d v="2014-08-28T00:00:00"/>
    <s v="Thu"/>
    <s v="Aug"/>
    <s v="2014"/>
    <s v="Shipping Company C"/>
    <s v="Run Liu"/>
    <s v="789 26th Street"/>
    <s v="Miami"/>
    <s v="FL"/>
    <n v="99999"/>
    <s v="USA"/>
    <x v="1"/>
    <x v="20"/>
    <x v="12"/>
    <n v="21.35"/>
    <n v="60"/>
    <x v="137"/>
    <n v="129.381"/>
  </r>
  <r>
    <n v="1243"/>
    <x v="73"/>
    <x v="5"/>
    <x v="7"/>
    <x v="0"/>
    <n v="26"/>
    <s v="Company Z"/>
    <s v="789 26th Street"/>
    <x v="9"/>
    <s v="FL"/>
    <n v="99999"/>
    <s v="USA"/>
    <x v="5"/>
    <x v="3"/>
    <d v="2014-08-28T00:00:00"/>
    <s v="Thu"/>
    <s v="Aug"/>
    <s v="2014"/>
    <s v="Shipping Company C"/>
    <s v="Run Liu"/>
    <s v="789 26th Street"/>
    <s v="Miami"/>
    <s v="FL"/>
    <n v="99999"/>
    <s v="USA"/>
    <x v="1"/>
    <x v="8"/>
    <x v="4"/>
    <n v="9.65"/>
    <n v="19"/>
    <x v="138"/>
    <n v="17.41825"/>
  </r>
  <r>
    <n v="1244"/>
    <x v="73"/>
    <x v="5"/>
    <x v="7"/>
    <x v="0"/>
    <n v="26"/>
    <s v="Company Z"/>
    <s v="789 26th Street"/>
    <x v="9"/>
    <s v="FL"/>
    <n v="99999"/>
    <s v="USA"/>
    <x v="5"/>
    <x v="3"/>
    <d v="2014-08-28T00:00:00"/>
    <s v="Thu"/>
    <s v="Aug"/>
    <s v="2014"/>
    <s v="Shipping Company C"/>
    <s v="Run Liu"/>
    <s v="789 26th Street"/>
    <s v="Miami"/>
    <s v="FL"/>
    <n v="99999"/>
    <s v="USA"/>
    <x v="1"/>
    <x v="11"/>
    <x v="6"/>
    <n v="18.399999999999999"/>
    <n v="66"/>
    <x v="139"/>
    <n v="125.08320000000001"/>
  </r>
  <r>
    <n v="1245"/>
    <x v="74"/>
    <x v="4"/>
    <x v="7"/>
    <x v="0"/>
    <n v="29"/>
    <s v="Company CC"/>
    <s v="789 29th Street"/>
    <x v="3"/>
    <s v="CO"/>
    <n v="99999"/>
    <s v="USA"/>
    <x v="3"/>
    <x v="0"/>
    <d v="2014-08-31T00:00:00"/>
    <s v="Sun"/>
    <s v="Aug"/>
    <s v="2014"/>
    <s v="Shipping Company B"/>
    <s v="Soo Jung Lee"/>
    <s v="789 29th Street"/>
    <s v="Denver"/>
    <s v="CO"/>
    <n v="99999"/>
    <s v="USA"/>
    <x v="0"/>
    <x v="0"/>
    <x v="0"/>
    <n v="14"/>
    <n v="42"/>
    <x v="140"/>
    <n v="59.388000000000005"/>
  </r>
  <r>
    <n v="1246"/>
    <x v="71"/>
    <x v="3"/>
    <x v="7"/>
    <x v="0"/>
    <n v="6"/>
    <s v="Company F"/>
    <s v="123 6th Street"/>
    <x v="5"/>
    <s v="WI"/>
    <n v="99999"/>
    <s v="USA"/>
    <x v="4"/>
    <x v="2"/>
    <n v="41859"/>
    <s v="Fri"/>
    <s v="Aug"/>
    <s v="2014"/>
    <s v="Shipping Company C"/>
    <s v="Francisco Pérez-Olaeta"/>
    <s v="123 6th Street"/>
    <s v="Milwaukee"/>
    <s v="WI"/>
    <n v="99999"/>
    <s v="USA"/>
    <x v="0"/>
    <x v="7"/>
    <x v="3"/>
    <n v="12.75"/>
    <n v="72"/>
    <x v="141"/>
    <n v="89.046000000000006"/>
  </r>
  <r>
    <n v="1248"/>
    <x v="75"/>
    <x v="0"/>
    <x v="7"/>
    <x v="0"/>
    <n v="4"/>
    <s v="Company D"/>
    <s v="123 4th Street"/>
    <x v="1"/>
    <s v="NY"/>
    <n v="99999"/>
    <s v="USA"/>
    <x v="1"/>
    <x v="1"/>
    <n v="41857"/>
    <s v="Wed"/>
    <s v="Aug"/>
    <s v="2014"/>
    <s v="Shipping Company A"/>
    <s v="Christina Lee"/>
    <s v="123 4th Street"/>
    <s v="New York"/>
    <s v="NY"/>
    <n v="99999"/>
    <s v="USA"/>
    <x v="1"/>
    <x v="21"/>
    <x v="10"/>
    <n v="81"/>
    <n v="32"/>
    <x v="142"/>
    <n v="251.42399999999998"/>
  </r>
  <r>
    <n v="1249"/>
    <x v="75"/>
    <x v="0"/>
    <x v="7"/>
    <x v="0"/>
    <n v="4"/>
    <s v="Company D"/>
    <s v="123 4th Street"/>
    <x v="1"/>
    <s v="NY"/>
    <n v="99999"/>
    <s v="USA"/>
    <x v="1"/>
    <x v="1"/>
    <n v="41857"/>
    <s v="Wed"/>
    <s v="Aug"/>
    <s v="2014"/>
    <s v="Shipping Company A"/>
    <s v="Christina Lee"/>
    <s v="123 4th Street"/>
    <s v="New York"/>
    <s v="NY"/>
    <n v="99999"/>
    <s v="USA"/>
    <x v="1"/>
    <x v="22"/>
    <x v="13"/>
    <n v="7"/>
    <n v="76"/>
    <x v="143"/>
    <n v="53.732000000000006"/>
  </r>
  <r>
    <n v="1256"/>
    <x v="76"/>
    <x v="2"/>
    <x v="8"/>
    <x v="0"/>
    <n v="28"/>
    <s v="Company BB"/>
    <s v="789 28th Street"/>
    <x v="6"/>
    <s v="TN"/>
    <n v="99999"/>
    <s v="USA"/>
    <x v="5"/>
    <x v="3"/>
    <d v="2014-09-30T00:00:00"/>
    <s v="Tue"/>
    <s v="Sep"/>
    <s v="2014"/>
    <s v="Shipping Company C"/>
    <s v="Amritansh Raghav"/>
    <s v="789 28th Street"/>
    <s v="Memphis"/>
    <s v="TN"/>
    <n v="99999"/>
    <s v="USA"/>
    <x v="1"/>
    <x v="8"/>
    <x v="4"/>
    <n v="9.65"/>
    <n v="68"/>
    <x v="144"/>
    <n v="64.307600000000008"/>
  </r>
  <r>
    <n v="1257"/>
    <x v="76"/>
    <x v="2"/>
    <x v="8"/>
    <x v="0"/>
    <n v="28"/>
    <s v="Company BB"/>
    <s v="789 28th Street"/>
    <x v="6"/>
    <s v="TN"/>
    <n v="99999"/>
    <s v="USA"/>
    <x v="5"/>
    <x v="3"/>
    <n v="41912"/>
    <s v="Tue"/>
    <s v="Sep"/>
    <s v="2014"/>
    <s v="Shipping Company C"/>
    <s v="Amritansh Raghav"/>
    <s v="789 28th Street"/>
    <s v="Memphis"/>
    <s v="TN"/>
    <n v="99999"/>
    <s v="USA"/>
    <x v="1"/>
    <x v="11"/>
    <x v="6"/>
    <n v="18.399999999999999"/>
    <n v="32"/>
    <x v="145"/>
    <n v="58.879999999999995"/>
  </r>
  <r>
    <n v="1258"/>
    <x v="77"/>
    <x v="5"/>
    <x v="8"/>
    <x v="0"/>
    <n v="9"/>
    <s v="Company I"/>
    <s v="123 9th Street"/>
    <x v="8"/>
    <s v="UT"/>
    <n v="99999"/>
    <s v="USA"/>
    <x v="7"/>
    <x v="0"/>
    <d v="2014-09-11T00:00:00"/>
    <s v="Thu"/>
    <s v="Sep"/>
    <s v="2014"/>
    <s v="Shipping Company A"/>
    <s v="Sven Mortensen"/>
    <s v="123 9th Street"/>
    <s v="Salt Lake City"/>
    <s v="UT"/>
    <n v="99999"/>
    <s v="USA"/>
    <x v="0"/>
    <x v="12"/>
    <x v="7"/>
    <n v="19.5"/>
    <n v="48"/>
    <x v="146"/>
    <n v="94.536000000000016"/>
  </r>
  <r>
    <n v="1259"/>
    <x v="77"/>
    <x v="5"/>
    <x v="8"/>
    <x v="0"/>
    <n v="9"/>
    <s v="Company I"/>
    <s v="123 9th Street"/>
    <x v="8"/>
    <s v="UT"/>
    <n v="99999"/>
    <s v="USA"/>
    <x v="7"/>
    <x v="0"/>
    <d v="2014-09-11T00:00:00"/>
    <s v="Thu"/>
    <s v="Sep"/>
    <s v="2014"/>
    <s v="Shipping Company A"/>
    <s v="Sven Mortensen"/>
    <s v="123 9th Street"/>
    <s v="Salt Lake City"/>
    <s v="UT"/>
    <n v="99999"/>
    <s v="USA"/>
    <x v="0"/>
    <x v="13"/>
    <x v="8"/>
    <n v="34.799999999999997"/>
    <n v="57"/>
    <x v="147"/>
    <n v="194.39280000000002"/>
  </r>
  <r>
    <n v="1260"/>
    <x v="78"/>
    <x v="1"/>
    <x v="8"/>
    <x v="0"/>
    <n v="6"/>
    <s v="Company F"/>
    <s v="123 6th Street"/>
    <x v="5"/>
    <s v="WI"/>
    <n v="99999"/>
    <s v="USA"/>
    <x v="4"/>
    <x v="2"/>
    <d v="2014-09-08T00:00:00"/>
    <s v="Mon"/>
    <s v="Sep"/>
    <s v="2014"/>
    <s v="Shipping Company B"/>
    <s v="Francisco Pérez-Olaeta"/>
    <s v="123 6th Street"/>
    <s v="Milwaukee"/>
    <s v="WI"/>
    <n v="99999"/>
    <s v="USA"/>
    <x v="1"/>
    <x v="0"/>
    <x v="0"/>
    <n v="14"/>
    <n v="67"/>
    <x v="148"/>
    <n v="98.490000000000009"/>
  </r>
  <r>
    <n v="1261"/>
    <x v="79"/>
    <x v="0"/>
    <x v="8"/>
    <x v="0"/>
    <n v="8"/>
    <s v="Company H"/>
    <s v="123 8th Street"/>
    <x v="2"/>
    <s v="OR"/>
    <n v="99999"/>
    <s v="USA"/>
    <x v="2"/>
    <x v="2"/>
    <n v="41892"/>
    <s v="Wed"/>
    <s v="Sep"/>
    <s v="2014"/>
    <s v="Shipping Company B"/>
    <s v="Elizabeth Andersen"/>
    <s v="123 8th Street"/>
    <s v="Portland"/>
    <s v="OR"/>
    <n v="99999"/>
    <s v="USA"/>
    <x v="0"/>
    <x v="9"/>
    <x v="5"/>
    <n v="40"/>
    <n v="48"/>
    <x v="149"/>
    <n v="188.16"/>
  </r>
  <r>
    <n v="1262"/>
    <x v="79"/>
    <x v="0"/>
    <x v="8"/>
    <x v="0"/>
    <n v="8"/>
    <s v="Company H"/>
    <s v="123 8th Street"/>
    <x v="2"/>
    <s v="OR"/>
    <n v="99999"/>
    <s v="USA"/>
    <x v="2"/>
    <x v="2"/>
    <n v="41892"/>
    <s v="Wed"/>
    <s v="Sep"/>
    <s v="2014"/>
    <s v="Shipping Company B"/>
    <s v="Elizabeth Andersen"/>
    <s v="123 8th Street"/>
    <s v="Portland"/>
    <s v="OR"/>
    <n v="99999"/>
    <s v="USA"/>
    <x v="0"/>
    <x v="6"/>
    <x v="2"/>
    <n v="9.1999999999999993"/>
    <n v="77"/>
    <x v="150"/>
    <n v="72.256799999999998"/>
  </r>
  <r>
    <n v="1263"/>
    <x v="80"/>
    <x v="6"/>
    <x v="8"/>
    <x v="0"/>
    <n v="25"/>
    <s v="Company Y"/>
    <s v="789 25th Street"/>
    <x v="7"/>
    <s v="IL"/>
    <n v="99999"/>
    <s v="USA"/>
    <x v="6"/>
    <x v="1"/>
    <n v="41909"/>
    <s v="Sat"/>
    <s v="Sep"/>
    <s v="2014"/>
    <s v="Shipping Company A"/>
    <s v="John Rodman"/>
    <s v="789 25th Street"/>
    <s v="Chicago"/>
    <s v="IL"/>
    <n v="99999"/>
    <s v="USA"/>
    <x v="2"/>
    <x v="19"/>
    <x v="2"/>
    <n v="10"/>
    <n v="94"/>
    <x v="151"/>
    <n v="97.76"/>
  </r>
  <r>
    <n v="1264"/>
    <x v="81"/>
    <x v="4"/>
    <x v="8"/>
    <x v="0"/>
    <n v="26"/>
    <s v="Company Z"/>
    <s v="789 26th Street"/>
    <x v="9"/>
    <s v="FL"/>
    <n v="99999"/>
    <s v="USA"/>
    <x v="5"/>
    <x v="3"/>
    <n v="41910"/>
    <s v="Sun"/>
    <s v="Sep"/>
    <s v="2014"/>
    <s v="Shipping Company C"/>
    <s v="Run Liu"/>
    <s v="789 26th Street"/>
    <s v="Miami"/>
    <s v="FL"/>
    <n v="99999"/>
    <s v="USA"/>
    <x v="1"/>
    <x v="20"/>
    <x v="12"/>
    <n v="21.35"/>
    <n v="54"/>
    <x v="152"/>
    <n v="121.05450000000003"/>
  </r>
  <r>
    <n v="1265"/>
    <x v="81"/>
    <x v="4"/>
    <x v="8"/>
    <x v="0"/>
    <n v="26"/>
    <s v="Company Z"/>
    <s v="789 26th Street"/>
    <x v="9"/>
    <s v="FL"/>
    <n v="99999"/>
    <s v="USA"/>
    <x v="5"/>
    <x v="3"/>
    <n v="41910"/>
    <s v="Sun"/>
    <s v="Sep"/>
    <s v="2014"/>
    <s v="Shipping Company C"/>
    <s v="Run Liu"/>
    <s v="789 26th Street"/>
    <s v="Miami"/>
    <s v="FL"/>
    <n v="99999"/>
    <s v="USA"/>
    <x v="1"/>
    <x v="8"/>
    <x v="4"/>
    <n v="9.65"/>
    <n v="43"/>
    <x v="60"/>
    <n v="40.250150000000005"/>
  </r>
  <r>
    <n v="1266"/>
    <x v="81"/>
    <x v="4"/>
    <x v="8"/>
    <x v="0"/>
    <n v="26"/>
    <s v="Company Z"/>
    <s v="789 26th Street"/>
    <x v="9"/>
    <s v="FL"/>
    <n v="99999"/>
    <s v="USA"/>
    <x v="5"/>
    <x v="3"/>
    <d v="2014-09-28T00:00:00"/>
    <s v="Sun"/>
    <s v="Sep"/>
    <s v="2014"/>
    <s v="Shipping Company C"/>
    <s v="Run Liu"/>
    <s v="789 26th Street"/>
    <s v="Miami"/>
    <s v="FL"/>
    <n v="99999"/>
    <s v="USA"/>
    <x v="1"/>
    <x v="11"/>
    <x v="6"/>
    <n v="18.399999999999999"/>
    <n v="71"/>
    <x v="153"/>
    <n v="134.55919999999998"/>
  </r>
  <r>
    <n v="1267"/>
    <x v="82"/>
    <x v="0"/>
    <x v="8"/>
    <x v="0"/>
    <n v="29"/>
    <s v="Company CC"/>
    <s v="789 29th Street"/>
    <x v="3"/>
    <s v="CO"/>
    <n v="99999"/>
    <s v="USA"/>
    <x v="3"/>
    <x v="0"/>
    <d v="2014-10-01T00:00:00"/>
    <s v="Wed"/>
    <s v="Oct"/>
    <s v="2014"/>
    <s v="Shipping Company B"/>
    <s v="Soo Jung Lee"/>
    <s v="789 29th Street"/>
    <s v="Denver"/>
    <s v="CO"/>
    <n v="99999"/>
    <s v="USA"/>
    <x v="0"/>
    <x v="0"/>
    <x v="0"/>
    <n v="14"/>
    <n v="50"/>
    <x v="154"/>
    <n v="67.2"/>
  </r>
  <r>
    <n v="1268"/>
    <x v="78"/>
    <x v="1"/>
    <x v="8"/>
    <x v="0"/>
    <n v="6"/>
    <s v="Company F"/>
    <s v="123 6th Street"/>
    <x v="5"/>
    <s v="WI"/>
    <n v="99999"/>
    <s v="USA"/>
    <x v="4"/>
    <x v="2"/>
    <d v="2014-09-08T00:00:00"/>
    <s v="Mon"/>
    <s v="Sep"/>
    <s v="2014"/>
    <s v="Shipping Company C"/>
    <s v="Francisco Pérez-Olaeta"/>
    <s v="123 6th Street"/>
    <s v="Milwaukee"/>
    <s v="WI"/>
    <n v="99999"/>
    <s v="USA"/>
    <x v="0"/>
    <x v="7"/>
    <x v="3"/>
    <n v="12.75"/>
    <n v="96"/>
    <x v="103"/>
    <n v="119.952"/>
  </r>
  <r>
    <n v="1270"/>
    <x v="83"/>
    <x v="6"/>
    <x v="8"/>
    <x v="0"/>
    <n v="4"/>
    <s v="Company D"/>
    <s v="123 4th Street"/>
    <x v="1"/>
    <s v="NY"/>
    <n v="99999"/>
    <s v="USA"/>
    <x v="1"/>
    <x v="1"/>
    <d v="2014-09-06T00:00:00"/>
    <s v="Sat"/>
    <s v="Sep"/>
    <s v="2014"/>
    <s v="Shipping Company A"/>
    <s v="Christina Lee"/>
    <s v="123 4th Street"/>
    <s v="New York"/>
    <s v="NY"/>
    <n v="99999"/>
    <s v="USA"/>
    <x v="1"/>
    <x v="21"/>
    <x v="10"/>
    <n v="81"/>
    <n v="54"/>
    <x v="155"/>
    <n v="437.40000000000003"/>
  </r>
  <r>
    <n v="1271"/>
    <x v="83"/>
    <x v="6"/>
    <x v="8"/>
    <x v="0"/>
    <n v="4"/>
    <s v="Company D"/>
    <s v="123 4th Street"/>
    <x v="1"/>
    <s v="NY"/>
    <n v="99999"/>
    <s v="USA"/>
    <x v="1"/>
    <x v="1"/>
    <d v="2014-09-06T00:00:00"/>
    <s v="Sat"/>
    <s v="Sep"/>
    <s v="2014"/>
    <s v="Shipping Company A"/>
    <s v="Christina Lee"/>
    <s v="123 4th Street"/>
    <s v="New York"/>
    <s v="NY"/>
    <n v="99999"/>
    <s v="USA"/>
    <x v="1"/>
    <x v="22"/>
    <x v="13"/>
    <n v="7"/>
    <n v="39"/>
    <x v="156"/>
    <n v="27.3"/>
  </r>
  <r>
    <n v="1273"/>
    <x v="79"/>
    <x v="0"/>
    <x v="8"/>
    <x v="0"/>
    <n v="8"/>
    <s v="Company H"/>
    <s v="123 8th Street"/>
    <x v="2"/>
    <s v="OR"/>
    <n v="99999"/>
    <s v="USA"/>
    <x v="2"/>
    <x v="2"/>
    <d v="2014-09-10T00:00:00"/>
    <s v="Wed"/>
    <s v="Sep"/>
    <s v="2014"/>
    <s v="Shipping Company C"/>
    <s v="Elizabeth Andersen"/>
    <s v="123 8th Street"/>
    <s v="Portland"/>
    <s v="OR"/>
    <n v="99999"/>
    <s v="USA"/>
    <x v="1"/>
    <x v="13"/>
    <x v="8"/>
    <n v="34.799999999999997"/>
    <n v="63"/>
    <x v="44"/>
    <n v="230.202"/>
  </r>
  <r>
    <n v="1276"/>
    <x v="84"/>
    <x v="3"/>
    <x v="8"/>
    <x v="0"/>
    <n v="3"/>
    <s v="Company C"/>
    <s v="123 3rd Street"/>
    <x v="4"/>
    <s v="CA"/>
    <n v="99999"/>
    <s v="USA"/>
    <x v="0"/>
    <x v="0"/>
    <d v="2014-09-05T00:00:00"/>
    <s v="Fri"/>
    <s v="Sep"/>
    <s v="2014"/>
    <s v="Shipping Company B"/>
    <s v="Thomas Axerr"/>
    <s v="123 3rd Street"/>
    <s v="Los Angelas"/>
    <s v="CA"/>
    <n v="99999"/>
    <s v="USA"/>
    <x v="2"/>
    <x v="14"/>
    <x v="9"/>
    <n v="10"/>
    <n v="71"/>
    <x v="157"/>
    <n v="73.13"/>
  </r>
  <r>
    <n v="1277"/>
    <x v="84"/>
    <x v="3"/>
    <x v="8"/>
    <x v="0"/>
    <n v="3"/>
    <s v="Company C"/>
    <s v="123 3rd Street"/>
    <x v="4"/>
    <s v="CA"/>
    <n v="99999"/>
    <s v="USA"/>
    <x v="0"/>
    <x v="0"/>
    <d v="2014-09-05T00:00:00"/>
    <s v="Fri"/>
    <s v="Sep"/>
    <s v="2014"/>
    <s v="Shipping Company B"/>
    <s v="Thomas Axerr"/>
    <s v="123 3rd Street"/>
    <s v="Los Angelas"/>
    <s v="CA"/>
    <n v="99999"/>
    <s v="USA"/>
    <x v="2"/>
    <x v="9"/>
    <x v="5"/>
    <n v="40"/>
    <n v="88"/>
    <x v="158"/>
    <n v="366.08000000000004"/>
  </r>
  <r>
    <n v="1281"/>
    <x v="85"/>
    <x v="3"/>
    <x v="8"/>
    <x v="0"/>
    <n v="10"/>
    <s v="Company J"/>
    <s v="123 10th Street"/>
    <x v="7"/>
    <s v="IL"/>
    <n v="99999"/>
    <s v="USA"/>
    <x v="6"/>
    <x v="1"/>
    <d v="2014-09-12T00:00:00"/>
    <s v="Fri"/>
    <s v="Sep"/>
    <s v="2014"/>
    <s v="Shipping Company B"/>
    <s v="Roland Wacker"/>
    <s v="123 10th Street"/>
    <s v="Chicago"/>
    <s v="IL"/>
    <n v="99999"/>
    <s v="USA"/>
    <x v="1"/>
    <x v="15"/>
    <x v="1"/>
    <n v="10"/>
    <n v="59"/>
    <x v="159"/>
    <n v="59.59"/>
  </r>
  <r>
    <n v="1282"/>
    <x v="86"/>
    <x v="0"/>
    <x v="9"/>
    <x v="0"/>
    <n v="6"/>
    <s v="Company F"/>
    <s v="123 6th Street"/>
    <x v="5"/>
    <s v="WI"/>
    <n v="99999"/>
    <s v="USA"/>
    <x v="4"/>
    <x v="2"/>
    <d v="2014-10-08T00:00:00"/>
    <s v="Wed"/>
    <s v="Oct"/>
    <s v="2014"/>
    <s v="Shipping Company B"/>
    <s v="Francisco Pérez-Olaeta"/>
    <s v="123 6th Street"/>
    <s v="Milwaukee"/>
    <s v="WI"/>
    <n v="99999"/>
    <s v="USA"/>
    <x v="1"/>
    <x v="9"/>
    <x v="5"/>
    <n v="40"/>
    <n v="94"/>
    <x v="160"/>
    <n v="376"/>
  </r>
  <r>
    <n v="1283"/>
    <x v="87"/>
    <x v="5"/>
    <x v="9"/>
    <x v="0"/>
    <n v="28"/>
    <s v="Company BB"/>
    <s v="789 28th Street"/>
    <x v="6"/>
    <s v="TN"/>
    <n v="99999"/>
    <s v="USA"/>
    <x v="5"/>
    <x v="3"/>
    <d v="2014-10-30T00:00:00"/>
    <s v="Thu"/>
    <s v="Oct"/>
    <s v="2014"/>
    <s v="Shipping Company C"/>
    <s v="Amritansh Raghav"/>
    <s v="789 28th Street"/>
    <s v="Memphis"/>
    <s v="TN"/>
    <n v="99999"/>
    <s v="USA"/>
    <x v="0"/>
    <x v="5"/>
    <x v="0"/>
    <n v="46"/>
    <n v="86"/>
    <x v="161"/>
    <n v="379.77600000000001"/>
  </r>
  <r>
    <n v="1284"/>
    <x v="88"/>
    <x v="3"/>
    <x v="9"/>
    <x v="0"/>
    <n v="8"/>
    <s v="Company H"/>
    <s v="123 8th Street"/>
    <x v="2"/>
    <s v="OR"/>
    <n v="99999"/>
    <s v="USA"/>
    <x v="2"/>
    <x v="2"/>
    <d v="2014-10-10T00:00:00"/>
    <s v="Fri"/>
    <s v="Oct"/>
    <s v="2014"/>
    <s v="Shipping Company C"/>
    <s v="Elizabeth Andersen"/>
    <s v="123 8th Street"/>
    <s v="Portland"/>
    <s v="OR"/>
    <n v="99999"/>
    <s v="USA"/>
    <x v="0"/>
    <x v="7"/>
    <x v="3"/>
    <n v="12.75"/>
    <n v="61"/>
    <x v="162"/>
    <n v="78.552750000000003"/>
  </r>
  <r>
    <n v="1285"/>
    <x v="89"/>
    <x v="4"/>
    <x v="9"/>
    <x v="0"/>
    <n v="10"/>
    <s v="Company J"/>
    <s v="123 10th Street"/>
    <x v="7"/>
    <s v="IL"/>
    <n v="99999"/>
    <s v="USA"/>
    <x v="6"/>
    <x v="1"/>
    <d v="2014-10-12T00:00:00"/>
    <s v="Sun"/>
    <s v="Oct"/>
    <s v="2014"/>
    <s v="Shipping Company B"/>
    <s v="Roland Wacker"/>
    <s v="123 10th Street"/>
    <s v="Chicago"/>
    <s v="IL"/>
    <n v="99999"/>
    <s v="USA"/>
    <x v="1"/>
    <x v="10"/>
    <x v="0"/>
    <n v="2.99"/>
    <n v="32"/>
    <x v="163"/>
    <n v="9.7593600000000009"/>
  </r>
  <r>
    <n v="1295"/>
    <x v="87"/>
    <x v="5"/>
    <x v="9"/>
    <x v="0"/>
    <n v="28"/>
    <s v="Company BB"/>
    <s v="789 28th Street"/>
    <x v="6"/>
    <s v="TN"/>
    <n v="99999"/>
    <s v="USA"/>
    <x v="5"/>
    <x v="3"/>
    <d v="2014-10-30T00:00:00"/>
    <s v="Thu"/>
    <s v="Oct"/>
    <s v="2014"/>
    <s v="Shipping Company C"/>
    <s v="Amritansh Raghav"/>
    <s v="789 28th Street"/>
    <s v="Memphis"/>
    <s v="TN"/>
    <n v="99999"/>
    <s v="USA"/>
    <x v="1"/>
    <x v="8"/>
    <x v="4"/>
    <n v="9.65"/>
    <n v="44"/>
    <x v="164"/>
    <n v="44.158400000000007"/>
  </r>
  <r>
    <n v="1296"/>
    <x v="87"/>
    <x v="5"/>
    <x v="9"/>
    <x v="0"/>
    <n v="28"/>
    <s v="Company BB"/>
    <s v="789 28th Street"/>
    <x v="6"/>
    <s v="TN"/>
    <n v="99999"/>
    <s v="USA"/>
    <x v="5"/>
    <x v="3"/>
    <d v="2014-10-30T00:00:00"/>
    <s v="Thu"/>
    <s v="Oct"/>
    <s v="2014"/>
    <s v="Shipping Company C"/>
    <s v="Amritansh Raghav"/>
    <s v="789 28th Street"/>
    <s v="Memphis"/>
    <s v="TN"/>
    <n v="99999"/>
    <s v="USA"/>
    <x v="1"/>
    <x v="11"/>
    <x v="6"/>
    <n v="18.399999999999999"/>
    <n v="24"/>
    <x v="165"/>
    <n v="42.835199999999993"/>
  </r>
  <r>
    <n v="1297"/>
    <x v="90"/>
    <x v="6"/>
    <x v="9"/>
    <x v="0"/>
    <n v="9"/>
    <s v="Company I"/>
    <s v="123 9th Street"/>
    <x v="8"/>
    <s v="UT"/>
    <n v="99999"/>
    <s v="USA"/>
    <x v="7"/>
    <x v="0"/>
    <d v="2014-10-11T00:00:00"/>
    <s v="Sat"/>
    <s v="Oct"/>
    <s v="2014"/>
    <s v="Shipping Company A"/>
    <s v="Sven Mortensen"/>
    <s v="123 9th Street"/>
    <s v="Salt Lake City"/>
    <s v="UT"/>
    <n v="99999"/>
    <s v="USA"/>
    <x v="0"/>
    <x v="12"/>
    <x v="7"/>
    <n v="19.5"/>
    <n v="64"/>
    <x v="166"/>
    <n v="119.80800000000001"/>
  </r>
  <r>
    <n v="1298"/>
    <x v="90"/>
    <x v="6"/>
    <x v="9"/>
    <x v="0"/>
    <n v="9"/>
    <s v="Company I"/>
    <s v="123 9th Street"/>
    <x v="8"/>
    <s v="UT"/>
    <n v="99999"/>
    <s v="USA"/>
    <x v="7"/>
    <x v="0"/>
    <d v="2014-10-11T00:00:00"/>
    <s v="Sat"/>
    <s v="Oct"/>
    <s v="2014"/>
    <s v="Shipping Company A"/>
    <s v="Sven Mortensen"/>
    <s v="123 9th Street"/>
    <s v="Salt Lake City"/>
    <s v="UT"/>
    <n v="99999"/>
    <s v="USA"/>
    <x v="0"/>
    <x v="13"/>
    <x v="8"/>
    <n v="34.799999999999997"/>
    <n v="70"/>
    <x v="167"/>
    <n v="246.03600000000003"/>
  </r>
  <r>
    <n v="1299"/>
    <x v="86"/>
    <x v="0"/>
    <x v="9"/>
    <x v="0"/>
    <n v="6"/>
    <s v="Company F"/>
    <s v="123 6th Street"/>
    <x v="5"/>
    <s v="WI"/>
    <n v="99999"/>
    <s v="USA"/>
    <x v="4"/>
    <x v="2"/>
    <d v="2014-10-08T00:00:00"/>
    <s v="Wed"/>
    <s v="Oct"/>
    <s v="2014"/>
    <s v="Shipping Company B"/>
    <s v="Francisco Pérez-Olaeta"/>
    <s v="123 6th Street"/>
    <s v="Milwaukee"/>
    <s v="WI"/>
    <n v="99999"/>
    <s v="USA"/>
    <x v="1"/>
    <x v="0"/>
    <x v="0"/>
    <n v="14"/>
    <n v="98"/>
    <x v="168"/>
    <n v="138.57200000000003"/>
  </r>
  <r>
    <n v="1300"/>
    <x v="88"/>
    <x v="3"/>
    <x v="9"/>
    <x v="0"/>
    <n v="8"/>
    <s v="Company H"/>
    <s v="123 8th Street"/>
    <x v="2"/>
    <s v="OR"/>
    <n v="99999"/>
    <s v="USA"/>
    <x v="2"/>
    <x v="2"/>
    <d v="2014-10-10T00:00:00"/>
    <s v="Fri"/>
    <s v="Oct"/>
    <s v="2014"/>
    <s v="Shipping Company B"/>
    <s v="Elizabeth Andersen"/>
    <s v="123 8th Street"/>
    <s v="Portland"/>
    <s v="OR"/>
    <n v="99999"/>
    <s v="USA"/>
    <x v="0"/>
    <x v="9"/>
    <x v="5"/>
    <n v="40"/>
    <n v="48"/>
    <x v="149"/>
    <n v="188.16"/>
  </r>
  <r>
    <n v="1301"/>
    <x v="88"/>
    <x v="3"/>
    <x v="9"/>
    <x v="0"/>
    <n v="8"/>
    <s v="Company H"/>
    <s v="123 8th Street"/>
    <x v="2"/>
    <s v="OR"/>
    <n v="99999"/>
    <s v="USA"/>
    <x v="2"/>
    <x v="2"/>
    <d v="2014-10-10T00:00:00"/>
    <s v="Fri"/>
    <s v="Oct"/>
    <s v="2014"/>
    <s v="Shipping Company B"/>
    <s v="Elizabeth Andersen"/>
    <s v="123 8th Street"/>
    <s v="Portland"/>
    <s v="OR"/>
    <n v="99999"/>
    <s v="USA"/>
    <x v="0"/>
    <x v="6"/>
    <x v="2"/>
    <n v="9.1999999999999993"/>
    <n v="100"/>
    <x v="169"/>
    <n v="91.08"/>
  </r>
  <r>
    <n v="1302"/>
    <x v="91"/>
    <x v="1"/>
    <x v="9"/>
    <x v="0"/>
    <n v="25"/>
    <s v="Company Y"/>
    <s v="789 25th Street"/>
    <x v="7"/>
    <s v="IL"/>
    <n v="99999"/>
    <s v="USA"/>
    <x v="6"/>
    <x v="1"/>
    <d v="2014-10-27T00:00:00"/>
    <s v="Mon"/>
    <s v="Oct"/>
    <s v="2014"/>
    <s v="Shipping Company A"/>
    <s v="John Rodman"/>
    <s v="789 25th Street"/>
    <s v="Chicago"/>
    <s v="IL"/>
    <n v="99999"/>
    <s v="USA"/>
    <x v="2"/>
    <x v="19"/>
    <x v="2"/>
    <n v="10"/>
    <n v="90"/>
    <x v="170"/>
    <n v="87.3"/>
  </r>
  <r>
    <n v="1303"/>
    <x v="92"/>
    <x v="2"/>
    <x v="9"/>
    <x v="0"/>
    <n v="26"/>
    <s v="Company Z"/>
    <s v="789 26th Street"/>
    <x v="9"/>
    <s v="FL"/>
    <n v="99999"/>
    <s v="USA"/>
    <x v="5"/>
    <x v="3"/>
    <d v="2014-10-28T00:00:00"/>
    <s v="Tue"/>
    <s v="Oct"/>
    <s v="2014"/>
    <s v="Shipping Company C"/>
    <s v="Run Liu"/>
    <s v="789 26th Street"/>
    <s v="Miami"/>
    <s v="FL"/>
    <n v="99999"/>
    <s v="USA"/>
    <x v="1"/>
    <x v="20"/>
    <x v="12"/>
    <n v="21.35"/>
    <n v="49"/>
    <x v="171"/>
    <n v="102.5227"/>
  </r>
  <r>
    <n v="1304"/>
    <x v="92"/>
    <x v="2"/>
    <x v="9"/>
    <x v="0"/>
    <n v="26"/>
    <s v="Company Z"/>
    <s v="789 26th Street"/>
    <x v="9"/>
    <s v="FL"/>
    <n v="99999"/>
    <s v="USA"/>
    <x v="5"/>
    <x v="3"/>
    <d v="2014-10-28T00:00:00"/>
    <s v="Tue"/>
    <s v="Oct"/>
    <s v="2014"/>
    <s v="Shipping Company C"/>
    <s v="Run Liu"/>
    <s v="789 26th Street"/>
    <s v="Miami"/>
    <s v="FL"/>
    <n v="99999"/>
    <s v="USA"/>
    <x v="1"/>
    <x v="8"/>
    <x v="4"/>
    <n v="9.65"/>
    <n v="71"/>
    <x v="172"/>
    <n v="65.7744"/>
  </r>
  <r>
    <n v="1305"/>
    <x v="92"/>
    <x v="2"/>
    <x v="9"/>
    <x v="0"/>
    <n v="26"/>
    <s v="Company Z"/>
    <s v="789 26th Street"/>
    <x v="9"/>
    <s v="FL"/>
    <n v="99999"/>
    <s v="USA"/>
    <x v="5"/>
    <x v="3"/>
    <d v="2014-10-28T00:00:00"/>
    <s v="Tue"/>
    <s v="Oct"/>
    <s v="2014"/>
    <s v="Shipping Company C"/>
    <s v="Run Liu"/>
    <s v="789 26th Street"/>
    <s v="Miami"/>
    <s v="FL"/>
    <n v="99999"/>
    <s v="USA"/>
    <x v="1"/>
    <x v="11"/>
    <x v="6"/>
    <n v="18.399999999999999"/>
    <n v="10"/>
    <x v="173"/>
    <n v="19.136000000000003"/>
  </r>
  <r>
    <n v="1306"/>
    <x v="93"/>
    <x v="3"/>
    <x v="9"/>
    <x v="0"/>
    <n v="29"/>
    <s v="Company CC"/>
    <s v="789 29th Street"/>
    <x v="3"/>
    <s v="CO"/>
    <n v="99999"/>
    <s v="USA"/>
    <x v="3"/>
    <x v="0"/>
    <d v="2014-10-31T00:00:00"/>
    <s v="Fri"/>
    <s v="Oct"/>
    <s v="2014"/>
    <s v="Shipping Company B"/>
    <s v="Soo Jung Lee"/>
    <s v="789 29th Street"/>
    <s v="Denver"/>
    <s v="CO"/>
    <n v="99999"/>
    <s v="USA"/>
    <x v="0"/>
    <x v="0"/>
    <x v="0"/>
    <n v="14"/>
    <n v="78"/>
    <x v="174"/>
    <n v="112.476"/>
  </r>
  <r>
    <n v="1307"/>
    <x v="86"/>
    <x v="0"/>
    <x v="9"/>
    <x v="0"/>
    <n v="6"/>
    <s v="Company F"/>
    <s v="123 6th Street"/>
    <x v="5"/>
    <s v="WI"/>
    <n v="99999"/>
    <s v="USA"/>
    <x v="4"/>
    <x v="2"/>
    <d v="2014-10-08T00:00:00"/>
    <s v="Wed"/>
    <s v="Oct"/>
    <s v="2014"/>
    <s v="Shipping Company C"/>
    <s v="Francisco Pérez-Olaeta"/>
    <s v="123 6th Street"/>
    <s v="Milwaukee"/>
    <s v="WI"/>
    <n v="99999"/>
    <s v="USA"/>
    <x v="0"/>
    <x v="7"/>
    <x v="3"/>
    <n v="12.75"/>
    <n v="44"/>
    <x v="94"/>
    <n v="53.856000000000002"/>
  </r>
  <r>
    <n v="1309"/>
    <x v="94"/>
    <x v="1"/>
    <x v="9"/>
    <x v="0"/>
    <n v="4"/>
    <s v="Company D"/>
    <s v="123 4th Street"/>
    <x v="1"/>
    <s v="NY"/>
    <n v="99999"/>
    <s v="USA"/>
    <x v="1"/>
    <x v="1"/>
    <d v="2014-10-06T00:00:00"/>
    <s v="Mon"/>
    <s v="Oct"/>
    <s v="2014"/>
    <s v="Shipping Company A"/>
    <s v="Christina Lee"/>
    <s v="123 4th Street"/>
    <s v="New York"/>
    <s v="NY"/>
    <n v="99999"/>
    <s v="USA"/>
    <x v="1"/>
    <x v="21"/>
    <x v="10"/>
    <n v="81"/>
    <n v="82"/>
    <x v="175"/>
    <n v="697.41000000000008"/>
  </r>
  <r>
    <n v="1310"/>
    <x v="94"/>
    <x v="1"/>
    <x v="9"/>
    <x v="0"/>
    <n v="4"/>
    <s v="Company D"/>
    <s v="123 4th Street"/>
    <x v="1"/>
    <s v="NY"/>
    <n v="99999"/>
    <s v="USA"/>
    <x v="1"/>
    <x v="1"/>
    <d v="2014-10-06T00:00:00"/>
    <s v="Mon"/>
    <s v="Oct"/>
    <s v="2014"/>
    <s v="Shipping Company A"/>
    <s v="Christina Lee"/>
    <s v="123 4th Street"/>
    <s v="New York"/>
    <s v="NY"/>
    <n v="99999"/>
    <s v="USA"/>
    <x v="1"/>
    <x v="22"/>
    <x v="13"/>
    <n v="7"/>
    <n v="29"/>
    <x v="176"/>
    <n v="20.3"/>
  </r>
  <r>
    <n v="1312"/>
    <x v="88"/>
    <x v="3"/>
    <x v="9"/>
    <x v="0"/>
    <n v="8"/>
    <s v="Company H"/>
    <s v="123 8th Street"/>
    <x v="2"/>
    <s v="OR"/>
    <n v="99999"/>
    <s v="USA"/>
    <x v="2"/>
    <x v="2"/>
    <d v="2014-10-10T00:00:00"/>
    <s v="Fri"/>
    <s v="Oct"/>
    <s v="2014"/>
    <s v="Shipping Company C"/>
    <s v="Elizabeth Andersen"/>
    <s v="123 8th Street"/>
    <s v="Portland"/>
    <s v="OR"/>
    <n v="99999"/>
    <s v="USA"/>
    <x v="1"/>
    <x v="13"/>
    <x v="8"/>
    <n v="34.799999999999997"/>
    <n v="93"/>
    <x v="177"/>
    <n v="313.93079999999998"/>
  </r>
  <r>
    <n v="1315"/>
    <x v="95"/>
    <x v="4"/>
    <x v="9"/>
    <x v="0"/>
    <n v="3"/>
    <s v="Company C"/>
    <s v="123 3rd Street"/>
    <x v="4"/>
    <s v="CA"/>
    <n v="99999"/>
    <s v="USA"/>
    <x v="0"/>
    <x v="0"/>
    <d v="2014-10-05T00:00:00"/>
    <s v="Sun"/>
    <s v="Oct"/>
    <s v="2014"/>
    <s v="Shipping Company B"/>
    <s v="Thomas Axerr"/>
    <s v="123 3rd Street"/>
    <s v="Los Angelas"/>
    <s v="CA"/>
    <n v="99999"/>
    <s v="USA"/>
    <x v="2"/>
    <x v="14"/>
    <x v="9"/>
    <n v="10"/>
    <n v="11"/>
    <x v="178"/>
    <n v="11.440000000000001"/>
  </r>
  <r>
    <n v="1316"/>
    <x v="95"/>
    <x v="4"/>
    <x v="9"/>
    <x v="0"/>
    <n v="3"/>
    <s v="Company C"/>
    <s v="123 3rd Street"/>
    <x v="4"/>
    <s v="CA"/>
    <n v="99999"/>
    <s v="USA"/>
    <x v="0"/>
    <x v="0"/>
    <d v="2014-10-05T00:00:00"/>
    <s v="Sun"/>
    <s v="Oct"/>
    <s v="2014"/>
    <s v="Shipping Company B"/>
    <s v="Thomas Axerr"/>
    <s v="123 3rd Street"/>
    <s v="Los Angelas"/>
    <s v="CA"/>
    <n v="99999"/>
    <s v="USA"/>
    <x v="2"/>
    <x v="9"/>
    <x v="5"/>
    <n v="40"/>
    <n v="91"/>
    <x v="113"/>
    <n v="364"/>
  </r>
  <r>
    <n v="1320"/>
    <x v="89"/>
    <x v="4"/>
    <x v="9"/>
    <x v="0"/>
    <n v="10"/>
    <s v="Company J"/>
    <s v="123 10th Street"/>
    <x v="7"/>
    <s v="IL"/>
    <n v="99999"/>
    <s v="USA"/>
    <x v="6"/>
    <x v="1"/>
    <d v="2014-10-12T00:00:00"/>
    <s v="Sun"/>
    <s v="Oct"/>
    <s v="2014"/>
    <s v="Shipping Company B"/>
    <s v="Roland Wacker"/>
    <s v="123 10th Street"/>
    <s v="Chicago"/>
    <s v="IL"/>
    <n v="99999"/>
    <s v="USA"/>
    <x v="1"/>
    <x v="15"/>
    <x v="1"/>
    <n v="10"/>
    <n v="12"/>
    <x v="179"/>
    <n v="12.36"/>
  </r>
  <r>
    <n v="1325"/>
    <x v="87"/>
    <x v="5"/>
    <x v="9"/>
    <x v="0"/>
    <n v="28"/>
    <s v="Company BB"/>
    <s v="789 28th Street"/>
    <x v="6"/>
    <s v="TN"/>
    <n v="99999"/>
    <s v="USA"/>
    <x v="5"/>
    <x v="3"/>
    <d v="2014-10-30T00:00:00"/>
    <s v="Thu"/>
    <s v="Oct"/>
    <s v="2014"/>
    <s v="Shipping Company C"/>
    <s v="Amritansh Raghav"/>
    <s v="789 28th Street"/>
    <s v="Memphis"/>
    <s v="TN"/>
    <n v="99999"/>
    <s v="USA"/>
    <x v="1"/>
    <x v="5"/>
    <x v="0"/>
    <n v="46"/>
    <n v="34"/>
    <x v="180"/>
    <n v="157.964"/>
  </r>
  <r>
    <n v="1326"/>
    <x v="90"/>
    <x v="6"/>
    <x v="9"/>
    <x v="0"/>
    <n v="9"/>
    <s v="Company I"/>
    <s v="123 9th Street"/>
    <x v="8"/>
    <s v="UT"/>
    <n v="99999"/>
    <s v="USA"/>
    <x v="7"/>
    <x v="0"/>
    <d v="2014-10-11T00:00:00"/>
    <s v="Sat"/>
    <s v="Oct"/>
    <s v="2014"/>
    <s v="Shipping Company A"/>
    <s v="Sven Mortensen"/>
    <s v="123 9th Street"/>
    <s v="Salt Lake City"/>
    <s v="UT"/>
    <n v="99999"/>
    <s v="USA"/>
    <x v="0"/>
    <x v="8"/>
    <x v="4"/>
    <n v="9.65"/>
    <n v="89"/>
    <x v="181"/>
    <n v="86.743850000000009"/>
  </r>
  <r>
    <n v="1327"/>
    <x v="86"/>
    <x v="0"/>
    <x v="9"/>
    <x v="0"/>
    <n v="6"/>
    <s v="Company F"/>
    <s v="123 6th Street"/>
    <x v="5"/>
    <s v="WI"/>
    <n v="99999"/>
    <s v="USA"/>
    <x v="4"/>
    <x v="2"/>
    <d v="2014-10-08T00:00:00"/>
    <s v="Wed"/>
    <s v="Oct"/>
    <s v="2014"/>
    <s v="Shipping Company B"/>
    <s v="Francisco Pérez-Olaeta"/>
    <s v="123 6th Street"/>
    <s v="Milwaukee"/>
    <s v="WI"/>
    <n v="99999"/>
    <s v="USA"/>
    <x v="1"/>
    <x v="7"/>
    <x v="3"/>
    <n v="12.75"/>
    <n v="82"/>
    <x v="182"/>
    <n v="103.50450000000001"/>
  </r>
  <r>
    <n v="1328"/>
    <x v="88"/>
    <x v="3"/>
    <x v="9"/>
    <x v="0"/>
    <n v="8"/>
    <s v="Company H"/>
    <s v="123 8th Street"/>
    <x v="2"/>
    <s v="OR"/>
    <n v="99999"/>
    <s v="USA"/>
    <x v="2"/>
    <x v="2"/>
    <d v="2014-10-10T00:00:00"/>
    <s v="Fri"/>
    <s v="Oct"/>
    <s v="2014"/>
    <s v="Shipping Company B"/>
    <s v="Elizabeth Andersen"/>
    <s v="123 8th Street"/>
    <s v="Portland"/>
    <s v="OR"/>
    <n v="99999"/>
    <s v="USA"/>
    <x v="0"/>
    <x v="7"/>
    <x v="3"/>
    <n v="12.75"/>
    <n v="43"/>
    <x v="183"/>
    <n v="52.631999999999998"/>
  </r>
  <r>
    <n v="1336"/>
    <x v="96"/>
    <x v="4"/>
    <x v="10"/>
    <x v="0"/>
    <n v="28"/>
    <s v="Company BB"/>
    <s v="789 28th Street"/>
    <x v="6"/>
    <s v="TN"/>
    <n v="99999"/>
    <s v="USA"/>
    <x v="5"/>
    <x v="3"/>
    <d v="2014-11-30T00:00:00"/>
    <s v="Sun"/>
    <s v="Nov"/>
    <s v="2014"/>
    <s v="Shipping Company C"/>
    <s v="Amritansh Raghav"/>
    <s v="789 28th Street"/>
    <s v="Memphis"/>
    <s v="TN"/>
    <n v="99999"/>
    <s v="USA"/>
    <x v="1"/>
    <x v="8"/>
    <x v="4"/>
    <n v="9.65"/>
    <n v="46"/>
    <x v="184"/>
    <n v="45.721700000000006"/>
  </r>
  <r>
    <n v="1337"/>
    <x v="96"/>
    <x v="4"/>
    <x v="10"/>
    <x v="0"/>
    <n v="28"/>
    <s v="Company BB"/>
    <s v="789 28th Street"/>
    <x v="6"/>
    <s v="TN"/>
    <n v="99999"/>
    <s v="USA"/>
    <x v="5"/>
    <x v="3"/>
    <n v="41973"/>
    <s v="Sun"/>
    <s v="Nov"/>
    <s v="2014"/>
    <s v="Shipping Company C"/>
    <s v="Amritansh Raghav"/>
    <s v="789 28th Street"/>
    <s v="Memphis"/>
    <s v="TN"/>
    <n v="99999"/>
    <s v="USA"/>
    <x v="1"/>
    <x v="11"/>
    <x v="6"/>
    <n v="18.399999999999999"/>
    <n v="100"/>
    <x v="185"/>
    <n v="184"/>
  </r>
  <r>
    <n v="1338"/>
    <x v="97"/>
    <x v="2"/>
    <x v="10"/>
    <x v="0"/>
    <n v="9"/>
    <s v="Company I"/>
    <s v="123 9th Street"/>
    <x v="8"/>
    <s v="UT"/>
    <n v="99999"/>
    <s v="USA"/>
    <x v="7"/>
    <x v="0"/>
    <n v="41954"/>
    <s v="Tue"/>
    <s v="Nov"/>
    <s v="2014"/>
    <s v="Shipping Company A"/>
    <s v="Sven Mortensen"/>
    <s v="123 9th Street"/>
    <s v="Salt Lake City"/>
    <s v="UT"/>
    <n v="99999"/>
    <s v="USA"/>
    <x v="0"/>
    <x v="12"/>
    <x v="7"/>
    <n v="19.5"/>
    <n v="87"/>
    <x v="186"/>
    <n v="174.73950000000002"/>
  </r>
  <r>
    <n v="1339"/>
    <x v="97"/>
    <x v="2"/>
    <x v="10"/>
    <x v="0"/>
    <n v="9"/>
    <s v="Company I"/>
    <s v="123 9th Street"/>
    <x v="8"/>
    <s v="UT"/>
    <n v="99999"/>
    <s v="USA"/>
    <x v="7"/>
    <x v="0"/>
    <n v="41954"/>
    <s v="Tue"/>
    <s v="Nov"/>
    <s v="2014"/>
    <s v="Shipping Company A"/>
    <s v="Sven Mortensen"/>
    <s v="123 9th Street"/>
    <s v="Salt Lake City"/>
    <s v="UT"/>
    <n v="99999"/>
    <s v="USA"/>
    <x v="0"/>
    <x v="13"/>
    <x v="8"/>
    <n v="34.799999999999997"/>
    <n v="58"/>
    <x v="187"/>
    <n v="205.8768"/>
  </r>
  <r>
    <n v="1340"/>
    <x v="98"/>
    <x v="6"/>
    <x v="10"/>
    <x v="0"/>
    <n v="6"/>
    <s v="Company F"/>
    <s v="123 6th Street"/>
    <x v="5"/>
    <s v="WI"/>
    <n v="99999"/>
    <s v="USA"/>
    <x v="4"/>
    <x v="2"/>
    <n v="41951"/>
    <s v="Sat"/>
    <s v="Nov"/>
    <s v="2014"/>
    <s v="Shipping Company B"/>
    <s v="Francisco Pérez-Olaeta"/>
    <s v="123 6th Street"/>
    <s v="Milwaukee"/>
    <s v="WI"/>
    <n v="99999"/>
    <s v="USA"/>
    <x v="1"/>
    <x v="0"/>
    <x v="0"/>
    <n v="14"/>
    <n v="85"/>
    <x v="188"/>
    <n v="120.19"/>
  </r>
  <r>
    <n v="1341"/>
    <x v="99"/>
    <x v="1"/>
    <x v="10"/>
    <x v="0"/>
    <n v="8"/>
    <s v="Company H"/>
    <s v="123 8th Street"/>
    <x v="2"/>
    <s v="OR"/>
    <n v="99999"/>
    <s v="USA"/>
    <x v="2"/>
    <x v="2"/>
    <n v="41953"/>
    <s v="Mon"/>
    <s v="Nov"/>
    <s v="2014"/>
    <s v="Shipping Company B"/>
    <s v="Elizabeth Andersen"/>
    <s v="123 8th Street"/>
    <s v="Portland"/>
    <s v="OR"/>
    <n v="99999"/>
    <s v="USA"/>
    <x v="0"/>
    <x v="9"/>
    <x v="5"/>
    <n v="40"/>
    <n v="28"/>
    <x v="99"/>
    <n v="110.88"/>
  </r>
  <r>
    <n v="1342"/>
    <x v="99"/>
    <x v="1"/>
    <x v="10"/>
    <x v="0"/>
    <n v="8"/>
    <s v="Company H"/>
    <s v="123 8th Street"/>
    <x v="2"/>
    <s v="OR"/>
    <n v="99999"/>
    <s v="USA"/>
    <x v="2"/>
    <x v="2"/>
    <d v="2014-11-10T00:00:00"/>
    <s v="Mon"/>
    <s v="Nov"/>
    <s v="2014"/>
    <s v="Shipping Company B"/>
    <s v="Elizabeth Andersen"/>
    <s v="123 8th Street"/>
    <s v="Portland"/>
    <s v="OR"/>
    <n v="99999"/>
    <s v="USA"/>
    <x v="0"/>
    <x v="6"/>
    <x v="2"/>
    <n v="9.1999999999999993"/>
    <n v="19"/>
    <x v="189"/>
    <n v="17.130400000000002"/>
  </r>
  <r>
    <n v="1343"/>
    <x v="100"/>
    <x v="5"/>
    <x v="10"/>
    <x v="0"/>
    <n v="25"/>
    <s v="Company Y"/>
    <s v="789 25th Street"/>
    <x v="7"/>
    <s v="IL"/>
    <n v="99999"/>
    <s v="USA"/>
    <x v="6"/>
    <x v="1"/>
    <d v="2014-11-27T00:00:00"/>
    <s v="Thu"/>
    <s v="Nov"/>
    <s v="2014"/>
    <s v="Shipping Company A"/>
    <s v="John Rodman"/>
    <s v="789 25th Street"/>
    <s v="Chicago"/>
    <s v="IL"/>
    <n v="99999"/>
    <s v="USA"/>
    <x v="2"/>
    <x v="19"/>
    <x v="2"/>
    <n v="10"/>
    <n v="99"/>
    <x v="123"/>
    <n v="102.96000000000001"/>
  </r>
  <r>
    <n v="1344"/>
    <x v="101"/>
    <x v="3"/>
    <x v="10"/>
    <x v="0"/>
    <n v="26"/>
    <s v="Company Z"/>
    <s v="789 26th Street"/>
    <x v="9"/>
    <s v="FL"/>
    <n v="99999"/>
    <s v="USA"/>
    <x v="5"/>
    <x v="3"/>
    <d v="2014-11-28T00:00:00"/>
    <s v="Fri"/>
    <s v="Nov"/>
    <s v="2014"/>
    <s v="Shipping Company C"/>
    <s v="Run Liu"/>
    <s v="789 26th Street"/>
    <s v="Miami"/>
    <s v="FL"/>
    <n v="99999"/>
    <s v="USA"/>
    <x v="1"/>
    <x v="20"/>
    <x v="12"/>
    <n v="21.35"/>
    <n v="69"/>
    <x v="190"/>
    <n v="153.20760000000004"/>
  </r>
  <r>
    <n v="1345"/>
    <x v="101"/>
    <x v="3"/>
    <x v="10"/>
    <x v="0"/>
    <n v="26"/>
    <s v="Company Z"/>
    <s v="789 26th Street"/>
    <x v="9"/>
    <s v="FL"/>
    <n v="99999"/>
    <s v="USA"/>
    <x v="5"/>
    <x v="3"/>
    <d v="2014-11-28T00:00:00"/>
    <s v="Fri"/>
    <s v="Nov"/>
    <s v="2014"/>
    <s v="Shipping Company C"/>
    <s v="Run Liu"/>
    <s v="789 26th Street"/>
    <s v="Miami"/>
    <s v="FL"/>
    <n v="99999"/>
    <s v="USA"/>
    <x v="1"/>
    <x v="8"/>
    <x v="4"/>
    <n v="9.65"/>
    <n v="37"/>
    <x v="191"/>
    <n v="33.919750000000001"/>
  </r>
  <r>
    <n v="1346"/>
    <x v="101"/>
    <x v="3"/>
    <x v="10"/>
    <x v="0"/>
    <n v="26"/>
    <s v="Company Z"/>
    <s v="789 26th Street"/>
    <x v="9"/>
    <s v="FL"/>
    <n v="99999"/>
    <s v="USA"/>
    <x v="5"/>
    <x v="3"/>
    <d v="2014-11-28T00:00:00"/>
    <s v="Fri"/>
    <s v="Nov"/>
    <s v="2014"/>
    <s v="Shipping Company C"/>
    <s v="Run Liu"/>
    <s v="789 26th Street"/>
    <s v="Miami"/>
    <s v="FL"/>
    <n v="99999"/>
    <s v="USA"/>
    <x v="1"/>
    <x v="11"/>
    <x v="6"/>
    <n v="18.399999999999999"/>
    <n v="64"/>
    <x v="75"/>
    <n v="118.93759999999999"/>
  </r>
  <r>
    <n v="1347"/>
    <x v="102"/>
    <x v="1"/>
    <x v="10"/>
    <x v="0"/>
    <n v="29"/>
    <s v="Company CC"/>
    <s v="789 29th Street"/>
    <x v="3"/>
    <s v="CO"/>
    <n v="99999"/>
    <s v="USA"/>
    <x v="3"/>
    <x v="0"/>
    <d v="2014-12-01T00:00:00"/>
    <s v="Mon"/>
    <s v="Dec"/>
    <s v="2014"/>
    <s v="Shipping Company B"/>
    <s v="Soo Jung Lee"/>
    <s v="789 29th Street"/>
    <s v="Denver"/>
    <s v="CO"/>
    <n v="99999"/>
    <s v="USA"/>
    <x v="0"/>
    <x v="0"/>
    <x v="0"/>
    <n v="14"/>
    <n v="38"/>
    <x v="143"/>
    <n v="55.328000000000003"/>
  </r>
  <r>
    <n v="1348"/>
    <x v="98"/>
    <x v="6"/>
    <x v="10"/>
    <x v="0"/>
    <n v="6"/>
    <s v="Company F"/>
    <s v="123 6th Street"/>
    <x v="5"/>
    <s v="WI"/>
    <n v="99999"/>
    <s v="USA"/>
    <x v="4"/>
    <x v="2"/>
    <d v="2014-11-08T00:00:00"/>
    <s v="Sat"/>
    <s v="Nov"/>
    <s v="2014"/>
    <s v="Shipping Company C"/>
    <s v="Francisco Pérez-Olaeta"/>
    <s v="123 6th Street"/>
    <s v="Milwaukee"/>
    <s v="WI"/>
    <n v="99999"/>
    <s v="USA"/>
    <x v="0"/>
    <x v="7"/>
    <x v="3"/>
    <n v="12.75"/>
    <n v="15"/>
    <x v="192"/>
    <n v="18.55125"/>
  </r>
  <r>
    <n v="1350"/>
    <x v="103"/>
    <x v="5"/>
    <x v="10"/>
    <x v="0"/>
    <n v="4"/>
    <s v="Company D"/>
    <s v="123 4th Street"/>
    <x v="1"/>
    <s v="NY"/>
    <n v="99999"/>
    <s v="USA"/>
    <x v="1"/>
    <x v="1"/>
    <d v="2014-11-06T00:00:00"/>
    <s v="Thu"/>
    <s v="Nov"/>
    <s v="2014"/>
    <s v="Shipping Company A"/>
    <s v="Christina Lee"/>
    <s v="123 4th Street"/>
    <s v="New York"/>
    <s v="NY"/>
    <n v="99999"/>
    <s v="USA"/>
    <x v="1"/>
    <x v="21"/>
    <x v="10"/>
    <n v="81"/>
    <n v="52"/>
    <x v="193"/>
    <n v="412.77600000000001"/>
  </r>
  <r>
    <n v="1351"/>
    <x v="103"/>
    <x v="5"/>
    <x v="10"/>
    <x v="0"/>
    <n v="4"/>
    <s v="Company D"/>
    <s v="123 4th Street"/>
    <x v="1"/>
    <s v="NY"/>
    <n v="99999"/>
    <s v="USA"/>
    <x v="1"/>
    <x v="1"/>
    <d v="2014-11-06T00:00:00"/>
    <s v="Thu"/>
    <s v="Nov"/>
    <s v="2014"/>
    <s v="Shipping Company A"/>
    <s v="Christina Lee"/>
    <s v="123 4th Street"/>
    <s v="New York"/>
    <s v="NY"/>
    <n v="99999"/>
    <s v="USA"/>
    <x v="1"/>
    <x v="22"/>
    <x v="13"/>
    <n v="7"/>
    <n v="37"/>
    <x v="43"/>
    <n v="25.382000000000001"/>
  </r>
  <r>
    <n v="1353"/>
    <x v="99"/>
    <x v="1"/>
    <x v="10"/>
    <x v="0"/>
    <n v="8"/>
    <s v="Company H"/>
    <s v="123 8th Street"/>
    <x v="2"/>
    <s v="OR"/>
    <n v="99999"/>
    <s v="USA"/>
    <x v="2"/>
    <x v="2"/>
    <d v="2014-11-10T00:00:00"/>
    <s v="Mon"/>
    <s v="Nov"/>
    <s v="2014"/>
    <s v="Shipping Company C"/>
    <s v="Elizabeth Andersen"/>
    <s v="123 8th Street"/>
    <s v="Portland"/>
    <s v="OR"/>
    <n v="99999"/>
    <s v="USA"/>
    <x v="1"/>
    <x v="13"/>
    <x v="8"/>
    <n v="34.799999999999997"/>
    <n v="24"/>
    <x v="194"/>
    <n v="80.179199999999994"/>
  </r>
  <r>
    <n v="1356"/>
    <x v="104"/>
    <x v="0"/>
    <x v="10"/>
    <x v="0"/>
    <n v="3"/>
    <s v="Company C"/>
    <s v="123 3rd Street"/>
    <x v="4"/>
    <s v="CA"/>
    <n v="99999"/>
    <s v="USA"/>
    <x v="0"/>
    <x v="0"/>
    <d v="2014-11-05T00:00:00"/>
    <s v="Wed"/>
    <s v="Nov"/>
    <s v="2014"/>
    <s v="Shipping Company B"/>
    <s v="Thomas Axerr"/>
    <s v="123 3rd Street"/>
    <s v="Los Angelas"/>
    <s v="CA"/>
    <n v="99999"/>
    <s v="USA"/>
    <x v="2"/>
    <x v="14"/>
    <x v="9"/>
    <n v="10"/>
    <n v="36"/>
    <x v="195"/>
    <n v="37.08"/>
  </r>
  <r>
    <n v="1357"/>
    <x v="104"/>
    <x v="0"/>
    <x v="10"/>
    <x v="0"/>
    <n v="3"/>
    <s v="Company C"/>
    <s v="123 3rd Street"/>
    <x v="4"/>
    <s v="CA"/>
    <n v="99999"/>
    <s v="USA"/>
    <x v="0"/>
    <x v="0"/>
    <d v="2014-11-05T00:00:00"/>
    <s v="Wed"/>
    <s v="Nov"/>
    <s v="2014"/>
    <s v="Shipping Company B"/>
    <s v="Thomas Axerr"/>
    <s v="123 3rd Street"/>
    <s v="Los Angelas"/>
    <s v="CA"/>
    <n v="99999"/>
    <s v="USA"/>
    <x v="2"/>
    <x v="9"/>
    <x v="5"/>
    <n v="40"/>
    <n v="24"/>
    <x v="196"/>
    <n v="96"/>
  </r>
  <r>
    <n v="1361"/>
    <x v="105"/>
    <x v="0"/>
    <x v="10"/>
    <x v="0"/>
    <n v="10"/>
    <s v="Company J"/>
    <s v="123 10th Street"/>
    <x v="7"/>
    <s v="IL"/>
    <n v="99999"/>
    <s v="USA"/>
    <x v="6"/>
    <x v="1"/>
    <d v="2014-11-12T00:00:00"/>
    <s v="Wed"/>
    <s v="Nov"/>
    <s v="2014"/>
    <s v="Shipping Company B"/>
    <s v="Roland Wacker"/>
    <s v="123 10th Street"/>
    <s v="Chicago"/>
    <s v="IL"/>
    <n v="99999"/>
    <s v="USA"/>
    <x v="1"/>
    <x v="15"/>
    <x v="1"/>
    <n v="10"/>
    <n v="20"/>
    <x v="197"/>
    <n v="20"/>
  </r>
  <r>
    <n v="1366"/>
    <x v="96"/>
    <x v="4"/>
    <x v="10"/>
    <x v="0"/>
    <n v="28"/>
    <s v="Company BB"/>
    <s v="789 28th Street"/>
    <x v="6"/>
    <s v="TN"/>
    <n v="99999"/>
    <s v="USA"/>
    <x v="5"/>
    <x v="3"/>
    <d v="2014-11-30T00:00:00"/>
    <s v="Sun"/>
    <s v="Nov"/>
    <s v="2014"/>
    <s v="Shipping Company C"/>
    <s v="Amritansh Raghav"/>
    <s v="789 28th Street"/>
    <s v="Memphis"/>
    <s v="TN"/>
    <n v="99999"/>
    <s v="USA"/>
    <x v="1"/>
    <x v="5"/>
    <x v="0"/>
    <n v="46"/>
    <n v="57"/>
    <x v="198"/>
    <n v="272.68799999999999"/>
  </r>
  <r>
    <n v="1367"/>
    <x v="97"/>
    <x v="2"/>
    <x v="10"/>
    <x v="0"/>
    <n v="9"/>
    <s v="Company I"/>
    <s v="123 9th Street"/>
    <x v="8"/>
    <s v="UT"/>
    <n v="99999"/>
    <s v="USA"/>
    <x v="7"/>
    <x v="0"/>
    <d v="2014-11-11T00:00:00"/>
    <s v="Tue"/>
    <s v="Nov"/>
    <s v="2014"/>
    <s v="Shipping Company A"/>
    <s v="Sven Mortensen"/>
    <s v="123 9th Street"/>
    <s v="Salt Lake City"/>
    <s v="UT"/>
    <n v="99999"/>
    <s v="USA"/>
    <x v="0"/>
    <x v="8"/>
    <x v="4"/>
    <n v="9.65"/>
    <n v="14"/>
    <x v="199"/>
    <n v="12.9696"/>
  </r>
  <r>
    <n v="1368"/>
    <x v="106"/>
    <x v="1"/>
    <x v="11"/>
    <x v="0"/>
    <n v="27"/>
    <s v="Company AA"/>
    <s v="789 27th Street"/>
    <x v="0"/>
    <s v="NV"/>
    <n v="99999"/>
    <s v="USA"/>
    <x v="0"/>
    <x v="0"/>
    <d v="2014-12-29T00:00:00"/>
    <s v="Mon"/>
    <s v="Dec"/>
    <s v="2014"/>
    <s v="Shipping Company B"/>
    <s v="Karen Toh"/>
    <s v="789 27th Street"/>
    <s v="Las Vegas"/>
    <s v="NV"/>
    <n v="99999"/>
    <s v="USA"/>
    <x v="0"/>
    <x v="0"/>
    <x v="0"/>
    <n v="14"/>
    <n v="14"/>
    <x v="200"/>
    <n v="19.796000000000003"/>
  </r>
  <r>
    <n v="1369"/>
    <x v="106"/>
    <x v="1"/>
    <x v="11"/>
    <x v="0"/>
    <n v="27"/>
    <s v="Company AA"/>
    <s v="789 27th Street"/>
    <x v="0"/>
    <s v="NV"/>
    <n v="99999"/>
    <s v="USA"/>
    <x v="0"/>
    <x v="0"/>
    <d v="2014-12-29T00:00:00"/>
    <s v="Mon"/>
    <s v="Dec"/>
    <s v="2014"/>
    <s v="Shipping Company B"/>
    <s v="Karen Toh"/>
    <s v="789 27th Street"/>
    <s v="Las Vegas"/>
    <s v="NV"/>
    <n v="99999"/>
    <s v="USA"/>
    <x v="0"/>
    <x v="1"/>
    <x v="1"/>
    <n v="3.5"/>
    <n v="70"/>
    <x v="201"/>
    <n v="25.234999999999999"/>
  </r>
  <r>
    <n v="1370"/>
    <x v="107"/>
    <x v="6"/>
    <x v="11"/>
    <x v="0"/>
    <n v="4"/>
    <s v="Company D"/>
    <s v="123 4th Street"/>
    <x v="1"/>
    <s v="NY"/>
    <n v="99999"/>
    <s v="USA"/>
    <x v="1"/>
    <x v="1"/>
    <d v="2014-12-06T00:00:00"/>
    <s v="Sat"/>
    <s v="Dec"/>
    <s v="2014"/>
    <s v="Shipping Company A"/>
    <s v="Christina Lee"/>
    <s v="123 4th Street"/>
    <s v="New York"/>
    <s v="NY"/>
    <n v="99999"/>
    <s v="USA"/>
    <x v="1"/>
    <x v="2"/>
    <x v="1"/>
    <n v="30"/>
    <n v="100"/>
    <x v="202"/>
    <n v="291"/>
  </r>
  <r>
    <n v="1371"/>
    <x v="107"/>
    <x v="6"/>
    <x v="11"/>
    <x v="0"/>
    <n v="4"/>
    <s v="Company D"/>
    <s v="123 4th Street"/>
    <x v="1"/>
    <s v="NY"/>
    <n v="99999"/>
    <s v="USA"/>
    <x v="1"/>
    <x v="1"/>
    <d v="2014-12-06T00:00:00"/>
    <s v="Sat"/>
    <s v="Dec"/>
    <s v="2014"/>
    <s v="Shipping Company A"/>
    <s v="Christina Lee"/>
    <s v="123 4th Street"/>
    <s v="New York"/>
    <s v="NY"/>
    <n v="99999"/>
    <s v="USA"/>
    <x v="1"/>
    <x v="3"/>
    <x v="1"/>
    <n v="53"/>
    <n v="27"/>
    <x v="203"/>
    <n v="143.1"/>
  </r>
  <r>
    <n v="1372"/>
    <x v="107"/>
    <x v="6"/>
    <x v="11"/>
    <x v="0"/>
    <n v="4"/>
    <s v="Company D"/>
    <s v="123 4th Street"/>
    <x v="1"/>
    <s v="NY"/>
    <n v="99999"/>
    <s v="USA"/>
    <x v="1"/>
    <x v="1"/>
    <d v="2014-12-06T00:00:00"/>
    <s v="Sat"/>
    <s v="Dec"/>
    <s v="2014"/>
    <s v="Shipping Company A"/>
    <s v="Christina Lee"/>
    <s v="123 4th Street"/>
    <s v="New York"/>
    <s v="NY"/>
    <n v="99999"/>
    <s v="USA"/>
    <x v="1"/>
    <x v="1"/>
    <x v="1"/>
    <n v="3.5"/>
    <n v="70"/>
    <x v="201"/>
    <n v="24.009999999999998"/>
  </r>
  <r>
    <n v="1373"/>
    <x v="108"/>
    <x v="4"/>
    <x v="11"/>
    <x v="0"/>
    <n v="12"/>
    <s v="Company L"/>
    <s v="123 12th Street"/>
    <x v="0"/>
    <s v="NV"/>
    <n v="99999"/>
    <s v="USA"/>
    <x v="0"/>
    <x v="0"/>
    <d v="2014-12-14T00:00:00"/>
    <s v="Sun"/>
    <s v="Dec"/>
    <s v="2014"/>
    <s v="Shipping Company B"/>
    <s v="John Edwards"/>
    <s v="123 12th Street"/>
    <s v="Las Vegas"/>
    <s v="NV"/>
    <n v="99999"/>
    <s v="USA"/>
    <x v="1"/>
    <x v="4"/>
    <x v="0"/>
    <n v="18"/>
    <n v="57"/>
    <x v="204"/>
    <n v="102.60000000000001"/>
  </r>
  <r>
    <n v="1374"/>
    <x v="108"/>
    <x v="4"/>
    <x v="11"/>
    <x v="0"/>
    <n v="12"/>
    <s v="Company L"/>
    <s v="123 12th Street"/>
    <x v="0"/>
    <s v="NV"/>
    <n v="99999"/>
    <s v="USA"/>
    <x v="0"/>
    <x v="0"/>
    <d v="2014-12-14T00:00:00"/>
    <s v="Sun"/>
    <s v="Dec"/>
    <s v="2014"/>
    <s v="Shipping Company B"/>
    <s v="John Edwards"/>
    <s v="123 12th Street"/>
    <s v="Las Vegas"/>
    <s v="NV"/>
    <n v="99999"/>
    <s v="USA"/>
    <x v="1"/>
    <x v="5"/>
    <x v="0"/>
    <n v="46"/>
    <n v="83"/>
    <x v="205"/>
    <n v="374.16399999999999"/>
  </r>
  <r>
    <n v="1375"/>
    <x v="109"/>
    <x v="0"/>
    <x v="11"/>
    <x v="0"/>
    <n v="8"/>
    <s v="Company H"/>
    <s v="123 8th Street"/>
    <x v="2"/>
    <s v="OR"/>
    <n v="99999"/>
    <s v="USA"/>
    <x v="2"/>
    <x v="2"/>
    <d v="2014-12-10T00:00:00"/>
    <s v="Wed"/>
    <s v="Dec"/>
    <s v="2014"/>
    <s v="Shipping Company C"/>
    <s v="Elizabeth Andersen"/>
    <s v="123 8th Street"/>
    <s v="Portland"/>
    <s v="OR"/>
    <n v="99999"/>
    <s v="USA"/>
    <x v="1"/>
    <x v="6"/>
    <x v="2"/>
    <n v="9.1999999999999993"/>
    <n v="76"/>
    <x v="206"/>
    <n v="67.123199999999997"/>
  </r>
  <r>
    <n v="1376"/>
    <x v="107"/>
    <x v="6"/>
    <x v="11"/>
    <x v="0"/>
    <n v="4"/>
    <s v="Company D"/>
    <s v="123 4th Street"/>
    <x v="1"/>
    <s v="NY"/>
    <n v="99999"/>
    <s v="USA"/>
    <x v="1"/>
    <x v="1"/>
    <n v="41979"/>
    <s v="Sat"/>
    <s v="Dec"/>
    <s v="2014"/>
    <s v="Shipping Company C"/>
    <s v="Christina Lee"/>
    <s v="123 4th Street"/>
    <s v="New York"/>
    <s v="NY"/>
    <n v="99999"/>
    <s v="USA"/>
    <x v="0"/>
    <x v="6"/>
    <x v="2"/>
    <n v="9.1999999999999993"/>
    <n v="80"/>
    <x v="89"/>
    <n v="72.864000000000004"/>
  </r>
  <r>
    <n v="1377"/>
    <x v="110"/>
    <x v="0"/>
    <x v="11"/>
    <x v="0"/>
    <n v="29"/>
    <s v="Company CC"/>
    <s v="789 29th Street"/>
    <x v="3"/>
    <s v="CO"/>
    <n v="99999"/>
    <s v="USA"/>
    <x v="3"/>
    <x v="0"/>
    <n v="42004"/>
    <s v="Wed"/>
    <s v="Dec"/>
    <s v="2014"/>
    <s v="Shipping Company B"/>
    <s v="Soo Jung Lee"/>
    <s v="789 29th Street"/>
    <s v="Denver"/>
    <s v="CO"/>
    <n v="99999"/>
    <s v="USA"/>
    <x v="0"/>
    <x v="7"/>
    <x v="3"/>
    <n v="12.75"/>
    <n v="47"/>
    <x v="12"/>
    <n v="59.325750000000006"/>
  </r>
  <r>
    <n v="1378"/>
    <x v="111"/>
    <x v="3"/>
    <x v="11"/>
    <x v="0"/>
    <n v="3"/>
    <s v="Company C"/>
    <s v="123 3rd Street"/>
    <x v="4"/>
    <s v="CA"/>
    <n v="99999"/>
    <s v="USA"/>
    <x v="0"/>
    <x v="0"/>
    <n v="41978"/>
    <s v="Fri"/>
    <s v="Dec"/>
    <s v="2014"/>
    <s v="Shipping Company B"/>
    <s v="Thomas Axerr"/>
    <s v="123 3rd Street"/>
    <s v="Los Angelas"/>
    <s v="CA"/>
    <n v="99999"/>
    <s v="USA"/>
    <x v="2"/>
    <x v="8"/>
    <x v="4"/>
    <n v="9.65"/>
    <n v="96"/>
    <x v="207"/>
    <n v="94.492800000000017"/>
  </r>
  <r>
    <n v="1379"/>
    <x v="112"/>
    <x v="1"/>
    <x v="11"/>
    <x v="0"/>
    <n v="6"/>
    <s v="Company F"/>
    <s v="123 6th Street"/>
    <x v="5"/>
    <s v="WI"/>
    <n v="99999"/>
    <s v="USA"/>
    <x v="4"/>
    <x v="2"/>
    <n v="41981"/>
    <s v="Mon"/>
    <s v="Dec"/>
    <s v="2014"/>
    <s v="Shipping Company B"/>
    <s v="Francisco Pérez-Olaeta"/>
    <s v="123 6th Street"/>
    <s v="Milwaukee"/>
    <s v="WI"/>
    <n v="99999"/>
    <s v="USA"/>
    <x v="1"/>
    <x v="9"/>
    <x v="5"/>
    <n v="40"/>
    <n v="32"/>
    <x v="10"/>
    <n v="134.4"/>
  </r>
  <r>
    <n v="1380"/>
    <x v="113"/>
    <x v="2"/>
    <x v="11"/>
    <x v="0"/>
    <n v="28"/>
    <s v="Company BB"/>
    <s v="789 28th Street"/>
    <x v="6"/>
    <s v="TN"/>
    <n v="99999"/>
    <s v="USA"/>
    <x v="5"/>
    <x v="3"/>
    <d v="2014-12-30T00:00:00"/>
    <s v="Tue"/>
    <s v="Dec"/>
    <s v="2014"/>
    <s v="Shipping Company C"/>
    <s v="Amritansh Raghav"/>
    <s v="789 28th Street"/>
    <s v="Memphis"/>
    <s v="TN"/>
    <n v="99999"/>
    <s v="USA"/>
    <x v="0"/>
    <x v="5"/>
    <x v="0"/>
    <n v="46"/>
    <n v="16"/>
    <x v="89"/>
    <n v="73.600000000000009"/>
  </r>
  <r>
    <n v="1381"/>
    <x v="109"/>
    <x v="0"/>
    <x v="11"/>
    <x v="0"/>
    <n v="8"/>
    <s v="Company H"/>
    <s v="123 8th Street"/>
    <x v="2"/>
    <s v="OR"/>
    <n v="99999"/>
    <s v="USA"/>
    <x v="2"/>
    <x v="2"/>
    <d v="2014-12-10T00:00:00"/>
    <s v="Wed"/>
    <s v="Dec"/>
    <s v="2014"/>
    <s v="Shipping Company C"/>
    <s v="Elizabeth Andersen"/>
    <s v="123 8th Street"/>
    <s v="Portland"/>
    <s v="OR"/>
    <n v="99999"/>
    <s v="USA"/>
    <x v="0"/>
    <x v="7"/>
    <x v="3"/>
    <n v="12.75"/>
    <n v="41"/>
    <x v="63"/>
    <n v="51.229500000000002"/>
  </r>
  <r>
    <n v="1382"/>
    <x v="114"/>
    <x v="3"/>
    <x v="11"/>
    <x v="0"/>
    <n v="10"/>
    <s v="Company J"/>
    <s v="123 10th Street"/>
    <x v="7"/>
    <s v="IL"/>
    <n v="99999"/>
    <s v="USA"/>
    <x v="6"/>
    <x v="1"/>
    <d v="2014-12-12T00:00:00"/>
    <s v="Fri"/>
    <s v="Dec"/>
    <s v="2014"/>
    <s v="Shipping Company B"/>
    <s v="Roland Wacker"/>
    <s v="123 10th Street"/>
    <s v="Chicago"/>
    <s v="IL"/>
    <n v="99999"/>
    <s v="USA"/>
    <x v="1"/>
    <x v="10"/>
    <x v="0"/>
    <n v="2.99"/>
    <n v="41"/>
    <x v="208"/>
    <n v="12.871950000000002"/>
  </r>
  <r>
    <n v="1392"/>
    <x v="113"/>
    <x v="2"/>
    <x v="11"/>
    <x v="0"/>
    <n v="28"/>
    <s v="Company BB"/>
    <s v="789 28th Street"/>
    <x v="6"/>
    <s v="TN"/>
    <n v="99999"/>
    <s v="USA"/>
    <x v="5"/>
    <x v="3"/>
    <d v="2014-12-30T00:00:00"/>
    <s v="Tue"/>
    <s v="Dec"/>
    <s v="2014"/>
    <s v="Shipping Company C"/>
    <s v="Amritansh Raghav"/>
    <s v="789 28th Street"/>
    <s v="Memphis"/>
    <s v="TN"/>
    <n v="99999"/>
    <s v="USA"/>
    <x v="1"/>
    <x v="8"/>
    <x v="4"/>
    <n v="9.65"/>
    <n v="98"/>
    <x v="209"/>
    <n v="96.461400000000012"/>
  </r>
  <r>
    <n v="1393"/>
    <x v="113"/>
    <x v="2"/>
    <x v="11"/>
    <x v="0"/>
    <n v="28"/>
    <s v="Company BB"/>
    <s v="789 28th Street"/>
    <x v="6"/>
    <s v="TN"/>
    <n v="99999"/>
    <s v="USA"/>
    <x v="5"/>
    <x v="3"/>
    <d v="2014-12-30T00:00:00"/>
    <s v="Tue"/>
    <s v="Dec"/>
    <s v="2014"/>
    <s v="Shipping Company C"/>
    <s v="Amritansh Raghav"/>
    <s v="789 28th Street"/>
    <s v="Memphis"/>
    <s v="TN"/>
    <n v="99999"/>
    <s v="USA"/>
    <x v="1"/>
    <x v="11"/>
    <x v="6"/>
    <n v="18.399999999999999"/>
    <n v="86"/>
    <x v="210"/>
    <n v="155.0752"/>
  </r>
  <r>
    <n v="1394"/>
    <x v="115"/>
    <x v="5"/>
    <x v="11"/>
    <x v="0"/>
    <n v="9"/>
    <s v="Company I"/>
    <s v="123 9th Street"/>
    <x v="8"/>
    <s v="UT"/>
    <n v="99999"/>
    <s v="USA"/>
    <x v="7"/>
    <x v="0"/>
    <d v="2014-12-11T00:00:00"/>
    <s v="Thu"/>
    <s v="Dec"/>
    <s v="2014"/>
    <s v="Shipping Company A"/>
    <s v="Sven Mortensen"/>
    <s v="123 9th Street"/>
    <s v="Salt Lake City"/>
    <s v="UT"/>
    <n v="99999"/>
    <s v="USA"/>
    <x v="0"/>
    <x v="12"/>
    <x v="7"/>
    <n v="19.5"/>
    <n v="20"/>
    <x v="211"/>
    <n v="40.950000000000003"/>
  </r>
  <r>
    <n v="1395"/>
    <x v="115"/>
    <x v="5"/>
    <x v="11"/>
    <x v="0"/>
    <n v="9"/>
    <s v="Company I"/>
    <s v="123 9th Street"/>
    <x v="8"/>
    <s v="UT"/>
    <n v="99999"/>
    <s v="USA"/>
    <x v="7"/>
    <x v="0"/>
    <d v="2014-12-11T00:00:00"/>
    <s v="Thu"/>
    <s v="Dec"/>
    <s v="2014"/>
    <s v="Shipping Company A"/>
    <s v="Sven Mortensen"/>
    <s v="123 9th Street"/>
    <s v="Salt Lake City"/>
    <s v="UT"/>
    <n v="99999"/>
    <s v="USA"/>
    <x v="0"/>
    <x v="13"/>
    <x v="8"/>
    <n v="34.799999999999997"/>
    <n v="69"/>
    <x v="212"/>
    <n v="240.12"/>
  </r>
  <r>
    <n v="1396"/>
    <x v="112"/>
    <x v="1"/>
    <x v="11"/>
    <x v="0"/>
    <n v="6"/>
    <s v="Company F"/>
    <s v="123 6th Street"/>
    <x v="5"/>
    <s v="WI"/>
    <n v="99999"/>
    <s v="USA"/>
    <x v="4"/>
    <x v="2"/>
    <d v="2014-12-08T00:00:00"/>
    <s v="Mon"/>
    <s v="Dec"/>
    <s v="2014"/>
    <s v="Shipping Company B"/>
    <s v="Francisco Pérez-Olaeta"/>
    <s v="123 6th Street"/>
    <s v="Milwaukee"/>
    <s v="WI"/>
    <n v="99999"/>
    <s v="USA"/>
    <x v="1"/>
    <x v="0"/>
    <x v="0"/>
    <n v="14"/>
    <n v="68"/>
    <x v="213"/>
    <n v="91.391999999999996"/>
  </r>
  <r>
    <n v="1397"/>
    <x v="109"/>
    <x v="0"/>
    <x v="11"/>
    <x v="0"/>
    <n v="8"/>
    <s v="Company H"/>
    <s v="123 8th Street"/>
    <x v="2"/>
    <s v="OR"/>
    <n v="99999"/>
    <s v="USA"/>
    <x v="2"/>
    <x v="2"/>
    <d v="2014-12-10T00:00:00"/>
    <s v="Wed"/>
    <s v="Dec"/>
    <s v="2014"/>
    <s v="Shipping Company B"/>
    <s v="Elizabeth Andersen"/>
    <s v="123 8th Street"/>
    <s v="Portland"/>
    <s v="OR"/>
    <n v="99999"/>
    <s v="USA"/>
    <x v="0"/>
    <x v="9"/>
    <x v="5"/>
    <n v="40"/>
    <n v="52"/>
    <x v="214"/>
    <n v="203.84"/>
  </r>
  <r>
    <n v="1398"/>
    <x v="109"/>
    <x v="0"/>
    <x v="11"/>
    <x v="0"/>
    <n v="8"/>
    <s v="Company H"/>
    <s v="123 8th Street"/>
    <x v="2"/>
    <s v="OR"/>
    <n v="99999"/>
    <s v="USA"/>
    <x v="2"/>
    <x v="2"/>
    <d v="2014-12-10T00:00:00"/>
    <s v="Wed"/>
    <s v="Dec"/>
    <s v="2014"/>
    <s v="Shipping Company B"/>
    <s v="Elizabeth Andersen"/>
    <s v="123 8th Street"/>
    <s v="Portland"/>
    <s v="OR"/>
    <n v="99999"/>
    <s v="USA"/>
    <x v="0"/>
    <x v="6"/>
    <x v="2"/>
    <n v="9.1999999999999993"/>
    <n v="40"/>
    <x v="215"/>
    <n v="38.640000000000008"/>
  </r>
  <r>
    <n v="1399"/>
    <x v="116"/>
    <x v="6"/>
    <x v="11"/>
    <x v="0"/>
    <n v="25"/>
    <s v="Company Y"/>
    <s v="789 25th Street"/>
    <x v="7"/>
    <s v="IL"/>
    <n v="99999"/>
    <s v="USA"/>
    <x v="6"/>
    <x v="1"/>
    <d v="2014-12-27T00:00:00"/>
    <s v="Sat"/>
    <s v="Dec"/>
    <s v="2014"/>
    <s v="Shipping Company A"/>
    <s v="John Rodman"/>
    <s v="789 25th Street"/>
    <s v="Chicago"/>
    <s v="IL"/>
    <n v="99999"/>
    <s v="USA"/>
    <x v="2"/>
    <x v="19"/>
    <x v="2"/>
    <n v="10"/>
    <n v="100"/>
    <x v="216"/>
    <n v="98"/>
  </r>
  <r>
    <n v="1400"/>
    <x v="117"/>
    <x v="4"/>
    <x v="11"/>
    <x v="0"/>
    <n v="26"/>
    <s v="Company Z"/>
    <s v="789 26th Street"/>
    <x v="9"/>
    <s v="FL"/>
    <n v="99999"/>
    <s v="USA"/>
    <x v="5"/>
    <x v="3"/>
    <d v="2014-12-28T00:00:00"/>
    <s v="Sun"/>
    <s v="Dec"/>
    <s v="2014"/>
    <s v="Shipping Company C"/>
    <s v="Run Liu"/>
    <s v="789 26th Street"/>
    <s v="Miami"/>
    <s v="FL"/>
    <n v="99999"/>
    <s v="USA"/>
    <x v="1"/>
    <x v="20"/>
    <x v="12"/>
    <n v="21.35"/>
    <n v="88"/>
    <x v="217"/>
    <n v="184.12240000000003"/>
  </r>
  <r>
    <n v="1401"/>
    <x v="117"/>
    <x v="4"/>
    <x v="11"/>
    <x v="0"/>
    <n v="26"/>
    <s v="Company Z"/>
    <s v="789 26th Street"/>
    <x v="9"/>
    <s v="FL"/>
    <n v="99999"/>
    <s v="USA"/>
    <x v="5"/>
    <x v="3"/>
    <d v="2014-12-28T00:00:00"/>
    <s v="Sun"/>
    <s v="Dec"/>
    <s v="2014"/>
    <s v="Shipping Company C"/>
    <s v="Run Liu"/>
    <s v="789 26th Street"/>
    <s v="Miami"/>
    <s v="FL"/>
    <n v="99999"/>
    <s v="USA"/>
    <x v="1"/>
    <x v="8"/>
    <x v="4"/>
    <n v="9.65"/>
    <n v="46"/>
    <x v="184"/>
    <n v="42.614400000000003"/>
  </r>
  <r>
    <n v="1402"/>
    <x v="117"/>
    <x v="4"/>
    <x v="11"/>
    <x v="0"/>
    <n v="26"/>
    <s v="Company Z"/>
    <s v="789 26th Street"/>
    <x v="9"/>
    <s v="FL"/>
    <n v="99999"/>
    <s v="USA"/>
    <x v="5"/>
    <x v="3"/>
    <d v="2014-12-28T00:00:00"/>
    <s v="Sun"/>
    <s v="Dec"/>
    <s v="2014"/>
    <s v="Shipping Company C"/>
    <s v="Run Liu"/>
    <s v="789 26th Street"/>
    <s v="Miami"/>
    <s v="FL"/>
    <n v="99999"/>
    <s v="USA"/>
    <x v="1"/>
    <x v="11"/>
    <x v="6"/>
    <n v="18.399999999999999"/>
    <n v="93"/>
    <x v="218"/>
    <n v="167.69759999999999"/>
  </r>
  <r>
    <n v="1403"/>
    <x v="110"/>
    <x v="0"/>
    <x v="11"/>
    <x v="0"/>
    <n v="29"/>
    <s v="Company CC"/>
    <s v="789 29th Street"/>
    <x v="3"/>
    <s v="CO"/>
    <n v="99999"/>
    <s v="USA"/>
    <x v="3"/>
    <x v="0"/>
    <d v="2014-12-31T00:00:00"/>
    <s v="Wed"/>
    <s v="Dec"/>
    <s v="2014"/>
    <s v="Shipping Company B"/>
    <s v="Soo Jung Lee"/>
    <s v="789 29th Street"/>
    <s v="Denver"/>
    <s v="CO"/>
    <n v="99999"/>
    <s v="USA"/>
    <x v="0"/>
    <x v="0"/>
    <x v="0"/>
    <n v="14"/>
    <n v="96"/>
    <x v="219"/>
    <n v="141.12"/>
  </r>
  <r>
    <n v="1404"/>
    <x v="112"/>
    <x v="1"/>
    <x v="11"/>
    <x v="0"/>
    <n v="6"/>
    <s v="Company F"/>
    <s v="123 6th Street"/>
    <x v="5"/>
    <s v="WI"/>
    <n v="99999"/>
    <s v="USA"/>
    <x v="4"/>
    <x v="2"/>
    <d v="2014-12-08T00:00:00"/>
    <s v="Mon"/>
    <s v="Dec"/>
    <s v="2014"/>
    <s v="Shipping Company C"/>
    <s v="Francisco Pérez-Olaeta"/>
    <s v="123 6th Street"/>
    <s v="Milwaukee"/>
    <s v="WI"/>
    <n v="99999"/>
    <s v="USA"/>
    <x v="0"/>
    <x v="7"/>
    <x v="3"/>
    <n v="12.75"/>
    <n v="12"/>
    <x v="220"/>
    <n v="16.065000000000001"/>
  </r>
  <r>
    <n v="1406"/>
    <x v="107"/>
    <x v="6"/>
    <x v="11"/>
    <x v="0"/>
    <n v="4"/>
    <s v="Company D"/>
    <s v="123 4th Street"/>
    <x v="1"/>
    <s v="NY"/>
    <n v="99999"/>
    <s v="USA"/>
    <x v="1"/>
    <x v="1"/>
    <d v="2014-12-06T00:00:00"/>
    <s v="Sat"/>
    <s v="Dec"/>
    <s v="2014"/>
    <s v="Shipping Company A"/>
    <s v="Christina Lee"/>
    <s v="123 4th Street"/>
    <s v="New York"/>
    <s v="NY"/>
    <n v="99999"/>
    <s v="USA"/>
    <x v="1"/>
    <x v="21"/>
    <x v="10"/>
    <n v="81"/>
    <n v="38"/>
    <x v="221"/>
    <n v="292.41000000000003"/>
  </r>
  <r>
    <n v="1407"/>
    <x v="107"/>
    <x v="6"/>
    <x v="11"/>
    <x v="0"/>
    <n v="4"/>
    <s v="Company D"/>
    <s v="123 4th Street"/>
    <x v="1"/>
    <s v="NY"/>
    <n v="99999"/>
    <s v="USA"/>
    <x v="1"/>
    <x v="1"/>
    <d v="2014-12-06T00:00:00"/>
    <s v="Sat"/>
    <s v="Dec"/>
    <s v="2014"/>
    <s v="Shipping Company A"/>
    <s v="Christina Lee"/>
    <s v="123 4th Street"/>
    <s v="New York"/>
    <s v="NY"/>
    <n v="99999"/>
    <s v="USA"/>
    <x v="1"/>
    <x v="22"/>
    <x v="13"/>
    <n v="7"/>
    <n v="42"/>
    <x v="76"/>
    <n v="29.106000000000002"/>
  </r>
  <r>
    <n v="1409"/>
    <x v="109"/>
    <x v="0"/>
    <x v="11"/>
    <x v="0"/>
    <n v="8"/>
    <s v="Company H"/>
    <s v="123 8th Street"/>
    <x v="2"/>
    <s v="OR"/>
    <n v="99999"/>
    <s v="USA"/>
    <x v="2"/>
    <x v="2"/>
    <d v="2014-12-10T00:00:00"/>
    <s v="Wed"/>
    <s v="Dec"/>
    <s v="2014"/>
    <s v="Shipping Company C"/>
    <s v="Elizabeth Andersen"/>
    <s v="123 8th Street"/>
    <s v="Portland"/>
    <s v="OR"/>
    <n v="99999"/>
    <s v="USA"/>
    <x v="1"/>
    <x v="13"/>
    <x v="8"/>
    <n v="34.799999999999997"/>
    <n v="100"/>
    <x v="222"/>
    <n v="344.52"/>
  </r>
  <r>
    <n v="1412"/>
    <x v="111"/>
    <x v="3"/>
    <x v="11"/>
    <x v="0"/>
    <n v="3"/>
    <s v="Company C"/>
    <s v="123 3rd Street"/>
    <x v="4"/>
    <s v="CA"/>
    <n v="99999"/>
    <s v="USA"/>
    <x v="0"/>
    <x v="0"/>
    <d v="2014-12-05T00:00:00"/>
    <s v="Fri"/>
    <s v="Dec"/>
    <s v="2014"/>
    <s v="Shipping Company B"/>
    <s v="Thomas Axerr"/>
    <s v="123 3rd Street"/>
    <s v="Los Angelas"/>
    <s v="CA"/>
    <n v="99999"/>
    <s v="USA"/>
    <x v="2"/>
    <x v="14"/>
    <x v="9"/>
    <n v="10"/>
    <n v="89"/>
    <x v="223"/>
    <n v="87.22"/>
  </r>
  <r>
    <n v="1413"/>
    <x v="111"/>
    <x v="3"/>
    <x v="11"/>
    <x v="0"/>
    <n v="3"/>
    <s v="Company C"/>
    <s v="123 3rd Street"/>
    <x v="4"/>
    <s v="CA"/>
    <n v="99999"/>
    <s v="USA"/>
    <x v="0"/>
    <x v="0"/>
    <d v="2014-12-05T00:00:00"/>
    <s v="Fri"/>
    <s v="Dec"/>
    <s v="2014"/>
    <s v="Shipping Company B"/>
    <s v="Thomas Axerr"/>
    <s v="123 3rd Street"/>
    <s v="Los Angelas"/>
    <s v="CA"/>
    <n v="99999"/>
    <s v="USA"/>
    <x v="2"/>
    <x v="9"/>
    <x v="5"/>
    <n v="40"/>
    <n v="12"/>
    <x v="45"/>
    <n v="46.56"/>
  </r>
  <r>
    <n v="1417"/>
    <x v="114"/>
    <x v="3"/>
    <x v="11"/>
    <x v="0"/>
    <n v="10"/>
    <s v="Company J"/>
    <s v="123 10th Street"/>
    <x v="7"/>
    <s v="IL"/>
    <n v="99999"/>
    <s v="USA"/>
    <x v="6"/>
    <x v="1"/>
    <d v="2014-12-12T00:00:00"/>
    <s v="Fri"/>
    <s v="Dec"/>
    <s v="2014"/>
    <s v="Shipping Company B"/>
    <s v="Roland Wacker"/>
    <s v="123 10th Street"/>
    <s v="Chicago"/>
    <s v="IL"/>
    <n v="99999"/>
    <s v="USA"/>
    <x v="1"/>
    <x v="15"/>
    <x v="1"/>
    <n v="10"/>
    <n v="97"/>
    <x v="224"/>
    <n v="100.88000000000001"/>
  </r>
  <r>
    <n v="1422"/>
    <x v="113"/>
    <x v="2"/>
    <x v="11"/>
    <x v="0"/>
    <n v="28"/>
    <s v="Company BB"/>
    <s v="789 28th Street"/>
    <x v="6"/>
    <s v="TN"/>
    <n v="99999"/>
    <s v="USA"/>
    <x v="5"/>
    <x v="3"/>
    <d v="2014-12-30T00:00:00"/>
    <s v="Tue"/>
    <s v="Dec"/>
    <s v="2014"/>
    <s v="Shipping Company C"/>
    <s v="Amritansh Raghav"/>
    <s v="789 28th Street"/>
    <s v="Memphis"/>
    <s v="TN"/>
    <n v="99999"/>
    <s v="USA"/>
    <x v="1"/>
    <x v="5"/>
    <x v="0"/>
    <n v="46"/>
    <n v="43"/>
    <x v="225"/>
    <n v="197.8"/>
  </r>
  <r>
    <n v="1423"/>
    <x v="115"/>
    <x v="5"/>
    <x v="11"/>
    <x v="0"/>
    <n v="9"/>
    <s v="Company I"/>
    <s v="123 9th Street"/>
    <x v="8"/>
    <s v="UT"/>
    <n v="99999"/>
    <s v="USA"/>
    <x v="7"/>
    <x v="0"/>
    <d v="2014-12-11T00:00:00"/>
    <s v="Thu"/>
    <s v="Dec"/>
    <s v="2014"/>
    <s v="Shipping Company A"/>
    <s v="Sven Mortensen"/>
    <s v="123 9th Street"/>
    <s v="Salt Lake City"/>
    <s v="UT"/>
    <n v="99999"/>
    <s v="USA"/>
    <x v="0"/>
    <x v="8"/>
    <x v="4"/>
    <n v="9.65"/>
    <n v="18"/>
    <x v="226"/>
    <n v="16.5015"/>
  </r>
  <r>
    <n v="1424"/>
    <x v="112"/>
    <x v="1"/>
    <x v="11"/>
    <x v="0"/>
    <n v="6"/>
    <s v="Company F"/>
    <s v="123 6th Street"/>
    <x v="5"/>
    <s v="WI"/>
    <n v="99999"/>
    <s v="USA"/>
    <x v="4"/>
    <x v="2"/>
    <d v="2014-12-08T00:00:00"/>
    <s v="Mon"/>
    <s v="Dec"/>
    <s v="2014"/>
    <s v="Shipping Company B"/>
    <s v="Francisco Pérez-Olaeta"/>
    <s v="123 6th Street"/>
    <s v="Milwaukee"/>
    <s v="WI"/>
    <n v="99999"/>
    <s v="USA"/>
    <x v="1"/>
    <x v="7"/>
    <x v="3"/>
    <n v="12.75"/>
    <n v="41"/>
    <x v="63"/>
    <n v="50.706750000000007"/>
  </r>
  <r>
    <n v="1425"/>
    <x v="109"/>
    <x v="0"/>
    <x v="11"/>
    <x v="0"/>
    <n v="8"/>
    <s v="Company H"/>
    <s v="123 8th Street"/>
    <x v="2"/>
    <s v="OR"/>
    <n v="99999"/>
    <s v="USA"/>
    <x v="2"/>
    <x v="2"/>
    <n v="41983"/>
    <s v="Wed"/>
    <s v="Dec"/>
    <s v="2014"/>
    <s v="Shipping Company B"/>
    <s v="Elizabeth Andersen"/>
    <s v="123 8th Street"/>
    <s v="Portland"/>
    <s v="OR"/>
    <n v="99999"/>
    <s v="USA"/>
    <x v="0"/>
    <x v="7"/>
    <x v="3"/>
    <n v="12.75"/>
    <n v="19"/>
    <x v="77"/>
    <n v="23.982750000000003"/>
  </r>
  <r>
    <n v="1426"/>
    <x v="116"/>
    <x v="6"/>
    <x v="11"/>
    <x v="0"/>
    <n v="25"/>
    <s v="Company Y"/>
    <s v="789 25th Street"/>
    <x v="7"/>
    <s v="IL"/>
    <n v="99999"/>
    <s v="USA"/>
    <x v="6"/>
    <x v="1"/>
    <n v="42000"/>
    <s v="Sat"/>
    <s v="Dec"/>
    <s v="2014"/>
    <s v="Shipping Company A"/>
    <s v="John Rodman"/>
    <s v="789 25th Street"/>
    <s v="Chicago"/>
    <s v="IL"/>
    <n v="99999"/>
    <s v="USA"/>
    <x v="2"/>
    <x v="16"/>
    <x v="9"/>
    <n v="22"/>
    <n v="65"/>
    <x v="227"/>
    <n v="138.71"/>
  </r>
  <r>
    <n v="1427"/>
    <x v="117"/>
    <x v="4"/>
    <x v="11"/>
    <x v="0"/>
    <n v="26"/>
    <s v="Company Z"/>
    <s v="789 26th Street"/>
    <x v="9"/>
    <s v="FL"/>
    <n v="99999"/>
    <s v="USA"/>
    <x v="5"/>
    <x v="3"/>
    <n v="42001"/>
    <s v="Sun"/>
    <s v="Dec"/>
    <s v="2014"/>
    <s v="Shipping Company C"/>
    <s v="Run Liu"/>
    <s v="789 26th Street"/>
    <s v="Miami"/>
    <s v="FL"/>
    <n v="99999"/>
    <s v="USA"/>
    <x v="1"/>
    <x v="17"/>
    <x v="10"/>
    <n v="25"/>
    <n v="13"/>
    <x v="228"/>
    <n v="32.174999999999997"/>
  </r>
  <r>
    <n v="1428"/>
    <x v="110"/>
    <x v="0"/>
    <x v="11"/>
    <x v="0"/>
    <n v="29"/>
    <s v="Company CC"/>
    <s v="789 29th Street"/>
    <x v="3"/>
    <s v="CO"/>
    <n v="99999"/>
    <s v="USA"/>
    <x v="3"/>
    <x v="0"/>
    <n v="42004"/>
    <s v="Wed"/>
    <s v="Dec"/>
    <s v="2014"/>
    <s v="Shipping Company B"/>
    <s v="Soo Jung Lee"/>
    <s v="789 29th Street"/>
    <s v="Denver"/>
    <s v="CO"/>
    <n v="99999"/>
    <s v="USA"/>
    <x v="0"/>
    <x v="18"/>
    <x v="11"/>
    <n v="39"/>
    <n v="54"/>
    <x v="229"/>
    <n v="214.81200000000004"/>
  </r>
  <r>
    <n v="1429"/>
    <x v="112"/>
    <x v="1"/>
    <x v="11"/>
    <x v="0"/>
    <n v="6"/>
    <s v="Company F"/>
    <s v="123 6th Street"/>
    <x v="5"/>
    <s v="WI"/>
    <n v="99999"/>
    <s v="USA"/>
    <x v="4"/>
    <x v="2"/>
    <d v="2014-12-08T00:00:00"/>
    <s v="Mon"/>
    <s v="Dec"/>
    <s v="2014"/>
    <s v="Shipping Company C"/>
    <s v="Francisco Pérez-Olaeta"/>
    <s v="123 6th Street"/>
    <s v="Milwaukee"/>
    <s v="WI"/>
    <n v="99999"/>
    <s v="USA"/>
    <x v="0"/>
    <x v="2"/>
    <x v="1"/>
    <n v="30"/>
    <n v="33"/>
    <x v="123"/>
    <n v="95.039999999999992"/>
  </r>
  <r>
    <n v="1430"/>
    <x v="112"/>
    <x v="1"/>
    <x v="11"/>
    <x v="0"/>
    <n v="6"/>
    <s v="Company F"/>
    <s v="123 6th Street"/>
    <x v="5"/>
    <s v="WI"/>
    <n v="99999"/>
    <s v="USA"/>
    <x v="4"/>
    <x v="2"/>
    <d v="2014-12-08T00:00:00"/>
    <s v="Mon"/>
    <s v="Dec"/>
    <s v="2014"/>
    <s v="Shipping Company C"/>
    <s v="Francisco Pérez-Olaeta"/>
    <s v="123 6th Street"/>
    <s v="Milwaukee"/>
    <s v="WI"/>
    <n v="99999"/>
    <s v="USA"/>
    <x v="0"/>
    <x v="3"/>
    <x v="1"/>
    <n v="53"/>
    <n v="34"/>
    <x v="230"/>
    <n v="185.606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CC303E-72CB-4DDC-B7E3-3EDE46C03F9C}"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4:B50" firstHeaderRow="1" firstDataRow="1" firstDataCol="1"/>
  <pivotFields count="32">
    <pivotField showAll="0"/>
    <pivotField numFmtId="14" showAll="0">
      <items count="119">
        <item x="5"/>
        <item x="1"/>
        <item x="6"/>
        <item x="3"/>
        <item x="9"/>
        <item x="8"/>
        <item x="2"/>
        <item x="0"/>
        <item x="7"/>
        <item x="4"/>
        <item x="11"/>
        <item x="15"/>
        <item x="10"/>
        <item x="14"/>
        <item x="12"/>
        <item x="16"/>
        <item x="17"/>
        <item x="13"/>
        <item x="18"/>
        <item x="26"/>
        <item x="25"/>
        <item x="20"/>
        <item x="21"/>
        <item x="19"/>
        <item x="27"/>
        <item x="22"/>
        <item x="23"/>
        <item x="28"/>
        <item x="24"/>
        <item x="33"/>
        <item x="29"/>
        <item x="34"/>
        <item x="31"/>
        <item x="36"/>
        <item x="30"/>
        <item x="35"/>
        <item x="32"/>
        <item x="38"/>
        <item x="46"/>
        <item x="39"/>
        <item x="41"/>
        <item x="43"/>
        <item x="42"/>
        <item x="44"/>
        <item x="45"/>
        <item x="40"/>
        <item x="37"/>
        <item x="55"/>
        <item x="54"/>
        <item x="49"/>
        <item x="50"/>
        <item x="48"/>
        <item x="56"/>
        <item x="51"/>
        <item x="52"/>
        <item x="47"/>
        <item x="53"/>
        <item x="65"/>
        <item x="64"/>
        <item x="59"/>
        <item x="60"/>
        <item x="58"/>
        <item x="66"/>
        <item x="61"/>
        <item x="62"/>
        <item x="57"/>
        <item x="63"/>
        <item x="75"/>
        <item x="71"/>
        <item x="68"/>
        <item x="70"/>
        <item x="69"/>
        <item x="72"/>
        <item x="73"/>
        <item x="67"/>
        <item x="74"/>
        <item x="84"/>
        <item x="83"/>
        <item x="78"/>
        <item x="79"/>
        <item x="77"/>
        <item x="85"/>
        <item x="80"/>
        <item x="81"/>
        <item x="76"/>
        <item x="82"/>
        <item x="95"/>
        <item x="94"/>
        <item x="86"/>
        <item x="88"/>
        <item x="90"/>
        <item x="89"/>
        <item x="91"/>
        <item x="92"/>
        <item x="87"/>
        <item x="93"/>
        <item x="104"/>
        <item x="103"/>
        <item x="98"/>
        <item x="99"/>
        <item x="97"/>
        <item x="105"/>
        <item x="100"/>
        <item x="101"/>
        <item x="96"/>
        <item x="102"/>
        <item x="111"/>
        <item x="107"/>
        <item x="112"/>
        <item x="109"/>
        <item x="115"/>
        <item x="114"/>
        <item x="108"/>
        <item x="116"/>
        <item x="117"/>
        <item x="106"/>
        <item x="113"/>
        <item x="1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24">
        <item x="15"/>
        <item x="0"/>
        <item x="17"/>
        <item x="16"/>
        <item x="4"/>
        <item x="7"/>
        <item x="6"/>
        <item x="8"/>
        <item x="5"/>
        <item x="11"/>
        <item x="9"/>
        <item x="3"/>
        <item x="2"/>
        <item x="1"/>
        <item x="18"/>
        <item x="10"/>
        <item x="22"/>
        <item x="21"/>
        <item x="13"/>
        <item x="20"/>
        <item x="12"/>
        <item x="19"/>
        <item x="14"/>
        <item t="default"/>
      </items>
      <autoSortScope>
        <pivotArea dataOnly="0" outline="0" fieldPosition="0">
          <references count="1">
            <reference field="4294967294" count="1" selected="0">
              <x v="0"/>
            </reference>
          </references>
        </pivotArea>
      </autoSortScope>
    </pivotField>
    <pivotField showAll="0">
      <items count="15">
        <item x="2"/>
        <item x="0"/>
        <item x="3"/>
        <item x="6"/>
        <item x="9"/>
        <item x="8"/>
        <item x="1"/>
        <item x="11"/>
        <item x="13"/>
        <item x="10"/>
        <item x="12"/>
        <item x="7"/>
        <item x="5"/>
        <item x="4"/>
        <item t="default"/>
      </items>
    </pivotField>
    <pivotField numFmtId="2" showAll="0"/>
    <pivotField dataField="1" showAll="0"/>
    <pivotField numFmtId="2" showAll="0"/>
    <pivotField numFmtId="2" showAll="0"/>
  </pivotFields>
  <rowFields count="1">
    <field x="26"/>
  </rowFields>
  <rowItems count="16">
    <i>
      <x v="7"/>
    </i>
    <i>
      <x v="1"/>
    </i>
    <i>
      <x v="5"/>
    </i>
    <i>
      <x v="10"/>
    </i>
    <i>
      <x v="22"/>
    </i>
    <i>
      <x v="19"/>
    </i>
    <i>
      <x/>
    </i>
    <i>
      <x v="20"/>
    </i>
    <i>
      <x v="9"/>
    </i>
    <i>
      <x v="17"/>
    </i>
    <i>
      <x v="18"/>
    </i>
    <i>
      <x v="6"/>
    </i>
    <i>
      <x v="21"/>
    </i>
    <i>
      <x v="8"/>
    </i>
    <i>
      <x v="16"/>
    </i>
    <i t="grand">
      <x/>
    </i>
  </rowItems>
  <colItems count="1">
    <i/>
  </colItems>
  <dataFields count="1">
    <dataField name="Sum of Quantity" fld="29"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56" name="Order_Date">
      <autoFilter ref="A1">
        <filterColumn colId="0">
          <customFilters and="1">
            <customFilter operator="greaterThanOrEqual" val="41821"/>
            <customFilter operator="lessThanOrEqual" val="418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62FD01-1BAD-4F7C-9D60-4D5A91B561DC}"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11:B116" firstHeaderRow="1" firstDataRow="1" firstDataCol="1"/>
  <pivotFields count="32">
    <pivotField showAll="0"/>
    <pivotField numFmtId="14" showAll="0">
      <items count="119">
        <item x="5"/>
        <item x="1"/>
        <item x="6"/>
        <item x="3"/>
        <item x="9"/>
        <item x="8"/>
        <item x="2"/>
        <item x="0"/>
        <item x="7"/>
        <item x="4"/>
        <item x="11"/>
        <item x="15"/>
        <item x="10"/>
        <item x="14"/>
        <item x="12"/>
        <item x="16"/>
        <item x="17"/>
        <item x="13"/>
        <item x="18"/>
        <item x="26"/>
        <item x="25"/>
        <item x="20"/>
        <item x="21"/>
        <item x="19"/>
        <item x="27"/>
        <item x="22"/>
        <item x="23"/>
        <item x="28"/>
        <item x="24"/>
        <item x="33"/>
        <item x="29"/>
        <item x="34"/>
        <item x="31"/>
        <item x="36"/>
        <item x="30"/>
        <item x="35"/>
        <item x="32"/>
        <item x="38"/>
        <item x="46"/>
        <item x="39"/>
        <item x="41"/>
        <item x="43"/>
        <item x="42"/>
        <item x="44"/>
        <item x="45"/>
        <item x="40"/>
        <item x="37"/>
        <item x="55"/>
        <item x="54"/>
        <item x="49"/>
        <item x="50"/>
        <item x="48"/>
        <item x="56"/>
        <item x="51"/>
        <item x="52"/>
        <item x="47"/>
        <item x="53"/>
        <item x="65"/>
        <item x="64"/>
        <item x="59"/>
        <item x="60"/>
        <item x="58"/>
        <item x="66"/>
        <item x="61"/>
        <item x="62"/>
        <item x="57"/>
        <item x="63"/>
        <item x="75"/>
        <item x="71"/>
        <item x="68"/>
        <item x="70"/>
        <item x="69"/>
        <item x="72"/>
        <item x="73"/>
        <item x="67"/>
        <item x="74"/>
        <item x="84"/>
        <item x="83"/>
        <item x="78"/>
        <item x="79"/>
        <item x="77"/>
        <item x="85"/>
        <item x="80"/>
        <item x="81"/>
        <item x="76"/>
        <item x="82"/>
        <item x="95"/>
        <item x="94"/>
        <item x="86"/>
        <item x="88"/>
        <item x="90"/>
        <item x="89"/>
        <item x="91"/>
        <item x="92"/>
        <item x="87"/>
        <item x="93"/>
        <item x="104"/>
        <item x="103"/>
        <item x="98"/>
        <item x="99"/>
        <item x="97"/>
        <item x="105"/>
        <item x="100"/>
        <item x="101"/>
        <item x="96"/>
        <item x="102"/>
        <item x="111"/>
        <item x="107"/>
        <item x="112"/>
        <item x="109"/>
        <item x="115"/>
        <item x="114"/>
        <item x="108"/>
        <item x="116"/>
        <item x="117"/>
        <item x="106"/>
        <item x="113"/>
        <item x="11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2"/>
        <item x="0"/>
        <item x="3"/>
        <item x="6"/>
        <item x="9"/>
        <item x="8"/>
        <item x="1"/>
        <item x="11"/>
        <item x="13"/>
        <item x="10"/>
        <item x="12"/>
        <item x="7"/>
        <item x="5"/>
        <item x="4"/>
        <item t="default"/>
      </items>
    </pivotField>
    <pivotField numFmtId="2" showAll="0"/>
    <pivotField showAll="0"/>
    <pivotField dataField="1" numFmtId="2" showAll="0"/>
    <pivotField numFmtId="2" showAll="0"/>
  </pivotFields>
  <rowFields count="1">
    <field x="13"/>
  </rowFields>
  <rowItems count="5">
    <i>
      <x/>
    </i>
    <i>
      <x v="1"/>
    </i>
    <i>
      <x v="2"/>
    </i>
    <i>
      <x v="3"/>
    </i>
    <i t="grand">
      <x/>
    </i>
  </rowItems>
  <colItems count="1">
    <i/>
  </colItems>
  <dataFields count="1">
    <dataField name="Sum of Revenue($)" fld="30" baseField="0" baseItem="0" numFmtId="2"/>
  </dataFields>
  <pivotTableStyleInfo name="PivotStyleLight16" showRowHeaders="1" showColHeaders="1" showRowStripes="0" showColStripes="0" showLastColumn="1"/>
  <filters count="1">
    <filter fld="1" type="dateBetween" evalOrder="-1" id="156" name="Order_Date">
      <autoFilter ref="A1">
        <filterColumn colId="0">
          <customFilters and="1">
            <customFilter operator="greaterThanOrEqual" val="41821"/>
            <customFilter operator="lessThanOrEqual" val="418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61B7E2-A783-4C96-B61E-DDA401F34274}"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98:B102" firstHeaderRow="1" firstDataRow="1" firstDataCol="1"/>
  <pivotFields count="32">
    <pivotField showAll="0"/>
    <pivotField numFmtId="14" showAll="0">
      <items count="119">
        <item x="5"/>
        <item x="1"/>
        <item x="6"/>
        <item x="3"/>
        <item x="9"/>
        <item x="8"/>
        <item x="2"/>
        <item x="0"/>
        <item x="7"/>
        <item x="4"/>
        <item x="11"/>
        <item x="15"/>
        <item x="10"/>
        <item x="14"/>
        <item x="12"/>
        <item x="16"/>
        <item x="17"/>
        <item x="13"/>
        <item x="18"/>
        <item x="26"/>
        <item x="25"/>
        <item x="20"/>
        <item x="21"/>
        <item x="19"/>
        <item x="27"/>
        <item x="22"/>
        <item x="23"/>
        <item x="28"/>
        <item x="24"/>
        <item x="33"/>
        <item x="29"/>
        <item x="34"/>
        <item x="31"/>
        <item x="36"/>
        <item x="30"/>
        <item x="35"/>
        <item x="32"/>
        <item x="38"/>
        <item x="46"/>
        <item x="39"/>
        <item x="41"/>
        <item x="43"/>
        <item x="42"/>
        <item x="44"/>
        <item x="45"/>
        <item x="40"/>
        <item x="37"/>
        <item x="55"/>
        <item x="54"/>
        <item x="49"/>
        <item x="50"/>
        <item x="48"/>
        <item x="56"/>
        <item x="51"/>
        <item x="52"/>
        <item x="47"/>
        <item x="53"/>
        <item x="65"/>
        <item x="64"/>
        <item x="59"/>
        <item x="60"/>
        <item x="58"/>
        <item x="66"/>
        <item x="61"/>
        <item x="62"/>
        <item x="57"/>
        <item x="63"/>
        <item x="75"/>
        <item x="71"/>
        <item x="68"/>
        <item x="70"/>
        <item x="69"/>
        <item x="72"/>
        <item x="73"/>
        <item x="67"/>
        <item x="74"/>
        <item x="84"/>
        <item x="83"/>
        <item x="78"/>
        <item x="79"/>
        <item x="77"/>
        <item x="85"/>
        <item x="80"/>
        <item x="81"/>
        <item x="76"/>
        <item x="82"/>
        <item x="95"/>
        <item x="94"/>
        <item x="86"/>
        <item x="88"/>
        <item x="90"/>
        <item x="89"/>
        <item x="91"/>
        <item x="92"/>
        <item x="87"/>
        <item x="93"/>
        <item x="104"/>
        <item x="103"/>
        <item x="98"/>
        <item x="99"/>
        <item x="97"/>
        <item x="105"/>
        <item x="100"/>
        <item x="101"/>
        <item x="96"/>
        <item x="102"/>
        <item x="111"/>
        <item x="107"/>
        <item x="112"/>
        <item x="109"/>
        <item x="115"/>
        <item x="114"/>
        <item x="108"/>
        <item x="116"/>
        <item x="117"/>
        <item x="106"/>
        <item x="113"/>
        <item x="1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showAll="0">
      <items count="15">
        <item x="2"/>
        <item x="0"/>
        <item x="3"/>
        <item x="6"/>
        <item x="9"/>
        <item x="8"/>
        <item x="1"/>
        <item x="11"/>
        <item x="13"/>
        <item x="10"/>
        <item x="12"/>
        <item x="7"/>
        <item x="5"/>
        <item x="4"/>
        <item t="default"/>
      </items>
    </pivotField>
    <pivotField numFmtId="2" showAll="0"/>
    <pivotField showAll="0"/>
    <pivotField dataField="1" numFmtId="2" showAll="0"/>
    <pivotField numFmtId="2" showAll="0"/>
  </pivotFields>
  <rowFields count="1">
    <field x="25"/>
  </rowFields>
  <rowItems count="4">
    <i>
      <x/>
    </i>
    <i>
      <x v="1"/>
    </i>
    <i>
      <x v="2"/>
    </i>
    <i t="grand">
      <x/>
    </i>
  </rowItems>
  <colItems count="1">
    <i/>
  </colItems>
  <dataFields count="1">
    <dataField name="Sum of Revenue($)" fld="30" baseField="0" baseItem="0" numFmtId="2"/>
  </dataFields>
  <pivotTableStyleInfo name="PivotStyleLight16" showRowHeaders="1" showColHeaders="1" showRowStripes="0" showColStripes="0" showLastColumn="1"/>
  <filters count="1">
    <filter fld="1" type="dateBetween" evalOrder="-1" id="156" name="Order_Date">
      <autoFilter ref="A1">
        <filterColumn colId="0">
          <customFilters and="1">
            <customFilter operator="greaterThanOrEqual" val="41821"/>
            <customFilter operator="lessThanOrEqual" val="418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BFFA18-ED10-4464-ACC8-4A4393B5FBEA}"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6:B22" firstHeaderRow="1" firstDataRow="1" firstDataCol="1" rowPageCount="1" colPageCount="1"/>
  <pivotFields count="32">
    <pivotField showAll="0"/>
    <pivotField numFmtId="14" showAll="0">
      <items count="119">
        <item x="5"/>
        <item x="1"/>
        <item x="6"/>
        <item x="3"/>
        <item x="9"/>
        <item x="8"/>
        <item x="2"/>
        <item x="0"/>
        <item x="7"/>
        <item x="4"/>
        <item x="11"/>
        <item x="15"/>
        <item x="10"/>
        <item x="14"/>
        <item x="12"/>
        <item x="16"/>
        <item x="17"/>
        <item x="13"/>
        <item x="18"/>
        <item x="26"/>
        <item x="25"/>
        <item x="20"/>
        <item x="21"/>
        <item x="19"/>
        <item x="27"/>
        <item x="22"/>
        <item x="23"/>
        <item x="28"/>
        <item x="24"/>
        <item x="33"/>
        <item x="29"/>
        <item x="34"/>
        <item x="31"/>
        <item x="36"/>
        <item x="30"/>
        <item x="35"/>
        <item x="32"/>
        <item x="38"/>
        <item x="46"/>
        <item x="39"/>
        <item x="41"/>
        <item x="43"/>
        <item x="42"/>
        <item x="44"/>
        <item x="45"/>
        <item x="40"/>
        <item x="37"/>
        <item x="55"/>
        <item x="54"/>
        <item x="49"/>
        <item x="50"/>
        <item x="48"/>
        <item x="56"/>
        <item x="51"/>
        <item x="52"/>
        <item x="47"/>
        <item x="53"/>
        <item x="65"/>
        <item x="64"/>
        <item x="59"/>
        <item x="60"/>
        <item x="58"/>
        <item x="66"/>
        <item x="61"/>
        <item x="62"/>
        <item x="57"/>
        <item x="63"/>
        <item x="75"/>
        <item x="71"/>
        <item x="68"/>
        <item x="70"/>
        <item x="69"/>
        <item x="72"/>
        <item x="73"/>
        <item x="67"/>
        <item x="74"/>
        <item x="84"/>
        <item x="83"/>
        <item x="78"/>
        <item x="79"/>
        <item x="77"/>
        <item x="85"/>
        <item x="80"/>
        <item x="81"/>
        <item x="76"/>
        <item x="82"/>
        <item x="95"/>
        <item x="94"/>
        <item x="86"/>
        <item x="88"/>
        <item x="90"/>
        <item x="89"/>
        <item x="91"/>
        <item x="92"/>
        <item x="87"/>
        <item x="93"/>
        <item x="104"/>
        <item x="103"/>
        <item x="98"/>
        <item x="99"/>
        <item x="97"/>
        <item x="105"/>
        <item x="100"/>
        <item x="101"/>
        <item x="96"/>
        <item x="102"/>
        <item x="111"/>
        <item x="107"/>
        <item x="112"/>
        <item x="109"/>
        <item x="115"/>
        <item x="114"/>
        <item x="108"/>
        <item x="116"/>
        <item x="117"/>
        <item x="106"/>
        <item x="113"/>
        <item x="1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24">
        <item x="15"/>
        <item x="0"/>
        <item x="17"/>
        <item x="16"/>
        <item x="4"/>
        <item x="7"/>
        <item x="6"/>
        <item x="8"/>
        <item x="5"/>
        <item x="11"/>
        <item x="9"/>
        <item x="3"/>
        <item x="2"/>
        <item x="1"/>
        <item x="18"/>
        <item x="10"/>
        <item x="22"/>
        <item x="21"/>
        <item x="13"/>
        <item x="20"/>
        <item x="12"/>
        <item x="19"/>
        <item x="14"/>
        <item t="default"/>
      </items>
      <autoSortScope>
        <pivotArea dataOnly="0" outline="0" fieldPosition="0">
          <references count="1">
            <reference field="4294967294" count="1" selected="0">
              <x v="0"/>
            </reference>
          </references>
        </pivotArea>
      </autoSortScope>
    </pivotField>
    <pivotField axis="axisPage" multipleItemSelectionAllowed="1" showAll="0">
      <items count="15">
        <item x="2"/>
        <item x="0"/>
        <item x="3"/>
        <item x="6"/>
        <item x="9"/>
        <item x="8"/>
        <item x="1"/>
        <item x="11"/>
        <item x="13"/>
        <item x="10"/>
        <item x="12"/>
        <item x="7"/>
        <item x="5"/>
        <item x="4"/>
        <item t="default"/>
      </items>
    </pivotField>
    <pivotField numFmtId="2" showAll="0"/>
    <pivotField showAll="0"/>
    <pivotField dataField="1" numFmtId="2" showAll="0"/>
    <pivotField numFmtId="2" showAll="0"/>
  </pivotFields>
  <rowFields count="1">
    <field x="26"/>
  </rowFields>
  <rowItems count="16">
    <i>
      <x v="17"/>
    </i>
    <i>
      <x v="10"/>
    </i>
    <i>
      <x v="18"/>
    </i>
    <i>
      <x v="19"/>
    </i>
    <i>
      <x v="1"/>
    </i>
    <i>
      <x v="7"/>
    </i>
    <i>
      <x v="5"/>
    </i>
    <i>
      <x v="20"/>
    </i>
    <i>
      <x v="8"/>
    </i>
    <i>
      <x v="9"/>
    </i>
    <i>
      <x v="22"/>
    </i>
    <i>
      <x/>
    </i>
    <i>
      <x v="21"/>
    </i>
    <i>
      <x v="6"/>
    </i>
    <i>
      <x v="16"/>
    </i>
    <i t="grand">
      <x/>
    </i>
  </rowItems>
  <colItems count="1">
    <i/>
  </colItems>
  <pageFields count="1">
    <pageField fld="27" hier="-1"/>
  </pageFields>
  <dataFields count="1">
    <dataField name="Sum of Revenue($)" fld="30" baseField="0" baseItem="0" numFmtId="2"/>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56" name="Order_Date">
      <autoFilter ref="A1">
        <filterColumn colId="0">
          <customFilters and="1">
            <customFilter operator="greaterThanOrEqual" val="41821"/>
            <customFilter operator="lessThanOrEqual" val="418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329CDB-FA3A-42FB-A305-B40FA01222ED}"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L4:L5" firstHeaderRow="1" firstDataRow="1" firstDataCol="0"/>
  <pivotFields count="32">
    <pivotField showAll="0"/>
    <pivotField numFmtId="14" showAll="0">
      <items count="119">
        <item x="5"/>
        <item x="1"/>
        <item x="6"/>
        <item x="3"/>
        <item x="9"/>
        <item x="8"/>
        <item x="2"/>
        <item x="0"/>
        <item x="7"/>
        <item x="4"/>
        <item x="11"/>
        <item x="15"/>
        <item x="10"/>
        <item x="14"/>
        <item x="12"/>
        <item x="16"/>
        <item x="17"/>
        <item x="13"/>
        <item x="18"/>
        <item x="26"/>
        <item x="25"/>
        <item x="20"/>
        <item x="21"/>
        <item x="19"/>
        <item x="27"/>
        <item x="22"/>
        <item x="23"/>
        <item x="28"/>
        <item x="24"/>
        <item x="33"/>
        <item x="29"/>
        <item x="34"/>
        <item x="31"/>
        <item x="36"/>
        <item x="30"/>
        <item x="35"/>
        <item x="32"/>
        <item x="38"/>
        <item x="46"/>
        <item x="39"/>
        <item x="41"/>
        <item x="43"/>
        <item x="42"/>
        <item x="44"/>
        <item x="45"/>
        <item x="40"/>
        <item x="37"/>
        <item x="55"/>
        <item x="54"/>
        <item x="49"/>
        <item x="50"/>
        <item x="48"/>
        <item x="56"/>
        <item x="51"/>
        <item x="52"/>
        <item x="47"/>
        <item x="53"/>
        <item x="65"/>
        <item x="64"/>
        <item x="59"/>
        <item x="60"/>
        <item x="58"/>
        <item x="66"/>
        <item x="61"/>
        <item x="62"/>
        <item x="57"/>
        <item x="63"/>
        <item x="75"/>
        <item x="71"/>
        <item x="68"/>
        <item x="70"/>
        <item x="69"/>
        <item x="72"/>
        <item x="73"/>
        <item x="67"/>
        <item x="74"/>
        <item x="84"/>
        <item x="83"/>
        <item x="78"/>
        <item x="79"/>
        <item x="77"/>
        <item x="85"/>
        <item x="80"/>
        <item x="81"/>
        <item x="76"/>
        <item x="82"/>
        <item x="95"/>
        <item x="94"/>
        <item x="86"/>
        <item x="88"/>
        <item x="90"/>
        <item x="89"/>
        <item x="91"/>
        <item x="92"/>
        <item x="87"/>
        <item x="93"/>
        <item x="104"/>
        <item x="103"/>
        <item x="98"/>
        <item x="99"/>
        <item x="97"/>
        <item x="105"/>
        <item x="100"/>
        <item x="101"/>
        <item x="96"/>
        <item x="102"/>
        <item x="111"/>
        <item x="107"/>
        <item x="112"/>
        <item x="109"/>
        <item x="115"/>
        <item x="114"/>
        <item x="108"/>
        <item x="116"/>
        <item x="117"/>
        <item x="106"/>
        <item x="113"/>
        <item x="110"/>
        <item t="default"/>
      </items>
    </pivotField>
    <pivotField showAll="0"/>
    <pivotField showAll="0"/>
    <pivotField showAll="0"/>
    <pivotField showAll="0"/>
    <pivotField showAll="0"/>
    <pivotField showAll="0"/>
    <pivotField dataField="1" showAll="0">
      <items count="11">
        <item x="7"/>
        <item x="3"/>
        <item x="0"/>
        <item x="4"/>
        <item x="6"/>
        <item x="9"/>
        <item x="5"/>
        <item x="1"/>
        <item x="2"/>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2"/>
        <item x="0"/>
        <item x="3"/>
        <item x="6"/>
        <item x="9"/>
        <item x="8"/>
        <item x="1"/>
        <item x="11"/>
        <item x="13"/>
        <item x="10"/>
        <item x="12"/>
        <item x="7"/>
        <item x="5"/>
        <item x="4"/>
        <item t="default"/>
      </items>
    </pivotField>
    <pivotField numFmtId="2" showAll="0"/>
    <pivotField showAll="0"/>
    <pivotField numFmtId="2" showAll="0">
      <items count="232">
        <item x="4"/>
        <item x="131"/>
        <item x="163"/>
        <item x="64"/>
        <item x="178"/>
        <item x="52"/>
        <item x="179"/>
        <item x="208"/>
        <item x="122"/>
        <item x="199"/>
        <item x="220"/>
        <item x="1"/>
        <item x="25"/>
        <item x="49"/>
        <item x="226"/>
        <item x="189"/>
        <item x="59"/>
        <item x="138"/>
        <item x="173"/>
        <item x="192"/>
        <item x="200"/>
        <item x="197"/>
        <item x="176"/>
        <item x="41"/>
        <item x="118"/>
        <item x="98"/>
        <item x="117"/>
        <item x="77"/>
        <item x="201"/>
        <item x="43"/>
        <item x="23"/>
        <item x="58"/>
        <item x="13"/>
        <item x="156"/>
        <item x="76"/>
        <item x="109"/>
        <item x="119"/>
        <item x="228"/>
        <item x="114"/>
        <item x="115"/>
        <item x="7"/>
        <item x="128"/>
        <item x="191"/>
        <item x="195"/>
        <item x="215"/>
        <item x="32"/>
        <item x="211"/>
        <item x="124"/>
        <item x="60"/>
        <item x="164"/>
        <item x="96"/>
        <item x="165"/>
        <item x="184"/>
        <item x="54"/>
        <item x="106"/>
        <item x="66"/>
        <item x="36"/>
        <item x="71"/>
        <item x="21"/>
        <item x="45"/>
        <item x="90"/>
        <item x="136"/>
        <item x="79"/>
        <item x="63"/>
        <item x="27"/>
        <item x="85"/>
        <item x="143"/>
        <item x="183"/>
        <item x="47"/>
        <item x="94"/>
        <item x="53"/>
        <item x="83"/>
        <item x="140"/>
        <item x="145"/>
        <item x="159"/>
        <item x="12"/>
        <item x="19"/>
        <item x="144"/>
        <item x="72"/>
        <item x="56"/>
        <item x="172"/>
        <item x="0"/>
        <item x="206"/>
        <item x="154"/>
        <item x="150"/>
        <item x="157"/>
        <item x="65"/>
        <item x="92"/>
        <item x="130"/>
        <item x="134"/>
        <item x="102"/>
        <item x="89"/>
        <item x="100"/>
        <item x="33"/>
        <item x="80"/>
        <item x="73"/>
        <item x="162"/>
        <item x="48"/>
        <item x="125"/>
        <item x="81"/>
        <item x="194"/>
        <item x="74"/>
        <item x="30"/>
        <item x="181"/>
        <item x="110"/>
        <item x="127"/>
        <item x="9"/>
        <item x="223"/>
        <item x="35"/>
        <item x="170"/>
        <item x="24"/>
        <item x="87"/>
        <item x="55"/>
        <item x="141"/>
        <item x="169"/>
        <item x="207"/>
        <item x="146"/>
        <item x="38"/>
        <item x="148"/>
        <item x="112"/>
        <item x="151"/>
        <item x="209"/>
        <item x="213"/>
        <item x="196"/>
        <item x="14"/>
        <item x="120"/>
        <item x="224"/>
        <item x="123"/>
        <item x="18"/>
        <item x="216"/>
        <item x="40"/>
        <item x="28"/>
        <item x="204"/>
        <item x="97"/>
        <item x="182"/>
        <item x="171"/>
        <item x="57"/>
        <item x="31"/>
        <item x="174"/>
        <item x="126"/>
        <item x="93"/>
        <item x="16"/>
        <item x="133"/>
        <item x="99"/>
        <item x="152"/>
        <item x="15"/>
        <item x="104"/>
        <item x="69"/>
        <item x="75"/>
        <item x="111"/>
        <item x="188"/>
        <item x="39"/>
        <item x="8"/>
        <item x="20"/>
        <item x="139"/>
        <item x="103"/>
        <item x="166"/>
        <item x="10"/>
        <item x="137"/>
        <item x="132"/>
        <item x="68"/>
        <item x="129"/>
        <item x="153"/>
        <item x="50"/>
        <item x="219"/>
        <item x="168"/>
        <item x="108"/>
        <item x="227"/>
        <item x="203"/>
        <item x="5"/>
        <item x="22"/>
        <item x="190"/>
        <item x="88"/>
        <item x="180"/>
        <item x="210"/>
        <item x="67"/>
        <item x="62"/>
        <item x="186"/>
        <item x="218"/>
        <item x="116"/>
        <item x="230"/>
        <item x="84"/>
        <item x="185"/>
        <item x="78"/>
        <item x="217"/>
        <item x="149"/>
        <item x="91"/>
        <item x="225"/>
        <item x="147"/>
        <item x="187"/>
        <item x="6"/>
        <item x="105"/>
        <item x="2"/>
        <item x="37"/>
        <item x="214"/>
        <item x="229"/>
        <item x="26"/>
        <item x="44"/>
        <item x="212"/>
        <item x="167"/>
        <item x="61"/>
        <item x="11"/>
        <item x="142"/>
        <item x="198"/>
        <item x="17"/>
        <item x="46"/>
        <item x="29"/>
        <item x="70"/>
        <item x="202"/>
        <item x="86"/>
        <item x="221"/>
        <item x="135"/>
        <item x="177"/>
        <item x="34"/>
        <item x="101"/>
        <item x="222"/>
        <item x="158"/>
        <item x="113"/>
        <item x="160"/>
        <item x="205"/>
        <item x="107"/>
        <item x="82"/>
        <item x="161"/>
        <item x="193"/>
        <item x="155"/>
        <item x="51"/>
        <item x="121"/>
        <item x="3"/>
        <item x="42"/>
        <item x="175"/>
        <item x="95"/>
        <item t="default"/>
      </items>
    </pivotField>
    <pivotField numFmtId="2" showAll="0"/>
  </pivotFields>
  <rowItems count="1">
    <i/>
  </rowItems>
  <colItems count="1">
    <i/>
  </colItems>
  <dataFields count="1">
    <dataField name="Count of City" fld="8" subtotal="countNums" baseField="0" baseItem="0"/>
  </dataFields>
  <pivotTableStyleInfo name="PivotStyleLight16" showRowHeaders="1" showColHeaders="1" showRowStripes="0" showColStripes="0" showLastColumn="1"/>
  <filters count="1">
    <filter fld="1" type="dateBetween" evalOrder="-1" id="156" name="Order_Date">
      <autoFilter ref="A1">
        <filterColumn colId="0">
          <customFilters and="1">
            <customFilter operator="greaterThanOrEqual" val="41821"/>
            <customFilter operator="lessThanOrEqual" val="418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60838B-06CC-4B5B-8A35-73CCDA608F8B}"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84:B93" firstHeaderRow="1" firstDataRow="1" firstDataCol="1" rowPageCount="2" colPageCount="1"/>
  <pivotFields count="32">
    <pivotField showAll="0"/>
    <pivotField numFmtId="14" showAll="0">
      <items count="119">
        <item x="5"/>
        <item x="1"/>
        <item x="6"/>
        <item x="3"/>
        <item x="9"/>
        <item x="8"/>
        <item x="2"/>
        <item x="0"/>
        <item x="7"/>
        <item x="4"/>
        <item x="11"/>
        <item x="15"/>
        <item x="10"/>
        <item x="14"/>
        <item x="12"/>
        <item x="16"/>
        <item x="17"/>
        <item x="13"/>
        <item x="18"/>
        <item x="26"/>
        <item x="25"/>
        <item x="20"/>
        <item x="21"/>
        <item x="19"/>
        <item x="27"/>
        <item x="22"/>
        <item x="23"/>
        <item x="28"/>
        <item x="24"/>
        <item x="33"/>
        <item x="29"/>
        <item x="34"/>
        <item x="31"/>
        <item x="36"/>
        <item x="30"/>
        <item x="35"/>
        <item x="32"/>
        <item x="38"/>
        <item x="46"/>
        <item x="39"/>
        <item x="41"/>
        <item x="43"/>
        <item x="42"/>
        <item x="44"/>
        <item x="45"/>
        <item x="40"/>
        <item x="37"/>
        <item x="55"/>
        <item x="54"/>
        <item x="49"/>
        <item x="50"/>
        <item x="48"/>
        <item x="56"/>
        <item x="51"/>
        <item x="52"/>
        <item x="47"/>
        <item x="53"/>
        <item x="65"/>
        <item x="64"/>
        <item x="59"/>
        <item x="60"/>
        <item x="58"/>
        <item x="66"/>
        <item x="61"/>
        <item x="62"/>
        <item x="57"/>
        <item x="63"/>
        <item x="75"/>
        <item x="71"/>
        <item x="68"/>
        <item x="70"/>
        <item x="69"/>
        <item x="72"/>
        <item x="73"/>
        <item x="67"/>
        <item x="74"/>
        <item x="84"/>
        <item x="83"/>
        <item x="78"/>
        <item x="79"/>
        <item x="77"/>
        <item x="85"/>
        <item x="80"/>
        <item x="81"/>
        <item x="76"/>
        <item x="82"/>
        <item x="95"/>
        <item x="94"/>
        <item x="86"/>
        <item x="88"/>
        <item x="90"/>
        <item x="89"/>
        <item x="91"/>
        <item x="92"/>
        <item x="87"/>
        <item x="93"/>
        <item x="104"/>
        <item x="103"/>
        <item x="98"/>
        <item x="99"/>
        <item x="97"/>
        <item x="105"/>
        <item x="100"/>
        <item x="101"/>
        <item x="96"/>
        <item x="102"/>
        <item x="111"/>
        <item x="107"/>
        <item x="112"/>
        <item x="109"/>
        <item x="115"/>
        <item x="114"/>
        <item x="108"/>
        <item x="116"/>
        <item x="117"/>
        <item x="106"/>
        <item x="113"/>
        <item x="110"/>
        <item t="default"/>
      </items>
    </pivotField>
    <pivotField showAll="0"/>
    <pivotField showAll="0"/>
    <pivotField showAll="0"/>
    <pivotField showAll="0"/>
    <pivotField showAll="0"/>
    <pivotField showAll="0"/>
    <pivotField axis="axisPage" multipleItemSelectionAllowed="1" showAll="0">
      <items count="11">
        <item x="7"/>
        <item x="3"/>
        <item x="0"/>
        <item x="4"/>
        <item x="6"/>
        <item x="9"/>
        <item x="5"/>
        <item x="1"/>
        <item x="2"/>
        <item x="8"/>
        <item t="default"/>
      </items>
    </pivotField>
    <pivotField showAll="0"/>
    <pivotField showAll="0"/>
    <pivotField showAll="0"/>
    <pivotField axis="axisRow"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2"/>
        <item x="0"/>
        <item x="3"/>
        <item x="6"/>
        <item x="9"/>
        <item x="8"/>
        <item x="1"/>
        <item x="11"/>
        <item x="13"/>
        <item x="10"/>
        <item x="12"/>
        <item x="7"/>
        <item x="5"/>
        <item x="4"/>
        <item t="default"/>
      </items>
    </pivotField>
    <pivotField numFmtId="2" showAll="0"/>
    <pivotField showAll="0"/>
    <pivotField dataField="1" numFmtId="2" showAll="0"/>
    <pivotField numFmtId="2" showAll="0"/>
  </pivotFields>
  <rowFields count="1">
    <field x="12"/>
  </rowFields>
  <rowItems count="9">
    <i>
      <x v="2"/>
    </i>
    <i>
      <x v="3"/>
    </i>
    <i>
      <x v="4"/>
    </i>
    <i>
      <x v="5"/>
    </i>
    <i>
      <x v="7"/>
    </i>
    <i>
      <x v="1"/>
    </i>
    <i>
      <x/>
    </i>
    <i>
      <x v="6"/>
    </i>
    <i t="grand">
      <x/>
    </i>
  </rowItems>
  <colItems count="1">
    <i/>
  </colItems>
  <pageFields count="2">
    <pageField fld="13" hier="-1"/>
    <pageField fld="8" hier="-1"/>
  </pageFields>
  <dataFields count="1">
    <dataField name="Sum of Revenue($)" fld="30" baseField="0" baseItem="0" numFmtId="2"/>
  </dataFields>
  <pivotTableStyleInfo name="PivotStyleLight16" showRowHeaders="1" showColHeaders="1" showRowStripes="0" showColStripes="0" showLastColumn="1"/>
  <filters count="1">
    <filter fld="1" type="dateBetween" evalOrder="-1" id="156" name="Order_Date">
      <autoFilter ref="A1">
        <filterColumn colId="0">
          <customFilters and="1">
            <customFilter operator="greaterThanOrEqual" val="41821"/>
            <customFilter operator="lessThanOrEqual" val="418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50045F-289D-4A72-9254-FADAB8A0290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3:B76" firstHeaderRow="1" firstDataRow="1" firstDataCol="1"/>
  <pivotFields count="32">
    <pivotField showAll="0"/>
    <pivotField numFmtId="14" showAll="0">
      <items count="119">
        <item x="5"/>
        <item x="1"/>
        <item x="6"/>
        <item x="3"/>
        <item x="9"/>
        <item x="8"/>
        <item x="2"/>
        <item x="0"/>
        <item x="7"/>
        <item x="4"/>
        <item x="11"/>
        <item x="15"/>
        <item x="10"/>
        <item x="14"/>
        <item x="12"/>
        <item x="16"/>
        <item x="17"/>
        <item x="13"/>
        <item x="18"/>
        <item x="26"/>
        <item x="25"/>
        <item x="20"/>
        <item x="21"/>
        <item x="19"/>
        <item x="27"/>
        <item x="22"/>
        <item x="23"/>
        <item x="28"/>
        <item x="24"/>
        <item x="33"/>
        <item x="29"/>
        <item x="34"/>
        <item x="31"/>
        <item x="36"/>
        <item x="30"/>
        <item x="35"/>
        <item x="32"/>
        <item x="38"/>
        <item x="46"/>
        <item x="39"/>
        <item x="41"/>
        <item x="43"/>
        <item x="42"/>
        <item x="44"/>
        <item x="45"/>
        <item x="40"/>
        <item x="37"/>
        <item x="55"/>
        <item x="54"/>
        <item x="49"/>
        <item x="50"/>
        <item x="48"/>
        <item x="56"/>
        <item x="51"/>
        <item x="52"/>
        <item x="47"/>
        <item x="53"/>
        <item x="65"/>
        <item x="64"/>
        <item x="59"/>
        <item x="60"/>
        <item x="58"/>
        <item x="66"/>
        <item x="61"/>
        <item x="62"/>
        <item x="57"/>
        <item x="63"/>
        <item x="75"/>
        <item x="71"/>
        <item x="68"/>
        <item x="70"/>
        <item x="69"/>
        <item x="72"/>
        <item x="73"/>
        <item x="67"/>
        <item x="74"/>
        <item x="84"/>
        <item x="83"/>
        <item x="78"/>
        <item x="79"/>
        <item x="77"/>
        <item x="85"/>
        <item x="80"/>
        <item x="81"/>
        <item x="76"/>
        <item x="82"/>
        <item x="95"/>
        <item x="94"/>
        <item x="86"/>
        <item x="88"/>
        <item x="90"/>
        <item x="89"/>
        <item x="91"/>
        <item x="92"/>
        <item x="87"/>
        <item x="93"/>
        <item x="104"/>
        <item x="103"/>
        <item x="98"/>
        <item x="99"/>
        <item x="97"/>
        <item x="105"/>
        <item x="100"/>
        <item x="101"/>
        <item x="96"/>
        <item x="102"/>
        <item x="111"/>
        <item x="107"/>
        <item x="112"/>
        <item x="109"/>
        <item x="115"/>
        <item x="114"/>
        <item x="108"/>
        <item x="116"/>
        <item x="117"/>
        <item x="106"/>
        <item x="113"/>
        <item x="110"/>
        <item t="default"/>
      </items>
    </pivotField>
    <pivotField multipleItemSelectionAllowed="1" showAll="0">
      <items count="8">
        <item h="1" x="2"/>
        <item h="1" x="0"/>
        <item h="1" x="5"/>
        <item x="3"/>
        <item x="6"/>
        <item x="4"/>
        <item x="1"/>
        <item t="default"/>
      </items>
    </pivotField>
    <pivotField axis="axisRow" multipleItemSelectionAllowed="1"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2"/>
        <item x="0"/>
        <item x="3"/>
        <item x="6"/>
        <item x="9"/>
        <item x="8"/>
        <item x="1"/>
        <item x="11"/>
        <item x="13"/>
        <item x="10"/>
        <item x="12"/>
        <item x="7"/>
        <item x="5"/>
        <item x="4"/>
        <item t="default"/>
      </items>
    </pivotField>
    <pivotField numFmtId="2" showAll="0"/>
    <pivotField showAll="0"/>
    <pivotField dataField="1" numFmtId="2" showAll="0"/>
    <pivotField numFmtId="2" showAll="0"/>
  </pivotFields>
  <rowFields count="1">
    <field x="3"/>
  </rowFields>
  <rowItems count="13">
    <i>
      <x/>
    </i>
    <i>
      <x v="1"/>
    </i>
    <i>
      <x v="2"/>
    </i>
    <i>
      <x v="3"/>
    </i>
    <i>
      <x v="4"/>
    </i>
    <i>
      <x v="5"/>
    </i>
    <i>
      <x v="6"/>
    </i>
    <i>
      <x v="7"/>
    </i>
    <i>
      <x v="8"/>
    </i>
    <i>
      <x v="9"/>
    </i>
    <i>
      <x v="10"/>
    </i>
    <i>
      <x v="11"/>
    </i>
    <i t="grand">
      <x/>
    </i>
  </rowItems>
  <colItems count="1">
    <i/>
  </colItems>
  <dataFields count="1">
    <dataField name="Sum of Revenue($)" fld="30" baseField="0" baseItem="0" numFmtId="2"/>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81D803-1BC6-41A1-8A03-D9AD444D5125}" sourceName="Category">
  <pivotTables>
    <pivotTable tabId="10" name="PivotTable1"/>
    <pivotTable tabId="10" name="PivotTable4"/>
    <pivotTable tabId="10" name="PivotTable5"/>
    <pivotTable tabId="10" name="PivotTable6"/>
    <pivotTable tabId="10" name="PivotTable7"/>
    <pivotTable tabId="10" name="PivotTable8"/>
    <pivotTable tabId="10" name="PivotTable9"/>
  </pivotTables>
  <data>
    <tabular pivotCacheId="965786235">
      <items count="14">
        <i x="2" s="1"/>
        <i x="0" s="1"/>
        <i x="3" s="1"/>
        <i x="6" s="1"/>
        <i x="9" s="1"/>
        <i x="8" s="1"/>
        <i x="1" s="1"/>
        <i x="11" s="1"/>
        <i x="13" s="1"/>
        <i x="10" s="1"/>
        <i x="12" s="1"/>
        <i x="7"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2427269-E6E0-448A-BBB6-6FE7B26FCD40}" cache="Slicer_Category"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DFA0E013-370D-461A-8EEA-CCF6572926C0}" cache="Slicer_Category" caption="Category" startItem="10"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38EA0E-AD9B-40D3-A94F-C195C8B1B8D3}" name="Table1" displayName="Table1" ref="A1:AF264" totalsRowShown="0" headerRowDxfId="10">
  <tableColumns count="32">
    <tableColumn id="1" xr3:uid="{22713D86-2602-4320-B970-1F6FE92C1CEC}" name="Order_ID"/>
    <tableColumn id="2" xr3:uid="{FA3DFEEA-11F5-4607-B7E7-BA21D3AD7F37}" name="Order_Date" dataDxfId="9"/>
    <tableColumn id="3" xr3:uid="{92F662AD-F7EC-407A-9BA8-EBC034E6FDF5}" name="Order_Day" dataDxfId="8">
      <calculatedColumnFormula>TEXT(B2,"ddd")</calculatedColumnFormula>
    </tableColumn>
    <tableColumn id="4" xr3:uid="{9DC4D01F-5A4C-4FDD-B127-A259F526E18D}" name="Order_Month" dataDxfId="7">
      <calculatedColumnFormula>TEXT(B2,"MMM")</calculatedColumnFormula>
    </tableColumn>
    <tableColumn id="5" xr3:uid="{BA22B08E-A1C6-4D87-B98F-17C0C6A81B02}" name="Order_year" dataDxfId="6">
      <calculatedColumnFormula>TEXT(B2,"YYYY")</calculatedColumnFormula>
    </tableColumn>
    <tableColumn id="6" xr3:uid="{2FF050C1-CC92-4A5C-B9CF-1544072D41D0}" name="Customer ID"/>
    <tableColumn id="7" xr3:uid="{A95AF4A1-1A3C-448A-8803-AD72C070D681}" name="Customer_Name"/>
    <tableColumn id="8" xr3:uid="{CDF1DBB8-CA8E-48A5-81B4-972E30E0F2A9}" name="Address"/>
    <tableColumn id="9" xr3:uid="{686EA354-2DCE-45B0-BA27-6FD15F6FF181}" name="City"/>
    <tableColumn id="10" xr3:uid="{676FA03B-6872-44D5-8A28-4451581235AB}" name="State"/>
    <tableColumn id="11" xr3:uid="{4B5CD2DE-E833-423B-A3BB-C4765E9B6743}" name="ZIP/Postal Code"/>
    <tableColumn id="12" xr3:uid="{0F7A90E7-DA75-4D83-BDCD-0DCD5FFC2B41}" name="Country/Region"/>
    <tableColumn id="13" xr3:uid="{56FF730B-70F0-4539-AFD5-70C738DA5614}" name="Salesperson"/>
    <tableColumn id="14" xr3:uid="{A565D35A-E4E9-45C7-855F-1B9BEC155E54}" name="Region"/>
    <tableColumn id="15" xr3:uid="{BB973C58-C315-479F-90DB-4AE6F606CFB9}" name="Shipped_Date"/>
    <tableColumn id="16" xr3:uid="{606E9935-F5F9-4BAA-91F1-BDD13BAED4EC}" name="Shipped_Day" dataDxfId="5">
      <calculatedColumnFormula>TEXT(O2,"DDD")</calculatedColumnFormula>
    </tableColumn>
    <tableColumn id="17" xr3:uid="{C8E7FE1A-3B49-4E4F-9000-E1C74B7402A8}" name="Shipped_Month" dataDxfId="4">
      <calculatedColumnFormula>TEXT(O2,"MMM")</calculatedColumnFormula>
    </tableColumn>
    <tableColumn id="18" xr3:uid="{A5E78353-945A-475B-94BE-9E939F8E81E3}" name="Shipped_Year" dataDxfId="3">
      <calculatedColumnFormula>TEXT(O2,"YYYY")</calculatedColumnFormula>
    </tableColumn>
    <tableColumn id="19" xr3:uid="{149ADB04-06D9-4BF1-8A3F-A7BEC22B5639}" name="Shipper_Name"/>
    <tableColumn id="20" xr3:uid="{603F1ED8-5554-4964-AE57-EBC5899D42CA}" name="Ship_Name"/>
    <tableColumn id="21" xr3:uid="{93A65B92-5FEC-4E26-82A1-F091036836EF}" name="Ship_Address"/>
    <tableColumn id="22" xr3:uid="{7FD81136-753A-4306-A1DD-646B674D0F76}" name="Ship_City"/>
    <tableColumn id="23" xr3:uid="{B6CBCDA7-5CAC-4470-92DB-940D347F3E1F}" name="Ship_State"/>
    <tableColumn id="24" xr3:uid="{C8F4863F-B7B8-4393-A61A-B7ED4DCF01C2}" name="Ship ZIP/Postal_Code"/>
    <tableColumn id="25" xr3:uid="{BFACF13B-25E0-4722-8832-0804F034B2B6}" name="Ship Country/Region"/>
    <tableColumn id="26" xr3:uid="{4615EE48-A252-4E0A-A746-82A253EC3967}" name="Payment_Type"/>
    <tableColumn id="27" xr3:uid="{1AD9187B-3878-4A34-AC5C-6338F09FC83E}" name="Product_Name"/>
    <tableColumn id="28" xr3:uid="{80517A00-69E4-4E4F-B451-269B4E780FA6}" name="Category"/>
    <tableColumn id="29" xr3:uid="{C684FFF6-4AC8-4B42-8CBF-F883F1EDCEE0}" name="Unit_Price($)" dataDxfId="2"/>
    <tableColumn id="30" xr3:uid="{69DE8554-6A21-46BD-89DC-AC9BA2D1CD13}" name="Quantity"/>
    <tableColumn id="31" xr3:uid="{580D1D1C-566B-4BF4-8332-0ADACB03F9B6}" name="Revenue($)" dataDxfId="1" dataCellStyle="Currency"/>
    <tableColumn id="32" xr3:uid="{5408710B-891A-42EF-87BE-DDF25E6A123E}" name="Shipping_Fe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D3091E0-B896-460E-97C5-40B3894A15BF}" sourceName="Order_Date">
  <pivotTables>
    <pivotTable tabId="10" name="PivotTable1"/>
    <pivotTable tabId="10" name="PivotTable4"/>
    <pivotTable tabId="10" name="PivotTable6"/>
    <pivotTable tabId="10" name="PivotTable7"/>
    <pivotTable tabId="10" name="PivotTable8"/>
    <pivotTable tabId="10" name="PivotTable9"/>
  </pivotTables>
  <state minimalRefreshVersion="6" lastRefreshVersion="6" pivotCacheId="965786235" filterType="dateBetween">
    <selection startDate="2014-07-01T00:00:00" endDate="2014-07-31T00:00:00"/>
    <bounds startDate="2014-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6F20256-A22B-4B36-8E81-36479B447343}" cache="NativeTimeline_Order_Date" caption="Order_Date" level="2" selectionLevel="2" scrollPosition="2014-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5D86D56E-675E-4FC4-9FD8-314A2DA651A6}" cache="NativeTimeline_Order_Date" caption="Order_Date" level="2" selectionLevel="2" scrollPosition="2014-06-06T00:00:00" style="new two"/>
</timelines>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8ED33-BA5B-4A87-94A5-DCB8816D49A4}">
  <dimension ref="A2:N116"/>
  <sheetViews>
    <sheetView workbookViewId="0"/>
  </sheetViews>
  <sheetFormatPr defaultRowHeight="15" x14ac:dyDescent="0.25"/>
  <cols>
    <col min="1" max="1" width="13.140625" bestFit="1" customWidth="1"/>
    <col min="2" max="2" width="18.140625" bestFit="1" customWidth="1"/>
    <col min="5" max="5" width="10.5703125" bestFit="1" customWidth="1"/>
    <col min="12" max="13" width="12.42578125" bestFit="1" customWidth="1"/>
    <col min="14" max="14" width="7.42578125" bestFit="1" customWidth="1"/>
    <col min="15" max="15" width="9.42578125" bestFit="1" customWidth="1"/>
    <col min="16" max="16" width="11.28515625" bestFit="1" customWidth="1"/>
    <col min="17" max="17" width="9.42578125" bestFit="1" customWidth="1"/>
    <col min="18" max="18" width="6.7109375" bestFit="1" customWidth="1"/>
    <col min="19" max="19" width="11" bestFit="1" customWidth="1"/>
    <col min="20" max="20" width="9.5703125" bestFit="1" customWidth="1"/>
    <col min="21" max="21" width="8.5703125" bestFit="1" customWidth="1"/>
    <col min="22" max="22" width="12.5703125" bestFit="1" customWidth="1"/>
    <col min="23" max="23" width="11.28515625" bestFit="1" customWidth="1"/>
  </cols>
  <sheetData>
    <row r="2" spans="1:12" x14ac:dyDescent="0.25">
      <c r="D2" t="s">
        <v>176</v>
      </c>
    </row>
    <row r="4" spans="1:12" x14ac:dyDescent="0.25">
      <c r="A4" s="8" t="s">
        <v>9</v>
      </c>
      <c r="B4" t="s">
        <v>148</v>
      </c>
      <c r="L4" t="s">
        <v>150</v>
      </c>
    </row>
    <row r="5" spans="1:12" x14ac:dyDescent="0.25">
      <c r="L5" s="15">
        <v>0</v>
      </c>
    </row>
    <row r="6" spans="1:12" x14ac:dyDescent="0.25">
      <c r="A6" s="8" t="s">
        <v>124</v>
      </c>
      <c r="B6" t="s">
        <v>147</v>
      </c>
    </row>
    <row r="7" spans="1:12" x14ac:dyDescent="0.25">
      <c r="A7" s="9" t="s">
        <v>121</v>
      </c>
      <c r="B7" s="4">
        <v>4455</v>
      </c>
    </row>
    <row r="8" spans="1:12" x14ac:dyDescent="0.25">
      <c r="A8" s="9" t="s">
        <v>74</v>
      </c>
      <c r="B8" s="4">
        <v>4040</v>
      </c>
      <c r="J8" s="4"/>
    </row>
    <row r="9" spans="1:12" x14ac:dyDescent="0.25">
      <c r="A9" s="9" t="s">
        <v>106</v>
      </c>
      <c r="B9" s="4">
        <v>1879.1999999999998</v>
      </c>
    </row>
    <row r="10" spans="1:12" x14ac:dyDescent="0.25">
      <c r="A10" s="9" t="s">
        <v>119</v>
      </c>
      <c r="B10" s="4">
        <v>1729.3500000000001</v>
      </c>
    </row>
    <row r="11" spans="1:12" x14ac:dyDescent="0.25">
      <c r="A11" s="9" t="s">
        <v>22</v>
      </c>
      <c r="B11" s="4">
        <v>1498</v>
      </c>
    </row>
    <row r="12" spans="1:12" x14ac:dyDescent="0.25">
      <c r="A12" s="9" t="s">
        <v>66</v>
      </c>
      <c r="B12" s="4">
        <v>1428.2</v>
      </c>
    </row>
    <row r="13" spans="1:12" x14ac:dyDescent="0.25">
      <c r="A13" s="9" t="s">
        <v>58</v>
      </c>
      <c r="B13" s="4">
        <v>1326</v>
      </c>
    </row>
    <row r="14" spans="1:12" x14ac:dyDescent="0.25">
      <c r="A14" s="9" t="s">
        <v>104</v>
      </c>
      <c r="B14" s="4">
        <v>1189.5</v>
      </c>
    </row>
    <row r="15" spans="1:12" x14ac:dyDescent="0.25">
      <c r="A15" s="9" t="s">
        <v>41</v>
      </c>
      <c r="B15" s="4">
        <v>1104</v>
      </c>
    </row>
    <row r="16" spans="1:12" x14ac:dyDescent="0.25">
      <c r="A16" s="9" t="s">
        <v>96</v>
      </c>
      <c r="B16" s="4">
        <v>1085.5999999999999</v>
      </c>
    </row>
    <row r="17" spans="1:5" x14ac:dyDescent="0.25">
      <c r="A17" s="9" t="s">
        <v>108</v>
      </c>
      <c r="B17" s="4">
        <v>990</v>
      </c>
    </row>
    <row r="18" spans="1:5" x14ac:dyDescent="0.25">
      <c r="A18" s="9" t="s">
        <v>109</v>
      </c>
      <c r="B18" s="4">
        <v>800</v>
      </c>
    </row>
    <row r="19" spans="1:5" x14ac:dyDescent="0.25">
      <c r="A19" s="9" t="s">
        <v>118</v>
      </c>
      <c r="B19" s="4">
        <v>340</v>
      </c>
      <c r="D19" s="10" t="s">
        <v>11</v>
      </c>
      <c r="E19">
        <f>GETPIVOTDATA("Revenue($)",$A$6)</f>
        <v>22329.05</v>
      </c>
    </row>
    <row r="20" spans="1:5" x14ac:dyDescent="0.25">
      <c r="A20" s="9" t="s">
        <v>50</v>
      </c>
      <c r="B20" s="4">
        <v>331.2</v>
      </c>
    </row>
    <row r="21" spans="1:5" x14ac:dyDescent="0.25">
      <c r="A21" s="9" t="s">
        <v>122</v>
      </c>
      <c r="B21" s="4">
        <v>133</v>
      </c>
    </row>
    <row r="22" spans="1:5" x14ac:dyDescent="0.25">
      <c r="A22" s="9" t="s">
        <v>125</v>
      </c>
      <c r="B22" s="4">
        <v>22329.05</v>
      </c>
    </row>
    <row r="33" spans="1:4" x14ac:dyDescent="0.25">
      <c r="D33" t="s">
        <v>151</v>
      </c>
    </row>
    <row r="34" spans="1:4" x14ac:dyDescent="0.25">
      <c r="A34" s="8" t="s">
        <v>124</v>
      </c>
      <c r="B34" t="s">
        <v>149</v>
      </c>
    </row>
    <row r="35" spans="1:4" x14ac:dyDescent="0.25">
      <c r="A35" s="9" t="s">
        <v>66</v>
      </c>
      <c r="B35" s="15">
        <v>148</v>
      </c>
    </row>
    <row r="36" spans="1:4" x14ac:dyDescent="0.25">
      <c r="A36" s="9" t="s">
        <v>22</v>
      </c>
      <c r="B36" s="15">
        <v>107</v>
      </c>
    </row>
    <row r="37" spans="1:4" x14ac:dyDescent="0.25">
      <c r="A37" s="9" t="s">
        <v>58</v>
      </c>
      <c r="B37" s="15">
        <v>104</v>
      </c>
    </row>
    <row r="38" spans="1:4" x14ac:dyDescent="0.25">
      <c r="A38" s="9" t="s">
        <v>74</v>
      </c>
      <c r="B38" s="15">
        <v>101</v>
      </c>
    </row>
    <row r="39" spans="1:4" x14ac:dyDescent="0.25">
      <c r="A39" s="9" t="s">
        <v>108</v>
      </c>
      <c r="B39" s="15">
        <v>99</v>
      </c>
    </row>
    <row r="40" spans="1:4" x14ac:dyDescent="0.25">
      <c r="A40" s="9" t="s">
        <v>119</v>
      </c>
      <c r="B40" s="15">
        <v>81</v>
      </c>
    </row>
    <row r="41" spans="1:4" x14ac:dyDescent="0.25">
      <c r="A41" s="9" t="s">
        <v>109</v>
      </c>
      <c r="B41" s="15">
        <v>80</v>
      </c>
    </row>
    <row r="42" spans="1:4" x14ac:dyDescent="0.25">
      <c r="A42" s="9" t="s">
        <v>104</v>
      </c>
      <c r="B42" s="15">
        <v>61</v>
      </c>
    </row>
    <row r="43" spans="1:4" x14ac:dyDescent="0.25">
      <c r="A43" s="9" t="s">
        <v>96</v>
      </c>
      <c r="B43" s="15">
        <v>59</v>
      </c>
    </row>
    <row r="44" spans="1:4" x14ac:dyDescent="0.25">
      <c r="A44" s="9" t="s">
        <v>121</v>
      </c>
      <c r="B44" s="15">
        <v>55</v>
      </c>
    </row>
    <row r="45" spans="1:4" x14ac:dyDescent="0.25">
      <c r="A45" s="9" t="s">
        <v>106</v>
      </c>
      <c r="B45" s="15">
        <v>54</v>
      </c>
    </row>
    <row r="46" spans="1:4" x14ac:dyDescent="0.25">
      <c r="A46" s="9" t="s">
        <v>50</v>
      </c>
      <c r="B46" s="15">
        <v>36</v>
      </c>
    </row>
    <row r="47" spans="1:4" x14ac:dyDescent="0.25">
      <c r="A47" s="9" t="s">
        <v>118</v>
      </c>
      <c r="B47" s="15">
        <v>34</v>
      </c>
    </row>
    <row r="48" spans="1:4" x14ac:dyDescent="0.25">
      <c r="A48" s="9" t="s">
        <v>41</v>
      </c>
      <c r="B48" s="15">
        <v>24</v>
      </c>
    </row>
    <row r="49" spans="1:5" x14ac:dyDescent="0.25">
      <c r="A49" s="9" t="s">
        <v>122</v>
      </c>
      <c r="B49" s="15">
        <v>19</v>
      </c>
    </row>
    <row r="50" spans="1:5" x14ac:dyDescent="0.25">
      <c r="A50" s="9" t="s">
        <v>125</v>
      </c>
      <c r="B50" s="15">
        <v>1062</v>
      </c>
    </row>
    <row r="56" spans="1:5" x14ac:dyDescent="0.25">
      <c r="D56" s="10" t="s">
        <v>151</v>
      </c>
      <c r="E56">
        <f>GETPIVOTDATA("Quantity",$A$34)</f>
        <v>1062</v>
      </c>
    </row>
    <row r="59" spans="1:5" x14ac:dyDescent="0.25">
      <c r="A59" s="9"/>
    </row>
    <row r="63" spans="1:5" x14ac:dyDescent="0.25">
      <c r="A63" s="8" t="s">
        <v>124</v>
      </c>
      <c r="B63" t="s">
        <v>147</v>
      </c>
    </row>
    <row r="64" spans="1:5" x14ac:dyDescent="0.25">
      <c r="A64" s="9" t="s">
        <v>152</v>
      </c>
      <c r="B64" s="4">
        <v>25311.1</v>
      </c>
      <c r="D64" t="s">
        <v>177</v>
      </c>
    </row>
    <row r="65" spans="1:2" x14ac:dyDescent="0.25">
      <c r="A65" s="9" t="s">
        <v>153</v>
      </c>
      <c r="B65" s="4">
        <v>12792.55</v>
      </c>
    </row>
    <row r="66" spans="1:2" x14ac:dyDescent="0.25">
      <c r="A66" s="9" t="s">
        <v>154</v>
      </c>
      <c r="B66" s="4">
        <v>26719.1</v>
      </c>
    </row>
    <row r="67" spans="1:2" x14ac:dyDescent="0.25">
      <c r="A67" s="9" t="s">
        <v>155</v>
      </c>
      <c r="B67" s="4">
        <v>14377.17</v>
      </c>
    </row>
    <row r="68" spans="1:2" x14ac:dyDescent="0.25">
      <c r="A68" s="9" t="s">
        <v>156</v>
      </c>
      <c r="B68" s="4">
        <v>25877.35</v>
      </c>
    </row>
    <row r="69" spans="1:2" x14ac:dyDescent="0.25">
      <c r="A69" s="9" t="s">
        <v>157</v>
      </c>
      <c r="B69" s="4">
        <v>40995.599999999999</v>
      </c>
    </row>
    <row r="70" spans="1:2" x14ac:dyDescent="0.25">
      <c r="A70" s="9" t="s">
        <v>158</v>
      </c>
      <c r="B70" s="4">
        <v>22329.05</v>
      </c>
    </row>
    <row r="71" spans="1:2" x14ac:dyDescent="0.25">
      <c r="A71" s="9" t="s">
        <v>159</v>
      </c>
      <c r="B71" s="4">
        <v>19095.72</v>
      </c>
    </row>
    <row r="72" spans="1:2" x14ac:dyDescent="0.25">
      <c r="A72" s="9" t="s">
        <v>160</v>
      </c>
      <c r="B72" s="4">
        <v>25128.65</v>
      </c>
    </row>
    <row r="73" spans="1:2" x14ac:dyDescent="0.25">
      <c r="A73" s="9" t="s">
        <v>161</v>
      </c>
      <c r="B73" s="4">
        <v>39787.93</v>
      </c>
    </row>
    <row r="74" spans="1:2" x14ac:dyDescent="0.25">
      <c r="A74" s="9" t="s">
        <v>162</v>
      </c>
      <c r="B74" s="4">
        <v>22787.949999999997</v>
      </c>
    </row>
    <row r="75" spans="1:2" x14ac:dyDescent="0.25">
      <c r="A75" s="9" t="s">
        <v>163</v>
      </c>
      <c r="B75" s="4">
        <v>49595.09</v>
      </c>
    </row>
    <row r="76" spans="1:2" x14ac:dyDescent="0.25">
      <c r="A76" s="9" t="s">
        <v>125</v>
      </c>
      <c r="B76" s="4">
        <v>324797.26</v>
      </c>
    </row>
    <row r="81" spans="1:5" x14ac:dyDescent="0.25">
      <c r="A81" s="8" t="s">
        <v>7</v>
      </c>
      <c r="B81" t="s">
        <v>148</v>
      </c>
    </row>
    <row r="82" spans="1:5" x14ac:dyDescent="0.25">
      <c r="A82" s="8" t="s">
        <v>2</v>
      </c>
      <c r="B82" t="s">
        <v>148</v>
      </c>
    </row>
    <row r="83" spans="1:5" x14ac:dyDescent="0.25">
      <c r="D83" t="s">
        <v>175</v>
      </c>
    </row>
    <row r="84" spans="1:5" x14ac:dyDescent="0.25">
      <c r="A84" s="8" t="s">
        <v>124</v>
      </c>
      <c r="B84" t="s">
        <v>147</v>
      </c>
      <c r="D84" t="s">
        <v>169</v>
      </c>
      <c r="E84" t="s">
        <v>170</v>
      </c>
    </row>
    <row r="85" spans="1:5" x14ac:dyDescent="0.25">
      <c r="A85" s="9" t="s">
        <v>56</v>
      </c>
      <c r="B85" s="4">
        <v>322</v>
      </c>
      <c r="D85" t="str">
        <f>A85</f>
        <v>Jan Kotas</v>
      </c>
      <c r="E85" s="13">
        <f>GETPIVOTDATA("Revenue($)",$A$84,"Salesperson",A85)</f>
        <v>322</v>
      </c>
    </row>
    <row r="86" spans="1:5" x14ac:dyDescent="0.25">
      <c r="A86" s="9" t="s">
        <v>87</v>
      </c>
      <c r="B86" s="4">
        <v>1140</v>
      </c>
      <c r="D86" t="str">
        <f t="shared" ref="D86:D92" si="0">A86</f>
        <v>Laura Giussani</v>
      </c>
      <c r="E86" s="13">
        <f t="shared" ref="E86:E92" si="1">GETPIVOTDATA("Revenue($)",$A$84,"Salesperson",A86)</f>
        <v>1140</v>
      </c>
    </row>
    <row r="87" spans="1:5" x14ac:dyDescent="0.25">
      <c r="A87" s="9" t="s">
        <v>17</v>
      </c>
      <c r="B87" s="4">
        <v>1390</v>
      </c>
      <c r="D87" t="str">
        <f t="shared" si="0"/>
        <v>Mariya Sergienko</v>
      </c>
      <c r="E87" s="13">
        <f t="shared" si="1"/>
        <v>1390</v>
      </c>
    </row>
    <row r="88" spans="1:5" x14ac:dyDescent="0.25">
      <c r="A88" s="9" t="s">
        <v>72</v>
      </c>
      <c r="B88" s="4">
        <v>2502</v>
      </c>
      <c r="D88" t="str">
        <f t="shared" si="0"/>
        <v>Michael Neipper</v>
      </c>
      <c r="E88" s="13">
        <f t="shared" si="1"/>
        <v>2502</v>
      </c>
    </row>
    <row r="89" spans="1:5" x14ac:dyDescent="0.25">
      <c r="A89" s="9" t="s">
        <v>102</v>
      </c>
      <c r="B89" s="4">
        <v>2997.6</v>
      </c>
      <c r="D89" t="str">
        <f t="shared" si="0"/>
        <v>Robert Zare</v>
      </c>
      <c r="E89" s="13">
        <f t="shared" si="1"/>
        <v>2997.6</v>
      </c>
    </row>
    <row r="90" spans="1:5" x14ac:dyDescent="0.25">
      <c r="A90" s="9" t="s">
        <v>80</v>
      </c>
      <c r="B90" s="4">
        <v>4478.6499999999996</v>
      </c>
      <c r="D90" t="str">
        <f t="shared" si="0"/>
        <v>Anne Larsen</v>
      </c>
      <c r="E90" s="13">
        <f t="shared" si="1"/>
        <v>4478.6499999999996</v>
      </c>
    </row>
    <row r="91" spans="1:5" x14ac:dyDescent="0.25">
      <c r="A91" s="9" t="s">
        <v>30</v>
      </c>
      <c r="B91" s="4">
        <v>4588</v>
      </c>
      <c r="D91" t="str">
        <f t="shared" si="0"/>
        <v>Andrew Cencini</v>
      </c>
      <c r="E91" s="13">
        <f t="shared" si="1"/>
        <v>4588</v>
      </c>
    </row>
    <row r="92" spans="1:5" x14ac:dyDescent="0.25">
      <c r="A92" s="9" t="s">
        <v>46</v>
      </c>
      <c r="B92" s="4">
        <v>4910.8</v>
      </c>
      <c r="D92" t="str">
        <f t="shared" si="0"/>
        <v>Nancy Freehafer</v>
      </c>
      <c r="E92" s="13">
        <f t="shared" si="1"/>
        <v>4910.8</v>
      </c>
    </row>
    <row r="93" spans="1:5" x14ac:dyDescent="0.25">
      <c r="A93" s="9" t="s">
        <v>125</v>
      </c>
      <c r="B93" s="4">
        <v>22329.05</v>
      </c>
    </row>
    <row r="98" spans="1:14" x14ac:dyDescent="0.25">
      <c r="A98" s="8" t="s">
        <v>124</v>
      </c>
      <c r="B98" t="s">
        <v>147</v>
      </c>
    </row>
    <row r="99" spans="1:14" x14ac:dyDescent="0.25">
      <c r="A99" s="9" t="s">
        <v>65</v>
      </c>
      <c r="B99" s="4">
        <v>1730</v>
      </c>
      <c r="D99" s="10" t="s">
        <v>164</v>
      </c>
      <c r="E99" s="11">
        <f>GETPIVOTDATA("Revenue($)",$A$98,"Payment_Type","Cash")</f>
        <v>1730</v>
      </c>
      <c r="F99" s="12">
        <f>E99/(E99+E100)</f>
        <v>7.7477546066670983E-2</v>
      </c>
      <c r="H99" s="10" t="s">
        <v>166</v>
      </c>
      <c r="I99" s="11">
        <f>GETPIVOTDATA("Revenue($)",$A$98,"Payment_Type","Check")</f>
        <v>8259.7999999999993</v>
      </c>
      <c r="J99" s="12">
        <f>I99/(I99+I100)</f>
        <v>0.36991273699508032</v>
      </c>
      <c r="L99" s="10" t="s">
        <v>168</v>
      </c>
      <c r="M99" s="11">
        <f>GETPIVOTDATA("Revenue($)",$A$98,"Payment_Type","Credit Card")</f>
        <v>12339.250000000002</v>
      </c>
      <c r="N99" s="12">
        <f>M99/(M99+M100)</f>
        <v>0.55260971693824856</v>
      </c>
    </row>
    <row r="100" spans="1:14" x14ac:dyDescent="0.25">
      <c r="A100" s="9" t="s">
        <v>21</v>
      </c>
      <c r="B100" s="4">
        <v>8259.7999999999993</v>
      </c>
      <c r="D100" t="s">
        <v>165</v>
      </c>
      <c r="E100" s="11">
        <f>GETPIVOTDATA("Revenue($)",$A$98,"Payment_Type","Check")+GETPIVOTDATA("Revenue($)",$A$98,"Payment_Type","Credit Card")</f>
        <v>20599.050000000003</v>
      </c>
      <c r="F100" s="12">
        <f>E100/(E99+E100)</f>
        <v>0.92252245393332899</v>
      </c>
      <c r="H100" t="s">
        <v>167</v>
      </c>
      <c r="I100" s="11">
        <f>GETPIVOTDATA("Revenue($)",$A$98,"Payment_Type","Cash")+GETPIVOTDATA("Revenue($)",$A$98,"Payment_Type","Credit Card")</f>
        <v>14069.250000000002</v>
      </c>
      <c r="J100" s="12">
        <f>I100/(I99+I100)</f>
        <v>0.63008726300491957</v>
      </c>
      <c r="L100" t="s">
        <v>167</v>
      </c>
      <c r="M100" s="11">
        <f>GETPIVOTDATA("Revenue($)",$A$98,"Payment_Type","Check")+GETPIVOTDATA("Revenue($)",$A$98,"Payment_Type","Cash")</f>
        <v>9989.7999999999993</v>
      </c>
      <c r="N100" s="12">
        <f>M100/(M99+M100)</f>
        <v>0.44739028306175133</v>
      </c>
    </row>
    <row r="101" spans="1:14" x14ac:dyDescent="0.25">
      <c r="A101" s="9" t="s">
        <v>34</v>
      </c>
      <c r="B101" s="4">
        <v>12339.250000000002</v>
      </c>
    </row>
    <row r="102" spans="1:14" x14ac:dyDescent="0.25">
      <c r="A102" s="9" t="s">
        <v>125</v>
      </c>
      <c r="B102" s="4">
        <v>22329.050000000003</v>
      </c>
    </row>
    <row r="111" spans="1:14" x14ac:dyDescent="0.25">
      <c r="A111" s="8" t="s">
        <v>124</v>
      </c>
      <c r="B111" t="s">
        <v>147</v>
      </c>
    </row>
    <row r="112" spans="1:14" x14ac:dyDescent="0.25">
      <c r="A112" s="9" t="s">
        <v>31</v>
      </c>
      <c r="B112" s="4">
        <v>5728</v>
      </c>
      <c r="D112" t="s">
        <v>171</v>
      </c>
      <c r="E112">
        <f>GETPIVOTDATA("Revenue($)",$A$111,"Region","East")</f>
        <v>5728</v>
      </c>
    </row>
    <row r="113" spans="1:5" x14ac:dyDescent="0.25">
      <c r="A113" s="9" t="s">
        <v>47</v>
      </c>
      <c r="B113" s="4">
        <v>7412.7999999999993</v>
      </c>
      <c r="D113" t="s">
        <v>172</v>
      </c>
      <c r="E113">
        <f>GETPIVOTDATA("Revenue($)",$A$111,"Region","North")</f>
        <v>7412.7999999999993</v>
      </c>
    </row>
    <row r="114" spans="1:5" x14ac:dyDescent="0.25">
      <c r="A114" s="9" t="s">
        <v>81</v>
      </c>
      <c r="B114" s="4">
        <v>4478.6499999999996</v>
      </c>
      <c r="D114" t="s">
        <v>173</v>
      </c>
      <c r="E114">
        <f>GETPIVOTDATA("Revenue($)",$A$111,"Region","South")</f>
        <v>4478.6499999999996</v>
      </c>
    </row>
    <row r="115" spans="1:5" x14ac:dyDescent="0.25">
      <c r="A115" s="9" t="s">
        <v>18</v>
      </c>
      <c r="B115" s="4">
        <v>4709.6000000000004</v>
      </c>
      <c r="D115" t="s">
        <v>174</v>
      </c>
      <c r="E115">
        <f>GETPIVOTDATA("Revenue($)",$A$111,"Region","West")</f>
        <v>4709.6000000000004</v>
      </c>
    </row>
    <row r="116" spans="1:5" x14ac:dyDescent="0.25">
      <c r="A116" s="9" t="s">
        <v>125</v>
      </c>
      <c r="B116" s="4">
        <v>22329.049999999996</v>
      </c>
    </row>
  </sheetData>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23D4C-406E-4CAC-8CA6-AC0F73259474}">
  <dimension ref="A1:AF264"/>
  <sheetViews>
    <sheetView workbookViewId="0">
      <selection activeCell="AB83" sqref="AB83"/>
    </sheetView>
  </sheetViews>
  <sheetFormatPr defaultRowHeight="15" x14ac:dyDescent="0.25"/>
  <cols>
    <col min="1" max="1" width="11.140625" customWidth="1"/>
    <col min="2" max="2" width="13.42578125" style="7" customWidth="1"/>
    <col min="3" max="3" width="12.5703125" style="7" customWidth="1"/>
    <col min="4" max="4" width="15.28515625" style="7" customWidth="1"/>
    <col min="5" max="5" width="13.140625" style="7" customWidth="1"/>
    <col min="6" max="6" width="14" customWidth="1"/>
    <col min="7" max="7" width="18" customWidth="1"/>
    <col min="8" max="8" width="14.28515625" bestFit="1" customWidth="1"/>
    <col min="9" max="9" width="12.5703125" bestFit="1" customWidth="1"/>
    <col min="10" max="10" width="7.7109375" customWidth="1"/>
    <col min="11" max="12" width="17.140625" customWidth="1"/>
    <col min="13" max="13" width="16.42578125" bestFit="1" customWidth="1"/>
    <col min="14" max="14" width="9.28515625" customWidth="1"/>
    <col min="15" max="15" width="15.5703125" customWidth="1"/>
    <col min="16" max="16" width="14.7109375" customWidth="1"/>
    <col min="17" max="17" width="17.42578125" customWidth="1"/>
    <col min="18" max="18" width="15.42578125" customWidth="1"/>
    <col min="19" max="19" width="19.42578125" bestFit="1" customWidth="1"/>
    <col min="20" max="20" width="21.5703125" bestFit="1" customWidth="1"/>
    <col min="21" max="21" width="15.140625" customWidth="1"/>
    <col min="22" max="22" width="12.5703125" bestFit="1" customWidth="1"/>
    <col min="23" max="23" width="12.5703125" customWidth="1"/>
    <col min="24" max="24" width="22" customWidth="1"/>
    <col min="25" max="25" width="21.42578125" customWidth="1"/>
    <col min="26" max="26" width="16.28515625" customWidth="1"/>
    <col min="27" max="27" width="21" bestFit="1" customWidth="1"/>
    <col min="28" max="28" width="20.28515625" bestFit="1" customWidth="1"/>
    <col min="29" max="29" width="14.85546875" style="4" customWidth="1"/>
    <col min="30" max="30" width="10.85546875" customWidth="1"/>
    <col min="31" max="31" width="13.42578125" style="4" customWidth="1"/>
    <col min="32" max="32" width="17.5703125" style="4" customWidth="1"/>
  </cols>
  <sheetData>
    <row r="1" spans="1:32" x14ac:dyDescent="0.25">
      <c r="A1" s="1" t="s">
        <v>126</v>
      </c>
      <c r="B1" s="6" t="s">
        <v>127</v>
      </c>
      <c r="C1" s="6" t="s">
        <v>141</v>
      </c>
      <c r="D1" s="6" t="s">
        <v>142</v>
      </c>
      <c r="E1" s="6" t="s">
        <v>143</v>
      </c>
      <c r="F1" s="1" t="s">
        <v>0</v>
      </c>
      <c r="G1" s="1" t="s">
        <v>128</v>
      </c>
      <c r="H1" s="1" t="s">
        <v>1</v>
      </c>
      <c r="I1" s="1" t="s">
        <v>2</v>
      </c>
      <c r="J1" s="1" t="s">
        <v>3</v>
      </c>
      <c r="K1" s="1" t="s">
        <v>4</v>
      </c>
      <c r="L1" s="1" t="s">
        <v>5</v>
      </c>
      <c r="M1" s="1" t="s">
        <v>6</v>
      </c>
      <c r="N1" s="1" t="s">
        <v>7</v>
      </c>
      <c r="O1" s="1" t="s">
        <v>129</v>
      </c>
      <c r="P1" s="1" t="s">
        <v>144</v>
      </c>
      <c r="Q1" s="1" t="s">
        <v>145</v>
      </c>
      <c r="R1" s="1" t="s">
        <v>146</v>
      </c>
      <c r="S1" s="1" t="s">
        <v>130</v>
      </c>
      <c r="T1" s="1" t="s">
        <v>131</v>
      </c>
      <c r="U1" s="1" t="s">
        <v>132</v>
      </c>
      <c r="V1" s="1" t="s">
        <v>133</v>
      </c>
      <c r="W1" s="1" t="s">
        <v>134</v>
      </c>
      <c r="X1" s="1" t="s">
        <v>135</v>
      </c>
      <c r="Y1" s="1" t="s">
        <v>8</v>
      </c>
      <c r="Z1" s="1" t="s">
        <v>136</v>
      </c>
      <c r="AA1" s="1" t="s">
        <v>137</v>
      </c>
      <c r="AB1" s="1" t="s">
        <v>9</v>
      </c>
      <c r="AC1" s="3" t="s">
        <v>138</v>
      </c>
      <c r="AD1" s="1" t="s">
        <v>10</v>
      </c>
      <c r="AE1" s="3" t="s">
        <v>139</v>
      </c>
      <c r="AF1" s="3" t="s">
        <v>140</v>
      </c>
    </row>
    <row r="2" spans="1:32" x14ac:dyDescent="0.25">
      <c r="A2">
        <v>1001</v>
      </c>
      <c r="B2" s="7">
        <v>41666</v>
      </c>
      <c r="C2" s="7" t="str">
        <f>TEXT(B2,"ddd")</f>
        <v>Mon</v>
      </c>
      <c r="D2" s="7" t="str">
        <f>TEXT(B2,"MMM")</f>
        <v>Jan</v>
      </c>
      <c r="E2" s="7" t="str">
        <f>TEXT(B2,"YYYY")</f>
        <v>2014</v>
      </c>
      <c r="F2">
        <v>27</v>
      </c>
      <c r="G2" t="s">
        <v>12</v>
      </c>
      <c r="H2" t="s">
        <v>13</v>
      </c>
      <c r="I2" t="s">
        <v>14</v>
      </c>
      <c r="J2" t="s">
        <v>15</v>
      </c>
      <c r="K2">
        <v>99999</v>
      </c>
      <c r="L2" t="s">
        <v>16</v>
      </c>
      <c r="M2" t="s">
        <v>17</v>
      </c>
      <c r="N2" t="s">
        <v>18</v>
      </c>
      <c r="O2" s="2">
        <v>41668</v>
      </c>
      <c r="P2" s="2" t="str">
        <f>TEXT(O2,"DDD")</f>
        <v>Wed</v>
      </c>
      <c r="Q2" s="2" t="str">
        <f>TEXT(O2,"MMM")</f>
        <v>Jan</v>
      </c>
      <c r="R2" s="2" t="str">
        <f>TEXT(O2,"YYYY")</f>
        <v>2014</v>
      </c>
      <c r="S2" t="s">
        <v>19</v>
      </c>
      <c r="T2" t="s">
        <v>20</v>
      </c>
      <c r="U2" t="s">
        <v>13</v>
      </c>
      <c r="V2" t="s">
        <v>14</v>
      </c>
      <c r="W2" t="s">
        <v>15</v>
      </c>
      <c r="X2">
        <v>99999</v>
      </c>
      <c r="Y2" t="s">
        <v>16</v>
      </c>
      <c r="Z2" t="s">
        <v>21</v>
      </c>
      <c r="AA2" t="s">
        <v>22</v>
      </c>
      <c r="AB2" t="s">
        <v>23</v>
      </c>
      <c r="AC2" s="4">
        <v>14</v>
      </c>
      <c r="AD2">
        <v>49</v>
      </c>
      <c r="AE2" s="5">
        <v>686</v>
      </c>
      <c r="AF2" s="4">
        <v>66.542000000000002</v>
      </c>
    </row>
    <row r="3" spans="1:32" x14ac:dyDescent="0.25">
      <c r="A3">
        <v>1002</v>
      </c>
      <c r="B3" s="7">
        <v>41666</v>
      </c>
      <c r="C3" s="7" t="str">
        <f t="shared" ref="C3:C66" si="0">TEXT(B3,"ddd")</f>
        <v>Mon</v>
      </c>
      <c r="D3" s="7" t="str">
        <f t="shared" ref="D3:D66" si="1">TEXT(B3,"MMM")</f>
        <v>Jan</v>
      </c>
      <c r="E3" s="7" t="str">
        <f t="shared" ref="E3:E66" si="2">TEXT(B3,"YYYY")</f>
        <v>2014</v>
      </c>
      <c r="F3">
        <v>27</v>
      </c>
      <c r="G3" t="s">
        <v>12</v>
      </c>
      <c r="H3" t="s">
        <v>13</v>
      </c>
      <c r="I3" t="s">
        <v>14</v>
      </c>
      <c r="J3" t="s">
        <v>15</v>
      </c>
      <c r="K3">
        <v>99999</v>
      </c>
      <c r="L3" t="s">
        <v>16</v>
      </c>
      <c r="M3" t="s">
        <v>17</v>
      </c>
      <c r="N3" t="s">
        <v>18</v>
      </c>
      <c r="O3" s="2">
        <v>41668</v>
      </c>
      <c r="P3" s="2" t="str">
        <f t="shared" ref="P3:P66" si="3">TEXT(O3,"DDD")</f>
        <v>Wed</v>
      </c>
      <c r="Q3" s="2" t="str">
        <f t="shared" ref="Q3:Q66" si="4">TEXT(O3,"MMM")</f>
        <v>Jan</v>
      </c>
      <c r="R3" s="2" t="str">
        <f t="shared" ref="R3:R66" si="5">TEXT(O3,"YYYY")</f>
        <v>2014</v>
      </c>
      <c r="S3" t="s">
        <v>19</v>
      </c>
      <c r="T3" t="s">
        <v>20</v>
      </c>
      <c r="U3" t="s">
        <v>13</v>
      </c>
      <c r="V3" t="s">
        <v>14</v>
      </c>
      <c r="W3" t="s">
        <v>15</v>
      </c>
      <c r="X3">
        <v>99999</v>
      </c>
      <c r="Y3" t="s">
        <v>16</v>
      </c>
      <c r="Z3" t="s">
        <v>21</v>
      </c>
      <c r="AA3" t="s">
        <v>24</v>
      </c>
      <c r="AB3" t="s">
        <v>25</v>
      </c>
      <c r="AC3" s="4">
        <v>3.5</v>
      </c>
      <c r="AD3">
        <v>47</v>
      </c>
      <c r="AE3" s="5">
        <v>164.5</v>
      </c>
      <c r="AF3" s="4">
        <v>16.6145</v>
      </c>
    </row>
    <row r="4" spans="1:32" x14ac:dyDescent="0.25">
      <c r="A4">
        <v>1003</v>
      </c>
      <c r="B4" s="7">
        <v>41643</v>
      </c>
      <c r="C4" s="7" t="str">
        <f t="shared" si="0"/>
        <v>Sat</v>
      </c>
      <c r="D4" s="7" t="str">
        <f t="shared" si="1"/>
        <v>Jan</v>
      </c>
      <c r="E4" s="7" t="str">
        <f t="shared" si="2"/>
        <v>2014</v>
      </c>
      <c r="F4">
        <v>4</v>
      </c>
      <c r="G4" t="s">
        <v>26</v>
      </c>
      <c r="H4" t="s">
        <v>27</v>
      </c>
      <c r="I4" t="s">
        <v>28</v>
      </c>
      <c r="J4" t="s">
        <v>29</v>
      </c>
      <c r="K4">
        <v>99999</v>
      </c>
      <c r="L4" t="s">
        <v>16</v>
      </c>
      <c r="M4" t="s">
        <v>30</v>
      </c>
      <c r="N4" t="s">
        <v>31</v>
      </c>
      <c r="O4" s="2">
        <v>41645</v>
      </c>
      <c r="P4" s="2" t="str">
        <f t="shared" si="3"/>
        <v>Mon</v>
      </c>
      <c r="Q4" s="2" t="str">
        <f t="shared" si="4"/>
        <v>Jan</v>
      </c>
      <c r="R4" s="2" t="str">
        <f t="shared" si="5"/>
        <v>2014</v>
      </c>
      <c r="S4" t="s">
        <v>32</v>
      </c>
      <c r="T4" t="s">
        <v>33</v>
      </c>
      <c r="U4" t="s">
        <v>27</v>
      </c>
      <c r="V4" t="s">
        <v>28</v>
      </c>
      <c r="W4" t="s">
        <v>29</v>
      </c>
      <c r="X4">
        <v>99999</v>
      </c>
      <c r="Y4" t="s">
        <v>16</v>
      </c>
      <c r="Z4" t="s">
        <v>34</v>
      </c>
      <c r="AA4" t="s">
        <v>35</v>
      </c>
      <c r="AB4" t="s">
        <v>25</v>
      </c>
      <c r="AC4" s="4">
        <v>30</v>
      </c>
      <c r="AD4">
        <v>69</v>
      </c>
      <c r="AE4" s="5">
        <v>2070</v>
      </c>
      <c r="AF4" s="4">
        <v>198.72</v>
      </c>
    </row>
    <row r="5" spans="1:32" x14ac:dyDescent="0.25">
      <c r="A5">
        <v>1004</v>
      </c>
      <c r="B5" s="7">
        <v>41643</v>
      </c>
      <c r="C5" s="7" t="str">
        <f t="shared" si="0"/>
        <v>Sat</v>
      </c>
      <c r="D5" s="7" t="str">
        <f t="shared" si="1"/>
        <v>Jan</v>
      </c>
      <c r="E5" s="7" t="str">
        <f t="shared" si="2"/>
        <v>2014</v>
      </c>
      <c r="F5">
        <v>4</v>
      </c>
      <c r="G5" t="s">
        <v>26</v>
      </c>
      <c r="H5" t="s">
        <v>27</v>
      </c>
      <c r="I5" t="s">
        <v>28</v>
      </c>
      <c r="J5" t="s">
        <v>29</v>
      </c>
      <c r="K5">
        <v>99999</v>
      </c>
      <c r="L5" t="s">
        <v>16</v>
      </c>
      <c r="M5" t="s">
        <v>30</v>
      </c>
      <c r="N5" t="s">
        <v>31</v>
      </c>
      <c r="O5" s="2">
        <v>41645</v>
      </c>
      <c r="P5" s="2" t="str">
        <f t="shared" si="3"/>
        <v>Mon</v>
      </c>
      <c r="Q5" s="2" t="str">
        <f t="shared" si="4"/>
        <v>Jan</v>
      </c>
      <c r="R5" s="2" t="str">
        <f t="shared" si="5"/>
        <v>2014</v>
      </c>
      <c r="S5" t="s">
        <v>32</v>
      </c>
      <c r="T5" t="s">
        <v>33</v>
      </c>
      <c r="U5" t="s">
        <v>27</v>
      </c>
      <c r="V5" t="s">
        <v>28</v>
      </c>
      <c r="W5" t="s">
        <v>29</v>
      </c>
      <c r="X5">
        <v>99999</v>
      </c>
      <c r="Y5" t="s">
        <v>16</v>
      </c>
      <c r="Z5" t="s">
        <v>34</v>
      </c>
      <c r="AA5" t="s">
        <v>36</v>
      </c>
      <c r="AB5" t="s">
        <v>25</v>
      </c>
      <c r="AC5" s="4">
        <v>53</v>
      </c>
      <c r="AD5">
        <v>89</v>
      </c>
      <c r="AE5" s="5">
        <v>4717</v>
      </c>
      <c r="AF5" s="4">
        <v>448.11500000000001</v>
      </c>
    </row>
    <row r="6" spans="1:32" x14ac:dyDescent="0.25">
      <c r="A6">
        <v>1005</v>
      </c>
      <c r="B6" s="7">
        <v>41643</v>
      </c>
      <c r="C6" s="7" t="str">
        <f t="shared" si="0"/>
        <v>Sat</v>
      </c>
      <c r="D6" s="7" t="str">
        <f t="shared" si="1"/>
        <v>Jan</v>
      </c>
      <c r="E6" s="7" t="str">
        <f t="shared" si="2"/>
        <v>2014</v>
      </c>
      <c r="F6">
        <v>4</v>
      </c>
      <c r="G6" t="s">
        <v>26</v>
      </c>
      <c r="H6" t="s">
        <v>27</v>
      </c>
      <c r="I6" t="s">
        <v>28</v>
      </c>
      <c r="J6" t="s">
        <v>29</v>
      </c>
      <c r="K6">
        <v>99999</v>
      </c>
      <c r="L6" t="s">
        <v>16</v>
      </c>
      <c r="M6" t="s">
        <v>30</v>
      </c>
      <c r="N6" t="s">
        <v>31</v>
      </c>
      <c r="O6" s="2">
        <v>41645</v>
      </c>
      <c r="P6" s="2" t="str">
        <f t="shared" si="3"/>
        <v>Mon</v>
      </c>
      <c r="Q6" s="2" t="str">
        <f t="shared" si="4"/>
        <v>Jan</v>
      </c>
      <c r="R6" s="2" t="str">
        <f t="shared" si="5"/>
        <v>2014</v>
      </c>
      <c r="S6" t="s">
        <v>32</v>
      </c>
      <c r="T6" t="s">
        <v>33</v>
      </c>
      <c r="U6" t="s">
        <v>27</v>
      </c>
      <c r="V6" t="s">
        <v>28</v>
      </c>
      <c r="W6" t="s">
        <v>29</v>
      </c>
      <c r="X6">
        <v>99999</v>
      </c>
      <c r="Y6" t="s">
        <v>16</v>
      </c>
      <c r="Z6" t="s">
        <v>34</v>
      </c>
      <c r="AA6" t="s">
        <v>24</v>
      </c>
      <c r="AB6" t="s">
        <v>25</v>
      </c>
      <c r="AC6" s="4">
        <v>3.5</v>
      </c>
      <c r="AD6">
        <v>11</v>
      </c>
      <c r="AE6" s="5">
        <v>38.5</v>
      </c>
      <c r="AF6" s="4">
        <v>3.7345000000000002</v>
      </c>
    </row>
    <row r="7" spans="1:32" x14ac:dyDescent="0.25">
      <c r="A7">
        <v>1006</v>
      </c>
      <c r="B7" s="7">
        <v>41651</v>
      </c>
      <c r="C7" s="7" t="str">
        <f t="shared" si="0"/>
        <v>Sun</v>
      </c>
      <c r="D7" s="7" t="str">
        <f t="shared" si="1"/>
        <v>Jan</v>
      </c>
      <c r="E7" s="7" t="str">
        <f t="shared" si="2"/>
        <v>2014</v>
      </c>
      <c r="F7">
        <v>12</v>
      </c>
      <c r="G7" t="s">
        <v>37</v>
      </c>
      <c r="H7" t="s">
        <v>38</v>
      </c>
      <c r="I7" t="s">
        <v>14</v>
      </c>
      <c r="J7" t="s">
        <v>15</v>
      </c>
      <c r="K7">
        <v>99999</v>
      </c>
      <c r="L7" t="s">
        <v>16</v>
      </c>
      <c r="M7" t="s">
        <v>17</v>
      </c>
      <c r="N7" t="s">
        <v>18</v>
      </c>
      <c r="O7" s="2">
        <v>41653</v>
      </c>
      <c r="P7" s="2" t="str">
        <f t="shared" si="3"/>
        <v>Tue</v>
      </c>
      <c r="Q7" s="2" t="str">
        <f t="shared" si="4"/>
        <v>Jan</v>
      </c>
      <c r="R7" s="2" t="str">
        <f t="shared" si="5"/>
        <v>2014</v>
      </c>
      <c r="S7" t="s">
        <v>19</v>
      </c>
      <c r="T7" t="s">
        <v>39</v>
      </c>
      <c r="U7" t="s">
        <v>38</v>
      </c>
      <c r="V7" t="s">
        <v>14</v>
      </c>
      <c r="W7" t="s">
        <v>15</v>
      </c>
      <c r="X7">
        <v>99999</v>
      </c>
      <c r="Y7" t="s">
        <v>16</v>
      </c>
      <c r="Z7" t="s">
        <v>34</v>
      </c>
      <c r="AA7" t="s">
        <v>40</v>
      </c>
      <c r="AB7" t="s">
        <v>23</v>
      </c>
      <c r="AC7" s="4">
        <v>18</v>
      </c>
      <c r="AD7">
        <v>81</v>
      </c>
      <c r="AE7" s="5">
        <v>1458</v>
      </c>
      <c r="AF7" s="4">
        <v>141.42600000000002</v>
      </c>
    </row>
    <row r="8" spans="1:32" x14ac:dyDescent="0.25">
      <c r="A8">
        <v>1007</v>
      </c>
      <c r="B8" s="7">
        <v>41651</v>
      </c>
      <c r="C8" s="7" t="str">
        <f t="shared" si="0"/>
        <v>Sun</v>
      </c>
      <c r="D8" s="7" t="str">
        <f t="shared" si="1"/>
        <v>Jan</v>
      </c>
      <c r="E8" s="7" t="str">
        <f t="shared" si="2"/>
        <v>2014</v>
      </c>
      <c r="F8">
        <v>12</v>
      </c>
      <c r="G8" t="s">
        <v>37</v>
      </c>
      <c r="H8" t="s">
        <v>38</v>
      </c>
      <c r="I8" t="s">
        <v>14</v>
      </c>
      <c r="J8" t="s">
        <v>15</v>
      </c>
      <c r="K8">
        <v>99999</v>
      </c>
      <c r="L8" t="s">
        <v>16</v>
      </c>
      <c r="M8" t="s">
        <v>17</v>
      </c>
      <c r="N8" t="s">
        <v>18</v>
      </c>
      <c r="O8" s="2">
        <v>41653</v>
      </c>
      <c r="P8" s="2" t="str">
        <f t="shared" si="3"/>
        <v>Tue</v>
      </c>
      <c r="Q8" s="2" t="str">
        <f t="shared" si="4"/>
        <v>Jan</v>
      </c>
      <c r="R8" s="2" t="str">
        <f t="shared" si="5"/>
        <v>2014</v>
      </c>
      <c r="S8" t="s">
        <v>19</v>
      </c>
      <c r="T8" t="s">
        <v>39</v>
      </c>
      <c r="U8" t="s">
        <v>38</v>
      </c>
      <c r="V8" t="s">
        <v>14</v>
      </c>
      <c r="W8" t="s">
        <v>15</v>
      </c>
      <c r="X8">
        <v>99999</v>
      </c>
      <c r="Y8" t="s">
        <v>16</v>
      </c>
      <c r="Z8" t="s">
        <v>34</v>
      </c>
      <c r="AA8" t="s">
        <v>41</v>
      </c>
      <c r="AB8" t="s">
        <v>23</v>
      </c>
      <c r="AC8" s="4">
        <v>46</v>
      </c>
      <c r="AD8">
        <v>44</v>
      </c>
      <c r="AE8" s="5">
        <v>2024</v>
      </c>
      <c r="AF8" s="4">
        <v>198.352</v>
      </c>
    </row>
    <row r="9" spans="1:32" x14ac:dyDescent="0.25">
      <c r="A9">
        <v>1008</v>
      </c>
      <c r="B9" s="7">
        <v>41647</v>
      </c>
      <c r="C9" s="7" t="str">
        <f t="shared" si="0"/>
        <v>Wed</v>
      </c>
      <c r="D9" s="7" t="str">
        <f t="shared" si="1"/>
        <v>Jan</v>
      </c>
      <c r="E9" s="7" t="str">
        <f t="shared" si="2"/>
        <v>2014</v>
      </c>
      <c r="F9">
        <v>8</v>
      </c>
      <c r="G9" t="s">
        <v>42</v>
      </c>
      <c r="H9" t="s">
        <v>43</v>
      </c>
      <c r="I9" t="s">
        <v>44</v>
      </c>
      <c r="J9" t="s">
        <v>45</v>
      </c>
      <c r="K9">
        <v>99999</v>
      </c>
      <c r="L9" t="s">
        <v>16</v>
      </c>
      <c r="M9" t="s">
        <v>46</v>
      </c>
      <c r="N9" t="s">
        <v>47</v>
      </c>
      <c r="O9" s="2">
        <v>41649</v>
      </c>
      <c r="P9" s="2" t="str">
        <f t="shared" si="3"/>
        <v>Fri</v>
      </c>
      <c r="Q9" s="2" t="str">
        <f t="shared" si="4"/>
        <v>Jan</v>
      </c>
      <c r="R9" s="2" t="str">
        <f t="shared" si="5"/>
        <v>2014</v>
      </c>
      <c r="S9" t="s">
        <v>48</v>
      </c>
      <c r="T9" t="s">
        <v>49</v>
      </c>
      <c r="U9" t="s">
        <v>43</v>
      </c>
      <c r="V9" t="s">
        <v>44</v>
      </c>
      <c r="W9" t="s">
        <v>45</v>
      </c>
      <c r="X9">
        <v>99999</v>
      </c>
      <c r="Y9" t="s">
        <v>16</v>
      </c>
      <c r="Z9" t="s">
        <v>34</v>
      </c>
      <c r="AA9" t="s">
        <v>50</v>
      </c>
      <c r="AB9" t="s">
        <v>51</v>
      </c>
      <c r="AC9" s="4">
        <v>9.1999999999999993</v>
      </c>
      <c r="AD9">
        <v>38</v>
      </c>
      <c r="AE9" s="5">
        <v>349.59999999999997</v>
      </c>
      <c r="AF9" s="4">
        <v>36.008800000000001</v>
      </c>
    </row>
    <row r="10" spans="1:32" x14ac:dyDescent="0.25">
      <c r="A10">
        <v>1010</v>
      </c>
      <c r="B10" s="7">
        <v>41668</v>
      </c>
      <c r="C10" s="7" t="str">
        <f t="shared" si="0"/>
        <v>Wed</v>
      </c>
      <c r="D10" s="7" t="str">
        <f t="shared" si="1"/>
        <v>Jan</v>
      </c>
      <c r="E10" s="7" t="str">
        <f t="shared" si="2"/>
        <v>2014</v>
      </c>
      <c r="F10">
        <v>29</v>
      </c>
      <c r="G10" t="s">
        <v>52</v>
      </c>
      <c r="H10" t="s">
        <v>53</v>
      </c>
      <c r="I10" t="s">
        <v>54</v>
      </c>
      <c r="J10" t="s">
        <v>55</v>
      </c>
      <c r="K10">
        <v>99999</v>
      </c>
      <c r="L10" t="s">
        <v>16</v>
      </c>
      <c r="M10" t="s">
        <v>56</v>
      </c>
      <c r="N10" t="s">
        <v>18</v>
      </c>
      <c r="O10" s="2">
        <v>41670</v>
      </c>
      <c r="P10" s="2" t="str">
        <f t="shared" si="3"/>
        <v>Fri</v>
      </c>
      <c r="Q10" s="2" t="str">
        <f t="shared" si="4"/>
        <v>Jan</v>
      </c>
      <c r="R10" s="2" t="str">
        <f t="shared" si="5"/>
        <v>2014</v>
      </c>
      <c r="S10" t="s">
        <v>19</v>
      </c>
      <c r="T10" t="s">
        <v>57</v>
      </c>
      <c r="U10" t="s">
        <v>53</v>
      </c>
      <c r="V10" t="s">
        <v>54</v>
      </c>
      <c r="W10" t="s">
        <v>55</v>
      </c>
      <c r="X10">
        <v>99999</v>
      </c>
      <c r="Y10" t="s">
        <v>16</v>
      </c>
      <c r="Z10" t="s">
        <v>21</v>
      </c>
      <c r="AA10" t="s">
        <v>58</v>
      </c>
      <c r="AB10" t="s">
        <v>59</v>
      </c>
      <c r="AC10" s="4">
        <v>12.75</v>
      </c>
      <c r="AD10">
        <v>94</v>
      </c>
      <c r="AE10" s="5">
        <v>1198.5</v>
      </c>
      <c r="AF10" s="4">
        <v>122.24700000000001</v>
      </c>
    </row>
    <row r="11" spans="1:32" x14ac:dyDescent="0.25">
      <c r="A11">
        <v>1011</v>
      </c>
      <c r="B11" s="7">
        <v>41642</v>
      </c>
      <c r="C11" s="7" t="str">
        <f t="shared" si="0"/>
        <v>Fri</v>
      </c>
      <c r="D11" s="7" t="str">
        <f t="shared" si="1"/>
        <v>Jan</v>
      </c>
      <c r="E11" s="7" t="str">
        <f t="shared" si="2"/>
        <v>2014</v>
      </c>
      <c r="F11">
        <v>3</v>
      </c>
      <c r="G11" t="s">
        <v>60</v>
      </c>
      <c r="H11" t="s">
        <v>61</v>
      </c>
      <c r="I11" t="s">
        <v>62</v>
      </c>
      <c r="J11" t="s">
        <v>63</v>
      </c>
      <c r="K11">
        <v>99999</v>
      </c>
      <c r="L11" t="s">
        <v>16</v>
      </c>
      <c r="M11" t="s">
        <v>17</v>
      </c>
      <c r="N11" t="s">
        <v>18</v>
      </c>
      <c r="O11" s="2">
        <v>41644</v>
      </c>
      <c r="P11" s="2" t="str">
        <f t="shared" si="3"/>
        <v>Sun</v>
      </c>
      <c r="Q11" s="2" t="str">
        <f t="shared" si="4"/>
        <v>Jan</v>
      </c>
      <c r="R11" s="2" t="str">
        <f t="shared" si="5"/>
        <v>2014</v>
      </c>
      <c r="S11" t="s">
        <v>19</v>
      </c>
      <c r="T11" t="s">
        <v>64</v>
      </c>
      <c r="U11" t="s">
        <v>61</v>
      </c>
      <c r="V11" t="s">
        <v>62</v>
      </c>
      <c r="W11" t="s">
        <v>63</v>
      </c>
      <c r="X11">
        <v>99999</v>
      </c>
      <c r="Y11" t="s">
        <v>16</v>
      </c>
      <c r="Z11" t="s">
        <v>65</v>
      </c>
      <c r="AA11" t="s">
        <v>66</v>
      </c>
      <c r="AB11" t="s">
        <v>67</v>
      </c>
      <c r="AC11" s="4">
        <v>9.65</v>
      </c>
      <c r="AD11">
        <v>91</v>
      </c>
      <c r="AE11" s="5">
        <v>878.15</v>
      </c>
      <c r="AF11" s="4">
        <v>92.205749999999995</v>
      </c>
    </row>
    <row r="12" spans="1:32" x14ac:dyDescent="0.25">
      <c r="A12">
        <v>1012</v>
      </c>
      <c r="B12" s="7">
        <v>41645</v>
      </c>
      <c r="C12" s="7" t="str">
        <f t="shared" si="0"/>
        <v>Mon</v>
      </c>
      <c r="D12" s="7" t="str">
        <f t="shared" si="1"/>
        <v>Jan</v>
      </c>
      <c r="E12" s="7" t="str">
        <f t="shared" si="2"/>
        <v>2014</v>
      </c>
      <c r="F12">
        <v>6</v>
      </c>
      <c r="G12" t="s">
        <v>68</v>
      </c>
      <c r="H12" t="s">
        <v>69</v>
      </c>
      <c r="I12" t="s">
        <v>70</v>
      </c>
      <c r="J12" t="s">
        <v>71</v>
      </c>
      <c r="K12">
        <v>99999</v>
      </c>
      <c r="L12" t="s">
        <v>16</v>
      </c>
      <c r="M12" t="s">
        <v>72</v>
      </c>
      <c r="N12" t="s">
        <v>47</v>
      </c>
      <c r="O12" s="2">
        <v>41647</v>
      </c>
      <c r="P12" s="2" t="str">
        <f t="shared" si="3"/>
        <v>Wed</v>
      </c>
      <c r="Q12" s="2" t="str">
        <f t="shared" si="4"/>
        <v>Jan</v>
      </c>
      <c r="R12" s="2" t="str">
        <f t="shared" si="5"/>
        <v>2014</v>
      </c>
      <c r="S12" t="s">
        <v>19</v>
      </c>
      <c r="T12" t="s">
        <v>73</v>
      </c>
      <c r="U12" t="s">
        <v>69</v>
      </c>
      <c r="V12" t="s">
        <v>70</v>
      </c>
      <c r="W12" t="s">
        <v>71</v>
      </c>
      <c r="X12">
        <v>99999</v>
      </c>
      <c r="Y12" t="s">
        <v>16</v>
      </c>
      <c r="Z12" t="s">
        <v>34</v>
      </c>
      <c r="AA12" t="s">
        <v>74</v>
      </c>
      <c r="AB12" t="s">
        <v>75</v>
      </c>
      <c r="AC12" s="4">
        <v>40</v>
      </c>
      <c r="AD12">
        <v>32</v>
      </c>
      <c r="AE12" s="5">
        <v>1280</v>
      </c>
      <c r="AF12" s="4">
        <v>133.12</v>
      </c>
    </row>
    <row r="13" spans="1:32" x14ac:dyDescent="0.25">
      <c r="A13">
        <v>1013</v>
      </c>
      <c r="B13" s="7">
        <v>41667</v>
      </c>
      <c r="C13" s="7" t="str">
        <f t="shared" si="0"/>
        <v>Tue</v>
      </c>
      <c r="D13" s="7" t="str">
        <f t="shared" si="1"/>
        <v>Jan</v>
      </c>
      <c r="E13" s="7" t="str">
        <f t="shared" si="2"/>
        <v>2014</v>
      </c>
      <c r="F13">
        <v>28</v>
      </c>
      <c r="G13" t="s">
        <v>76</v>
      </c>
      <c r="H13" t="s">
        <v>77</v>
      </c>
      <c r="I13" t="s">
        <v>78</v>
      </c>
      <c r="J13" t="s">
        <v>79</v>
      </c>
      <c r="K13">
        <v>99999</v>
      </c>
      <c r="L13" t="s">
        <v>16</v>
      </c>
      <c r="M13" t="s">
        <v>80</v>
      </c>
      <c r="N13" t="s">
        <v>81</v>
      </c>
      <c r="O13" s="2">
        <v>41669</v>
      </c>
      <c r="P13" s="2" t="str">
        <f t="shared" si="3"/>
        <v>Thu</v>
      </c>
      <c r="Q13" s="2" t="str">
        <f t="shared" si="4"/>
        <v>Jan</v>
      </c>
      <c r="R13" s="2" t="str">
        <f t="shared" si="5"/>
        <v>2014</v>
      </c>
      <c r="S13" t="s">
        <v>48</v>
      </c>
      <c r="T13" t="s">
        <v>82</v>
      </c>
      <c r="U13" t="s">
        <v>77</v>
      </c>
      <c r="V13" t="s">
        <v>78</v>
      </c>
      <c r="W13" t="s">
        <v>79</v>
      </c>
      <c r="X13">
        <v>99999</v>
      </c>
      <c r="Y13" t="s">
        <v>16</v>
      </c>
      <c r="Z13" t="s">
        <v>21</v>
      </c>
      <c r="AA13" t="s">
        <v>41</v>
      </c>
      <c r="AB13" t="s">
        <v>23</v>
      </c>
      <c r="AC13" s="4">
        <v>46</v>
      </c>
      <c r="AD13">
        <v>55</v>
      </c>
      <c r="AE13" s="5">
        <v>2530</v>
      </c>
      <c r="AF13" s="4">
        <v>253</v>
      </c>
    </row>
    <row r="14" spans="1:32" x14ac:dyDescent="0.25">
      <c r="A14">
        <v>1014</v>
      </c>
      <c r="B14" s="7">
        <v>41647</v>
      </c>
      <c r="C14" s="7" t="str">
        <f t="shared" si="0"/>
        <v>Wed</v>
      </c>
      <c r="D14" s="7" t="str">
        <f t="shared" si="1"/>
        <v>Jan</v>
      </c>
      <c r="E14" s="7" t="str">
        <f t="shared" si="2"/>
        <v>2014</v>
      </c>
      <c r="F14">
        <v>8</v>
      </c>
      <c r="G14" t="s">
        <v>42</v>
      </c>
      <c r="H14" t="s">
        <v>43</v>
      </c>
      <c r="I14" t="s">
        <v>44</v>
      </c>
      <c r="J14" t="s">
        <v>45</v>
      </c>
      <c r="K14">
        <v>99999</v>
      </c>
      <c r="L14" t="s">
        <v>16</v>
      </c>
      <c r="M14" t="s">
        <v>46</v>
      </c>
      <c r="N14" t="s">
        <v>47</v>
      </c>
      <c r="O14" s="2">
        <v>41649</v>
      </c>
      <c r="P14" s="2" t="str">
        <f t="shared" si="3"/>
        <v>Fri</v>
      </c>
      <c r="Q14" s="2" t="str">
        <f t="shared" si="4"/>
        <v>Jan</v>
      </c>
      <c r="R14" s="2" t="str">
        <f t="shared" si="5"/>
        <v>2014</v>
      </c>
      <c r="S14" t="s">
        <v>48</v>
      </c>
      <c r="T14" t="s">
        <v>49</v>
      </c>
      <c r="U14" t="s">
        <v>43</v>
      </c>
      <c r="V14" t="s">
        <v>44</v>
      </c>
      <c r="W14" t="s">
        <v>45</v>
      </c>
      <c r="X14">
        <v>99999</v>
      </c>
      <c r="Y14" t="s">
        <v>16</v>
      </c>
      <c r="Z14" t="s">
        <v>21</v>
      </c>
      <c r="AA14" t="s">
        <v>58</v>
      </c>
      <c r="AB14" t="s">
        <v>59</v>
      </c>
      <c r="AC14" s="4">
        <v>12.75</v>
      </c>
      <c r="AD14">
        <v>47</v>
      </c>
      <c r="AE14" s="5">
        <v>599.25</v>
      </c>
      <c r="AF14" s="4">
        <v>61.722750000000005</v>
      </c>
    </row>
    <row r="15" spans="1:32" x14ac:dyDescent="0.25">
      <c r="A15">
        <v>1015</v>
      </c>
      <c r="B15" s="7">
        <v>41649</v>
      </c>
      <c r="C15" s="7" t="str">
        <f t="shared" si="0"/>
        <v>Fri</v>
      </c>
      <c r="D15" s="7" t="str">
        <f t="shared" si="1"/>
        <v>Jan</v>
      </c>
      <c r="E15" s="7" t="str">
        <f t="shared" si="2"/>
        <v>2014</v>
      </c>
      <c r="F15">
        <v>10</v>
      </c>
      <c r="G15" t="s">
        <v>83</v>
      </c>
      <c r="H15" t="s">
        <v>84</v>
      </c>
      <c r="I15" t="s">
        <v>85</v>
      </c>
      <c r="J15" t="s">
        <v>86</v>
      </c>
      <c r="K15">
        <v>99999</v>
      </c>
      <c r="L15" t="s">
        <v>16</v>
      </c>
      <c r="M15" t="s">
        <v>87</v>
      </c>
      <c r="N15" t="s">
        <v>31</v>
      </c>
      <c r="O15" s="2">
        <v>41651</v>
      </c>
      <c r="P15" s="2" t="str">
        <f t="shared" si="3"/>
        <v>Sun</v>
      </c>
      <c r="Q15" s="2" t="str">
        <f t="shared" si="4"/>
        <v>Jan</v>
      </c>
      <c r="R15" s="2" t="str">
        <f t="shared" si="5"/>
        <v>2014</v>
      </c>
      <c r="S15" t="s">
        <v>19</v>
      </c>
      <c r="T15" t="s">
        <v>88</v>
      </c>
      <c r="U15" t="s">
        <v>84</v>
      </c>
      <c r="V15" t="s">
        <v>85</v>
      </c>
      <c r="W15" t="s">
        <v>86</v>
      </c>
      <c r="X15">
        <v>99999</v>
      </c>
      <c r="Y15" t="s">
        <v>16</v>
      </c>
      <c r="Z15" t="s">
        <v>34</v>
      </c>
      <c r="AA15" t="s">
        <v>89</v>
      </c>
      <c r="AB15" t="s">
        <v>23</v>
      </c>
      <c r="AC15" s="4">
        <v>2.99</v>
      </c>
      <c r="AD15">
        <v>90</v>
      </c>
      <c r="AE15" s="5">
        <v>269.10000000000002</v>
      </c>
      <c r="AF15" s="4">
        <v>27.717300000000005</v>
      </c>
    </row>
    <row r="16" spans="1:32" x14ac:dyDescent="0.25">
      <c r="A16">
        <v>1025</v>
      </c>
      <c r="B16" s="7">
        <v>41667</v>
      </c>
      <c r="C16" s="7" t="str">
        <f t="shared" si="0"/>
        <v>Tue</v>
      </c>
      <c r="D16" s="7" t="str">
        <f t="shared" si="1"/>
        <v>Jan</v>
      </c>
      <c r="E16" s="7" t="str">
        <f t="shared" si="2"/>
        <v>2014</v>
      </c>
      <c r="F16">
        <v>28</v>
      </c>
      <c r="G16" t="s">
        <v>76</v>
      </c>
      <c r="H16" t="s">
        <v>77</v>
      </c>
      <c r="I16" t="s">
        <v>78</v>
      </c>
      <c r="J16" t="s">
        <v>79</v>
      </c>
      <c r="K16">
        <v>99999</v>
      </c>
      <c r="L16" t="s">
        <v>16</v>
      </c>
      <c r="M16" t="s">
        <v>80</v>
      </c>
      <c r="N16" t="s">
        <v>81</v>
      </c>
      <c r="O16" s="2">
        <v>41669</v>
      </c>
      <c r="P16" s="2" t="str">
        <f t="shared" si="3"/>
        <v>Thu</v>
      </c>
      <c r="Q16" s="2" t="str">
        <f t="shared" si="4"/>
        <v>Jan</v>
      </c>
      <c r="R16" s="2" t="str">
        <f t="shared" si="5"/>
        <v>2014</v>
      </c>
      <c r="S16" t="s">
        <v>48</v>
      </c>
      <c r="T16" t="s">
        <v>82</v>
      </c>
      <c r="U16" t="s">
        <v>77</v>
      </c>
      <c r="V16" t="s">
        <v>78</v>
      </c>
      <c r="W16" t="s">
        <v>79</v>
      </c>
      <c r="X16">
        <v>99999</v>
      </c>
      <c r="Y16" t="s">
        <v>16</v>
      </c>
      <c r="Z16" t="s">
        <v>34</v>
      </c>
      <c r="AA16" t="s">
        <v>66</v>
      </c>
      <c r="AB16" t="s">
        <v>67</v>
      </c>
      <c r="AC16" s="4">
        <v>9.65</v>
      </c>
      <c r="AD16">
        <v>100</v>
      </c>
      <c r="AE16" s="5">
        <v>965</v>
      </c>
      <c r="AF16" s="4">
        <v>93.605000000000004</v>
      </c>
    </row>
    <row r="17" spans="1:32" x14ac:dyDescent="0.25">
      <c r="A17">
        <v>1026</v>
      </c>
      <c r="B17" s="7">
        <v>41667</v>
      </c>
      <c r="C17" s="7" t="str">
        <f t="shared" si="0"/>
        <v>Tue</v>
      </c>
      <c r="D17" s="7" t="str">
        <f t="shared" si="1"/>
        <v>Jan</v>
      </c>
      <c r="E17" s="7" t="str">
        <f t="shared" si="2"/>
        <v>2014</v>
      </c>
      <c r="F17">
        <v>28</v>
      </c>
      <c r="G17" t="s">
        <v>76</v>
      </c>
      <c r="H17" t="s">
        <v>77</v>
      </c>
      <c r="I17" t="s">
        <v>78</v>
      </c>
      <c r="J17" t="s">
        <v>79</v>
      </c>
      <c r="K17">
        <v>99999</v>
      </c>
      <c r="L17" t="s">
        <v>16</v>
      </c>
      <c r="M17" t="s">
        <v>80</v>
      </c>
      <c r="N17" t="s">
        <v>81</v>
      </c>
      <c r="O17" s="2">
        <v>41669</v>
      </c>
      <c r="P17" s="2" t="str">
        <f t="shared" si="3"/>
        <v>Thu</v>
      </c>
      <c r="Q17" s="2" t="str">
        <f t="shared" si="4"/>
        <v>Jan</v>
      </c>
      <c r="R17" s="2" t="str">
        <f t="shared" si="5"/>
        <v>2014</v>
      </c>
      <c r="S17" t="s">
        <v>48</v>
      </c>
      <c r="T17" t="s">
        <v>82</v>
      </c>
      <c r="U17" t="s">
        <v>77</v>
      </c>
      <c r="V17" t="s">
        <v>78</v>
      </c>
      <c r="W17" t="s">
        <v>79</v>
      </c>
      <c r="X17">
        <v>99999</v>
      </c>
      <c r="Y17" t="s">
        <v>16</v>
      </c>
      <c r="Z17" t="s">
        <v>34</v>
      </c>
      <c r="AA17" t="s">
        <v>96</v>
      </c>
      <c r="AB17" t="s">
        <v>97</v>
      </c>
      <c r="AC17" s="4">
        <v>18.399999999999999</v>
      </c>
      <c r="AD17">
        <v>63</v>
      </c>
      <c r="AE17" s="5">
        <v>1159.1999999999998</v>
      </c>
      <c r="AF17" s="4">
        <v>114.76079999999999</v>
      </c>
    </row>
    <row r="18" spans="1:32" x14ac:dyDescent="0.25">
      <c r="A18">
        <v>1027</v>
      </c>
      <c r="B18" s="7">
        <v>41648</v>
      </c>
      <c r="C18" s="7" t="str">
        <f t="shared" si="0"/>
        <v>Thu</v>
      </c>
      <c r="D18" s="7" t="str">
        <f t="shared" si="1"/>
        <v>Jan</v>
      </c>
      <c r="E18" s="7" t="str">
        <f t="shared" si="2"/>
        <v>2014</v>
      </c>
      <c r="F18">
        <v>9</v>
      </c>
      <c r="G18" t="s">
        <v>98</v>
      </c>
      <c r="H18" t="s">
        <v>99</v>
      </c>
      <c r="I18" t="s">
        <v>100</v>
      </c>
      <c r="J18" t="s">
        <v>101</v>
      </c>
      <c r="K18">
        <v>99999</v>
      </c>
      <c r="L18" t="s">
        <v>16</v>
      </c>
      <c r="M18" t="s">
        <v>102</v>
      </c>
      <c r="N18" t="s">
        <v>18</v>
      </c>
      <c r="O18" s="2">
        <v>41650</v>
      </c>
      <c r="P18" s="2" t="str">
        <f t="shared" si="3"/>
        <v>Sat</v>
      </c>
      <c r="Q18" s="2" t="str">
        <f t="shared" si="4"/>
        <v>Jan</v>
      </c>
      <c r="R18" s="2" t="str">
        <f t="shared" si="5"/>
        <v>2014</v>
      </c>
      <c r="S18" t="s">
        <v>32</v>
      </c>
      <c r="T18" t="s">
        <v>103</v>
      </c>
      <c r="U18" t="s">
        <v>99</v>
      </c>
      <c r="V18" t="s">
        <v>100</v>
      </c>
      <c r="W18" t="s">
        <v>101</v>
      </c>
      <c r="X18">
        <v>99999</v>
      </c>
      <c r="Y18" t="s">
        <v>16</v>
      </c>
      <c r="Z18" t="s">
        <v>21</v>
      </c>
      <c r="AA18" t="s">
        <v>104</v>
      </c>
      <c r="AB18" t="s">
        <v>105</v>
      </c>
      <c r="AC18" s="4">
        <v>19.5</v>
      </c>
      <c r="AD18">
        <v>57</v>
      </c>
      <c r="AE18" s="5">
        <v>1111.5</v>
      </c>
      <c r="AF18" s="4">
        <v>110.0385</v>
      </c>
    </row>
    <row r="19" spans="1:32" x14ac:dyDescent="0.25">
      <c r="A19">
        <v>1028</v>
      </c>
      <c r="B19" s="7">
        <v>41648</v>
      </c>
      <c r="C19" s="7" t="str">
        <f t="shared" si="0"/>
        <v>Thu</v>
      </c>
      <c r="D19" s="7" t="str">
        <f t="shared" si="1"/>
        <v>Jan</v>
      </c>
      <c r="E19" s="7" t="str">
        <f t="shared" si="2"/>
        <v>2014</v>
      </c>
      <c r="F19">
        <v>9</v>
      </c>
      <c r="G19" t="s">
        <v>98</v>
      </c>
      <c r="H19" t="s">
        <v>99</v>
      </c>
      <c r="I19" t="s">
        <v>100</v>
      </c>
      <c r="J19" t="s">
        <v>101</v>
      </c>
      <c r="K19">
        <v>99999</v>
      </c>
      <c r="L19" t="s">
        <v>16</v>
      </c>
      <c r="M19" t="s">
        <v>102</v>
      </c>
      <c r="N19" t="s">
        <v>18</v>
      </c>
      <c r="O19" s="2">
        <v>41650</v>
      </c>
      <c r="P19" s="2" t="str">
        <f t="shared" si="3"/>
        <v>Sat</v>
      </c>
      <c r="Q19" s="2" t="str">
        <f t="shared" si="4"/>
        <v>Jan</v>
      </c>
      <c r="R19" s="2" t="str">
        <f t="shared" si="5"/>
        <v>2014</v>
      </c>
      <c r="S19" t="s">
        <v>32</v>
      </c>
      <c r="T19" t="s">
        <v>103</v>
      </c>
      <c r="U19" t="s">
        <v>99</v>
      </c>
      <c r="V19" t="s">
        <v>100</v>
      </c>
      <c r="W19" t="s">
        <v>101</v>
      </c>
      <c r="X19">
        <v>99999</v>
      </c>
      <c r="Y19" t="s">
        <v>16</v>
      </c>
      <c r="Z19" t="s">
        <v>21</v>
      </c>
      <c r="AA19" t="s">
        <v>106</v>
      </c>
      <c r="AB19" t="s">
        <v>107</v>
      </c>
      <c r="AC19" s="4">
        <v>34.799999999999997</v>
      </c>
      <c r="AD19">
        <v>81</v>
      </c>
      <c r="AE19" s="5">
        <v>2818.7999999999997</v>
      </c>
      <c r="AF19" s="4">
        <v>295.97399999999999</v>
      </c>
    </row>
    <row r="20" spans="1:32" x14ac:dyDescent="0.25">
      <c r="A20">
        <v>1029</v>
      </c>
      <c r="B20" s="7">
        <v>41645</v>
      </c>
      <c r="C20" s="7" t="str">
        <f t="shared" si="0"/>
        <v>Mon</v>
      </c>
      <c r="D20" s="7" t="str">
        <f t="shared" si="1"/>
        <v>Jan</v>
      </c>
      <c r="E20" s="7" t="str">
        <f t="shared" si="2"/>
        <v>2014</v>
      </c>
      <c r="F20">
        <v>6</v>
      </c>
      <c r="G20" t="s">
        <v>68</v>
      </c>
      <c r="H20" t="s">
        <v>69</v>
      </c>
      <c r="I20" t="s">
        <v>70</v>
      </c>
      <c r="J20" t="s">
        <v>71</v>
      </c>
      <c r="K20">
        <v>99999</v>
      </c>
      <c r="L20" t="s">
        <v>16</v>
      </c>
      <c r="M20" t="s">
        <v>72</v>
      </c>
      <c r="N20" t="s">
        <v>47</v>
      </c>
      <c r="O20" s="2">
        <v>41647</v>
      </c>
      <c r="P20" s="2" t="str">
        <f t="shared" si="3"/>
        <v>Wed</v>
      </c>
      <c r="Q20" s="2" t="str">
        <f t="shared" si="4"/>
        <v>Jan</v>
      </c>
      <c r="R20" s="2" t="str">
        <f t="shared" si="5"/>
        <v>2014</v>
      </c>
      <c r="S20" t="s">
        <v>19</v>
      </c>
      <c r="T20" t="s">
        <v>73</v>
      </c>
      <c r="U20" t="s">
        <v>69</v>
      </c>
      <c r="V20" t="s">
        <v>70</v>
      </c>
      <c r="W20" t="s">
        <v>71</v>
      </c>
      <c r="X20">
        <v>99999</v>
      </c>
      <c r="Y20" t="s">
        <v>16</v>
      </c>
      <c r="Z20" t="s">
        <v>34</v>
      </c>
      <c r="AA20" t="s">
        <v>22</v>
      </c>
      <c r="AB20" t="s">
        <v>23</v>
      </c>
      <c r="AC20" s="4">
        <v>14</v>
      </c>
      <c r="AD20">
        <v>71</v>
      </c>
      <c r="AE20" s="5">
        <v>994</v>
      </c>
      <c r="AF20" s="4">
        <v>95.424000000000007</v>
      </c>
    </row>
    <row r="21" spans="1:32" x14ac:dyDescent="0.25">
      <c r="A21">
        <v>1030</v>
      </c>
      <c r="B21" s="7">
        <v>41678</v>
      </c>
      <c r="C21" s="7" t="str">
        <f t="shared" si="0"/>
        <v>Sat</v>
      </c>
      <c r="D21" s="7" t="str">
        <f t="shared" si="1"/>
        <v>Feb</v>
      </c>
      <c r="E21" s="7" t="str">
        <f t="shared" si="2"/>
        <v>2014</v>
      </c>
      <c r="F21">
        <v>8</v>
      </c>
      <c r="G21" t="s">
        <v>42</v>
      </c>
      <c r="H21" t="s">
        <v>43</v>
      </c>
      <c r="I21" t="s">
        <v>44</v>
      </c>
      <c r="J21" t="s">
        <v>45</v>
      </c>
      <c r="K21">
        <v>99999</v>
      </c>
      <c r="L21" t="s">
        <v>16</v>
      </c>
      <c r="M21" t="s">
        <v>46</v>
      </c>
      <c r="N21" t="s">
        <v>47</v>
      </c>
      <c r="O21" s="2">
        <v>41680</v>
      </c>
      <c r="P21" s="2" t="str">
        <f t="shared" si="3"/>
        <v>Mon</v>
      </c>
      <c r="Q21" s="2" t="str">
        <f t="shared" si="4"/>
        <v>Feb</v>
      </c>
      <c r="R21" s="2" t="str">
        <f t="shared" si="5"/>
        <v>2014</v>
      </c>
      <c r="S21" t="s">
        <v>19</v>
      </c>
      <c r="T21" t="s">
        <v>49</v>
      </c>
      <c r="U21" t="s">
        <v>43</v>
      </c>
      <c r="V21" t="s">
        <v>44</v>
      </c>
      <c r="W21" t="s">
        <v>45</v>
      </c>
      <c r="X21">
        <v>99999</v>
      </c>
      <c r="Y21" t="s">
        <v>16</v>
      </c>
      <c r="Z21" t="s">
        <v>21</v>
      </c>
      <c r="AA21" t="s">
        <v>74</v>
      </c>
      <c r="AB21" t="s">
        <v>75</v>
      </c>
      <c r="AC21" s="4">
        <v>40</v>
      </c>
      <c r="AD21">
        <v>32</v>
      </c>
      <c r="AE21" s="5">
        <v>1280</v>
      </c>
      <c r="AF21" s="4">
        <v>129.28</v>
      </c>
    </row>
    <row r="22" spans="1:32" x14ac:dyDescent="0.25">
      <c r="A22">
        <v>1031</v>
      </c>
      <c r="B22" s="7">
        <v>41673</v>
      </c>
      <c r="C22" s="7" t="str">
        <f t="shared" si="0"/>
        <v>Mon</v>
      </c>
      <c r="D22" s="7" t="str">
        <f t="shared" si="1"/>
        <v>Feb</v>
      </c>
      <c r="E22" s="7" t="str">
        <f t="shared" si="2"/>
        <v>2014</v>
      </c>
      <c r="F22">
        <v>3</v>
      </c>
      <c r="G22" t="s">
        <v>60</v>
      </c>
      <c r="H22" t="s">
        <v>61</v>
      </c>
      <c r="I22" t="s">
        <v>62</v>
      </c>
      <c r="J22" t="s">
        <v>63</v>
      </c>
      <c r="K22">
        <v>99999</v>
      </c>
      <c r="L22" t="s">
        <v>16</v>
      </c>
      <c r="M22" t="s">
        <v>17</v>
      </c>
      <c r="N22" t="s">
        <v>18</v>
      </c>
      <c r="O22" s="2">
        <v>41675</v>
      </c>
      <c r="P22" s="2" t="str">
        <f t="shared" si="3"/>
        <v>Wed</v>
      </c>
      <c r="Q22" s="2" t="str">
        <f t="shared" si="4"/>
        <v>Feb</v>
      </c>
      <c r="R22" s="2" t="str">
        <f t="shared" si="5"/>
        <v>2014</v>
      </c>
      <c r="S22" t="s">
        <v>19</v>
      </c>
      <c r="T22" t="s">
        <v>64</v>
      </c>
      <c r="U22" t="s">
        <v>61</v>
      </c>
      <c r="V22" t="s">
        <v>62</v>
      </c>
      <c r="W22" t="s">
        <v>63</v>
      </c>
      <c r="X22">
        <v>99999</v>
      </c>
      <c r="Y22" t="s">
        <v>16</v>
      </c>
      <c r="Z22" t="s">
        <v>65</v>
      </c>
      <c r="AA22" t="s">
        <v>108</v>
      </c>
      <c r="AB22" t="s">
        <v>93</v>
      </c>
      <c r="AC22" s="4">
        <v>10</v>
      </c>
      <c r="AD22">
        <v>63</v>
      </c>
      <c r="AE22" s="5">
        <v>630</v>
      </c>
      <c r="AF22" s="4">
        <v>65.52</v>
      </c>
    </row>
    <row r="23" spans="1:32" x14ac:dyDescent="0.25">
      <c r="A23">
        <v>1032</v>
      </c>
      <c r="B23" s="7">
        <v>41673</v>
      </c>
      <c r="C23" s="7" t="str">
        <f t="shared" si="0"/>
        <v>Mon</v>
      </c>
      <c r="D23" s="7" t="str">
        <f t="shared" si="1"/>
        <v>Feb</v>
      </c>
      <c r="E23" s="7" t="str">
        <f t="shared" si="2"/>
        <v>2014</v>
      </c>
      <c r="F23">
        <v>3</v>
      </c>
      <c r="G23" t="s">
        <v>60</v>
      </c>
      <c r="H23" t="s">
        <v>61</v>
      </c>
      <c r="I23" t="s">
        <v>62</v>
      </c>
      <c r="J23" t="s">
        <v>63</v>
      </c>
      <c r="K23">
        <v>99999</v>
      </c>
      <c r="L23" t="s">
        <v>16</v>
      </c>
      <c r="M23" t="s">
        <v>17</v>
      </c>
      <c r="N23" t="s">
        <v>18</v>
      </c>
      <c r="O23" s="2">
        <v>41675</v>
      </c>
      <c r="P23" s="2" t="str">
        <f t="shared" si="3"/>
        <v>Wed</v>
      </c>
      <c r="Q23" s="2" t="str">
        <f t="shared" si="4"/>
        <v>Feb</v>
      </c>
      <c r="R23" s="2" t="str">
        <f t="shared" si="5"/>
        <v>2014</v>
      </c>
      <c r="S23" t="s">
        <v>19</v>
      </c>
      <c r="T23" t="s">
        <v>64</v>
      </c>
      <c r="U23" t="s">
        <v>61</v>
      </c>
      <c r="V23" t="s">
        <v>62</v>
      </c>
      <c r="W23" t="s">
        <v>63</v>
      </c>
      <c r="X23">
        <v>99999</v>
      </c>
      <c r="Y23" t="s">
        <v>16</v>
      </c>
      <c r="Z23" t="s">
        <v>65</v>
      </c>
      <c r="AA23" t="s">
        <v>74</v>
      </c>
      <c r="AB23" t="s">
        <v>75</v>
      </c>
      <c r="AC23" s="4">
        <v>40</v>
      </c>
      <c r="AD23">
        <v>30</v>
      </c>
      <c r="AE23" s="5">
        <v>1200</v>
      </c>
      <c r="AF23" s="4">
        <v>120</v>
      </c>
    </row>
    <row r="24" spans="1:32" x14ac:dyDescent="0.25">
      <c r="A24">
        <v>1036</v>
      </c>
      <c r="B24" s="7">
        <v>41680</v>
      </c>
      <c r="C24" s="7" t="str">
        <f t="shared" si="0"/>
        <v>Mon</v>
      </c>
      <c r="D24" s="7" t="str">
        <f t="shared" si="1"/>
        <v>Feb</v>
      </c>
      <c r="E24" s="7" t="str">
        <f t="shared" si="2"/>
        <v>2014</v>
      </c>
      <c r="F24">
        <v>10</v>
      </c>
      <c r="G24" t="s">
        <v>83</v>
      </c>
      <c r="H24" t="s">
        <v>84</v>
      </c>
      <c r="I24" t="s">
        <v>85</v>
      </c>
      <c r="J24" t="s">
        <v>86</v>
      </c>
      <c r="K24">
        <v>99999</v>
      </c>
      <c r="L24" t="s">
        <v>16</v>
      </c>
      <c r="M24" t="s">
        <v>87</v>
      </c>
      <c r="N24" t="s">
        <v>31</v>
      </c>
      <c r="O24" s="2">
        <v>41682</v>
      </c>
      <c r="P24" s="2" t="str">
        <f t="shared" si="3"/>
        <v>Wed</v>
      </c>
      <c r="Q24" s="2" t="str">
        <f t="shared" si="4"/>
        <v>Feb</v>
      </c>
      <c r="R24" s="2" t="str">
        <f t="shared" si="5"/>
        <v>2014</v>
      </c>
      <c r="S24" t="s">
        <v>19</v>
      </c>
      <c r="T24" t="s">
        <v>88</v>
      </c>
      <c r="U24" t="s">
        <v>84</v>
      </c>
      <c r="V24" t="s">
        <v>85</v>
      </c>
      <c r="W24" t="s">
        <v>86</v>
      </c>
      <c r="X24">
        <v>99999</v>
      </c>
      <c r="Y24" t="s">
        <v>16</v>
      </c>
      <c r="Z24" t="s">
        <v>34</v>
      </c>
      <c r="AA24" t="s">
        <v>109</v>
      </c>
      <c r="AB24" t="s">
        <v>25</v>
      </c>
      <c r="AC24" s="4">
        <v>10</v>
      </c>
      <c r="AD24">
        <v>47</v>
      </c>
      <c r="AE24" s="5">
        <v>470</v>
      </c>
      <c r="AF24" s="4">
        <v>48.88</v>
      </c>
    </row>
    <row r="25" spans="1:32" x14ac:dyDescent="0.25">
      <c r="A25">
        <v>1041</v>
      </c>
      <c r="B25" s="7">
        <v>41698</v>
      </c>
      <c r="C25" s="7" t="str">
        <f t="shared" si="0"/>
        <v>Fri</v>
      </c>
      <c r="D25" s="7" t="str">
        <f t="shared" si="1"/>
        <v>Feb</v>
      </c>
      <c r="E25" s="7" t="str">
        <f t="shared" si="2"/>
        <v>2014</v>
      </c>
      <c r="F25">
        <v>28</v>
      </c>
      <c r="G25" t="s">
        <v>76</v>
      </c>
      <c r="H25" t="s">
        <v>77</v>
      </c>
      <c r="I25" t="s">
        <v>78</v>
      </c>
      <c r="J25" t="s">
        <v>79</v>
      </c>
      <c r="K25">
        <v>99999</v>
      </c>
      <c r="L25" t="s">
        <v>16</v>
      </c>
      <c r="M25" t="s">
        <v>80</v>
      </c>
      <c r="N25" t="s">
        <v>81</v>
      </c>
      <c r="O25">
        <v>41700</v>
      </c>
      <c r="P25" s="2" t="str">
        <f t="shared" si="3"/>
        <v>Sun</v>
      </c>
      <c r="Q25" s="2" t="str">
        <f t="shared" si="4"/>
        <v>Mar</v>
      </c>
      <c r="R25" s="2" t="str">
        <f t="shared" si="5"/>
        <v>2014</v>
      </c>
      <c r="S25" t="s">
        <v>48</v>
      </c>
      <c r="T25" t="s">
        <v>82</v>
      </c>
      <c r="U25" t="s">
        <v>77</v>
      </c>
      <c r="V25" t="s">
        <v>78</v>
      </c>
      <c r="W25" t="s">
        <v>79</v>
      </c>
      <c r="X25">
        <v>99999</v>
      </c>
      <c r="Y25" t="s">
        <v>16</v>
      </c>
      <c r="Z25" t="s">
        <v>34</v>
      </c>
      <c r="AA25" t="s">
        <v>41</v>
      </c>
      <c r="AB25" t="s">
        <v>23</v>
      </c>
      <c r="AC25" s="4">
        <v>46</v>
      </c>
      <c r="AD25">
        <v>32</v>
      </c>
      <c r="AE25" s="5">
        <v>1472</v>
      </c>
      <c r="AF25" s="4">
        <v>148.67200000000003</v>
      </c>
    </row>
    <row r="26" spans="1:32" x14ac:dyDescent="0.25">
      <c r="A26">
        <v>1042</v>
      </c>
      <c r="B26" s="7">
        <v>41679</v>
      </c>
      <c r="C26" s="7" t="str">
        <f t="shared" si="0"/>
        <v>Sun</v>
      </c>
      <c r="D26" s="7" t="str">
        <f t="shared" si="1"/>
        <v>Feb</v>
      </c>
      <c r="E26" s="7" t="str">
        <f t="shared" si="2"/>
        <v>2014</v>
      </c>
      <c r="F26">
        <v>9</v>
      </c>
      <c r="G26" t="s">
        <v>98</v>
      </c>
      <c r="H26" t="s">
        <v>99</v>
      </c>
      <c r="I26" t="s">
        <v>100</v>
      </c>
      <c r="J26" t="s">
        <v>101</v>
      </c>
      <c r="K26">
        <v>99999</v>
      </c>
      <c r="L26" t="s">
        <v>16</v>
      </c>
      <c r="M26" t="s">
        <v>102</v>
      </c>
      <c r="N26" t="s">
        <v>18</v>
      </c>
      <c r="O26" s="2">
        <v>41681</v>
      </c>
      <c r="P26" s="2" t="str">
        <f t="shared" si="3"/>
        <v>Tue</v>
      </c>
      <c r="Q26" s="2" t="str">
        <f t="shared" si="4"/>
        <v>Feb</v>
      </c>
      <c r="R26" s="2" t="str">
        <f t="shared" si="5"/>
        <v>2014</v>
      </c>
      <c r="S26" t="s">
        <v>32</v>
      </c>
      <c r="T26" t="s">
        <v>103</v>
      </c>
      <c r="U26" t="s">
        <v>99</v>
      </c>
      <c r="V26" t="s">
        <v>100</v>
      </c>
      <c r="W26" t="s">
        <v>101</v>
      </c>
      <c r="X26">
        <v>99999</v>
      </c>
      <c r="Y26" t="s">
        <v>16</v>
      </c>
      <c r="Z26" t="s">
        <v>21</v>
      </c>
      <c r="AA26" t="s">
        <v>66</v>
      </c>
      <c r="AB26" t="s">
        <v>67</v>
      </c>
      <c r="AC26" s="4">
        <v>9.65</v>
      </c>
      <c r="AD26">
        <v>27</v>
      </c>
      <c r="AE26" s="5">
        <v>260.55</v>
      </c>
      <c r="AF26" s="4">
        <v>24.752250000000004</v>
      </c>
    </row>
    <row r="27" spans="1:32" x14ac:dyDescent="0.25">
      <c r="A27">
        <v>1043</v>
      </c>
      <c r="B27" s="7">
        <v>41676</v>
      </c>
      <c r="C27" s="7" t="str">
        <f t="shared" si="0"/>
        <v>Thu</v>
      </c>
      <c r="D27" s="7" t="str">
        <f t="shared" si="1"/>
        <v>Feb</v>
      </c>
      <c r="E27" s="7" t="str">
        <f t="shared" si="2"/>
        <v>2014</v>
      </c>
      <c r="F27">
        <v>6</v>
      </c>
      <c r="G27" t="s">
        <v>68</v>
      </c>
      <c r="H27" t="s">
        <v>69</v>
      </c>
      <c r="I27" t="s">
        <v>70</v>
      </c>
      <c r="J27" t="s">
        <v>71</v>
      </c>
      <c r="K27">
        <v>99999</v>
      </c>
      <c r="L27" t="s">
        <v>16</v>
      </c>
      <c r="M27" t="s">
        <v>72</v>
      </c>
      <c r="N27" t="s">
        <v>47</v>
      </c>
      <c r="O27" s="2">
        <v>41678</v>
      </c>
      <c r="P27" s="2" t="str">
        <f t="shared" si="3"/>
        <v>Sat</v>
      </c>
      <c r="Q27" s="2" t="str">
        <f t="shared" si="4"/>
        <v>Feb</v>
      </c>
      <c r="R27" s="2" t="str">
        <f t="shared" si="5"/>
        <v>2014</v>
      </c>
      <c r="S27" t="s">
        <v>19</v>
      </c>
      <c r="T27" t="s">
        <v>73</v>
      </c>
      <c r="U27" t="s">
        <v>69</v>
      </c>
      <c r="V27" t="s">
        <v>70</v>
      </c>
      <c r="W27" t="s">
        <v>71</v>
      </c>
      <c r="X27">
        <v>99999</v>
      </c>
      <c r="Y27" t="s">
        <v>16</v>
      </c>
      <c r="Z27" t="s">
        <v>34</v>
      </c>
      <c r="AA27" t="s">
        <v>58</v>
      </c>
      <c r="AB27" t="s">
        <v>59</v>
      </c>
      <c r="AC27" s="4">
        <v>12.75</v>
      </c>
      <c r="AD27">
        <v>71</v>
      </c>
      <c r="AE27" s="5">
        <v>905.25</v>
      </c>
      <c r="AF27" s="4">
        <v>91.430250000000001</v>
      </c>
    </row>
    <row r="28" spans="1:32" x14ac:dyDescent="0.25">
      <c r="A28">
        <v>1044</v>
      </c>
      <c r="B28" s="7">
        <v>41678</v>
      </c>
      <c r="C28" s="7" t="str">
        <f t="shared" si="0"/>
        <v>Sat</v>
      </c>
      <c r="D28" s="7" t="str">
        <f t="shared" si="1"/>
        <v>Feb</v>
      </c>
      <c r="E28" s="7" t="str">
        <f t="shared" si="2"/>
        <v>2014</v>
      </c>
      <c r="F28">
        <v>8</v>
      </c>
      <c r="G28" t="s">
        <v>42</v>
      </c>
      <c r="H28" t="s">
        <v>43</v>
      </c>
      <c r="I28" t="s">
        <v>44</v>
      </c>
      <c r="J28" t="s">
        <v>45</v>
      </c>
      <c r="K28">
        <v>99999</v>
      </c>
      <c r="L28" t="s">
        <v>16</v>
      </c>
      <c r="M28" t="s">
        <v>46</v>
      </c>
      <c r="N28" t="s">
        <v>47</v>
      </c>
      <c r="O28" s="2">
        <v>41680</v>
      </c>
      <c r="P28" s="2" t="str">
        <f t="shared" si="3"/>
        <v>Mon</v>
      </c>
      <c r="Q28" s="2" t="str">
        <f t="shared" si="4"/>
        <v>Feb</v>
      </c>
      <c r="R28" s="2" t="str">
        <f t="shared" si="5"/>
        <v>2014</v>
      </c>
      <c r="S28" t="s">
        <v>19</v>
      </c>
      <c r="T28" t="s">
        <v>49</v>
      </c>
      <c r="U28" t="s">
        <v>43</v>
      </c>
      <c r="V28" t="s">
        <v>44</v>
      </c>
      <c r="W28" t="s">
        <v>45</v>
      </c>
      <c r="X28">
        <v>99999</v>
      </c>
      <c r="Y28" t="s">
        <v>16</v>
      </c>
      <c r="Z28" t="s">
        <v>21</v>
      </c>
      <c r="AA28" t="s">
        <v>58</v>
      </c>
      <c r="AB28" t="s">
        <v>59</v>
      </c>
      <c r="AC28" s="4">
        <v>12.75</v>
      </c>
      <c r="AD28">
        <v>13</v>
      </c>
      <c r="AE28" s="5">
        <v>165.75</v>
      </c>
      <c r="AF28" s="4">
        <v>15.746249999999998</v>
      </c>
    </row>
    <row r="29" spans="1:32" x14ac:dyDescent="0.25">
      <c r="A29">
        <v>1045</v>
      </c>
      <c r="B29" s="7">
        <v>41695</v>
      </c>
      <c r="C29" s="7" t="str">
        <f t="shared" si="0"/>
        <v>Tue</v>
      </c>
      <c r="D29" s="7" t="str">
        <f t="shared" si="1"/>
        <v>Feb</v>
      </c>
      <c r="E29" s="7" t="str">
        <f t="shared" si="2"/>
        <v>2014</v>
      </c>
      <c r="F29">
        <v>25</v>
      </c>
      <c r="G29" t="s">
        <v>110</v>
      </c>
      <c r="H29" t="s">
        <v>111</v>
      </c>
      <c r="I29" t="s">
        <v>85</v>
      </c>
      <c r="J29" t="s">
        <v>86</v>
      </c>
      <c r="K29">
        <v>99999</v>
      </c>
      <c r="L29" t="s">
        <v>16</v>
      </c>
      <c r="M29" t="s">
        <v>87</v>
      </c>
      <c r="N29" t="s">
        <v>31</v>
      </c>
      <c r="O29" s="2">
        <v>41697</v>
      </c>
      <c r="P29" s="2" t="str">
        <f t="shared" si="3"/>
        <v>Thu</v>
      </c>
      <c r="Q29" s="2" t="str">
        <f t="shared" si="4"/>
        <v>Feb</v>
      </c>
      <c r="R29" s="2" t="str">
        <f t="shared" si="5"/>
        <v>2014</v>
      </c>
      <c r="S29" t="s">
        <v>32</v>
      </c>
      <c r="T29" t="s">
        <v>112</v>
      </c>
      <c r="U29" t="s">
        <v>111</v>
      </c>
      <c r="V29" t="s">
        <v>85</v>
      </c>
      <c r="W29" t="s">
        <v>86</v>
      </c>
      <c r="X29">
        <v>99999</v>
      </c>
      <c r="Y29" t="s">
        <v>16</v>
      </c>
      <c r="Z29" t="s">
        <v>65</v>
      </c>
      <c r="AA29" t="s">
        <v>92</v>
      </c>
      <c r="AB29" t="s">
        <v>93</v>
      </c>
      <c r="AC29" s="4">
        <v>22</v>
      </c>
      <c r="AD29">
        <v>98</v>
      </c>
      <c r="AE29" s="5">
        <v>2156</v>
      </c>
      <c r="AF29" s="4">
        <v>204.82000000000002</v>
      </c>
    </row>
    <row r="30" spans="1:32" x14ac:dyDescent="0.25">
      <c r="A30">
        <v>1046</v>
      </c>
      <c r="B30" s="7">
        <v>41696</v>
      </c>
      <c r="C30" s="7" t="str">
        <f t="shared" si="0"/>
        <v>Wed</v>
      </c>
      <c r="D30" s="7" t="str">
        <f t="shared" si="1"/>
        <v>Feb</v>
      </c>
      <c r="E30" s="7" t="str">
        <f t="shared" si="2"/>
        <v>2014</v>
      </c>
      <c r="F30">
        <v>26</v>
      </c>
      <c r="G30" t="s">
        <v>113</v>
      </c>
      <c r="H30" t="s">
        <v>114</v>
      </c>
      <c r="I30" t="s">
        <v>94</v>
      </c>
      <c r="J30" t="s">
        <v>95</v>
      </c>
      <c r="K30">
        <v>99999</v>
      </c>
      <c r="L30" t="s">
        <v>16</v>
      </c>
      <c r="M30" t="s">
        <v>80</v>
      </c>
      <c r="N30" t="s">
        <v>81</v>
      </c>
      <c r="O30" s="2">
        <v>41698</v>
      </c>
      <c r="P30" s="2" t="str">
        <f t="shared" si="3"/>
        <v>Fri</v>
      </c>
      <c r="Q30" s="2" t="str">
        <f t="shared" si="4"/>
        <v>Feb</v>
      </c>
      <c r="R30" s="2" t="str">
        <f t="shared" si="5"/>
        <v>2014</v>
      </c>
      <c r="S30" t="s">
        <v>48</v>
      </c>
      <c r="T30" t="s">
        <v>115</v>
      </c>
      <c r="U30" t="s">
        <v>114</v>
      </c>
      <c r="V30" t="s">
        <v>94</v>
      </c>
      <c r="W30" t="s">
        <v>95</v>
      </c>
      <c r="X30">
        <v>99999</v>
      </c>
      <c r="Y30" t="s">
        <v>16</v>
      </c>
      <c r="Z30" t="s">
        <v>34</v>
      </c>
      <c r="AA30" t="s">
        <v>90</v>
      </c>
      <c r="AB30" t="s">
        <v>91</v>
      </c>
      <c r="AC30" s="4">
        <v>25</v>
      </c>
      <c r="AD30">
        <v>21</v>
      </c>
      <c r="AE30" s="5">
        <v>525</v>
      </c>
      <c r="AF30" s="4">
        <v>53.550000000000004</v>
      </c>
    </row>
    <row r="31" spans="1:32" x14ac:dyDescent="0.25">
      <c r="A31">
        <v>1047</v>
      </c>
      <c r="B31" s="7">
        <v>41699</v>
      </c>
      <c r="C31" s="7" t="str">
        <f t="shared" si="0"/>
        <v>Sat</v>
      </c>
      <c r="D31" s="7" t="str">
        <f t="shared" si="1"/>
        <v>Mar</v>
      </c>
      <c r="E31" s="7" t="str">
        <f t="shared" si="2"/>
        <v>2014</v>
      </c>
      <c r="F31">
        <v>29</v>
      </c>
      <c r="G31" t="s">
        <v>52</v>
      </c>
      <c r="H31" t="s">
        <v>53</v>
      </c>
      <c r="I31" t="s">
        <v>54</v>
      </c>
      <c r="J31" t="s">
        <v>55</v>
      </c>
      <c r="K31">
        <v>99999</v>
      </c>
      <c r="L31" t="s">
        <v>16</v>
      </c>
      <c r="M31" t="s">
        <v>56</v>
      </c>
      <c r="N31" t="s">
        <v>18</v>
      </c>
      <c r="O31" s="2">
        <v>41701</v>
      </c>
      <c r="P31" s="2" t="str">
        <f t="shared" si="3"/>
        <v>Mon</v>
      </c>
      <c r="Q31" s="2" t="str">
        <f t="shared" si="4"/>
        <v>Mar</v>
      </c>
      <c r="R31" s="2" t="str">
        <f t="shared" si="5"/>
        <v>2014</v>
      </c>
      <c r="S31" t="s">
        <v>19</v>
      </c>
      <c r="T31" t="s">
        <v>57</v>
      </c>
      <c r="U31" t="s">
        <v>53</v>
      </c>
      <c r="V31" t="s">
        <v>54</v>
      </c>
      <c r="W31" t="s">
        <v>55</v>
      </c>
      <c r="X31">
        <v>99999</v>
      </c>
      <c r="Y31" t="s">
        <v>16</v>
      </c>
      <c r="Z31" t="s">
        <v>21</v>
      </c>
      <c r="AA31" t="s">
        <v>116</v>
      </c>
      <c r="AB31" t="s">
        <v>117</v>
      </c>
      <c r="AC31" s="4">
        <v>39</v>
      </c>
      <c r="AD31">
        <v>26</v>
      </c>
      <c r="AE31" s="5">
        <v>1014</v>
      </c>
      <c r="AF31" s="4">
        <v>106.47000000000001</v>
      </c>
    </row>
    <row r="32" spans="1:32" x14ac:dyDescent="0.25">
      <c r="A32">
        <v>1048</v>
      </c>
      <c r="B32" s="7">
        <v>41676</v>
      </c>
      <c r="C32" s="7" t="str">
        <f t="shared" si="0"/>
        <v>Thu</v>
      </c>
      <c r="D32" s="7" t="str">
        <f t="shared" si="1"/>
        <v>Feb</v>
      </c>
      <c r="E32" s="7" t="str">
        <f t="shared" si="2"/>
        <v>2014</v>
      </c>
      <c r="F32">
        <v>6</v>
      </c>
      <c r="G32" t="s">
        <v>68</v>
      </c>
      <c r="H32" t="s">
        <v>69</v>
      </c>
      <c r="I32" t="s">
        <v>70</v>
      </c>
      <c r="J32" t="s">
        <v>71</v>
      </c>
      <c r="K32">
        <v>99999</v>
      </c>
      <c r="L32" t="s">
        <v>16</v>
      </c>
      <c r="M32" t="s">
        <v>72</v>
      </c>
      <c r="N32" t="s">
        <v>47</v>
      </c>
      <c r="O32" s="2">
        <v>41678</v>
      </c>
      <c r="P32" s="2" t="str">
        <f t="shared" si="3"/>
        <v>Sat</v>
      </c>
      <c r="Q32" s="2" t="str">
        <f t="shared" si="4"/>
        <v>Feb</v>
      </c>
      <c r="R32" s="2" t="str">
        <f t="shared" si="5"/>
        <v>2014</v>
      </c>
      <c r="S32" t="s">
        <v>48</v>
      </c>
      <c r="T32" t="s">
        <v>73</v>
      </c>
      <c r="U32" t="s">
        <v>69</v>
      </c>
      <c r="V32" t="s">
        <v>70</v>
      </c>
      <c r="W32" t="s">
        <v>71</v>
      </c>
      <c r="X32">
        <v>99999</v>
      </c>
      <c r="Y32" t="s">
        <v>16</v>
      </c>
      <c r="Z32" t="s">
        <v>21</v>
      </c>
      <c r="AA32" t="s">
        <v>35</v>
      </c>
      <c r="AB32" t="s">
        <v>25</v>
      </c>
      <c r="AC32" s="4">
        <v>30</v>
      </c>
      <c r="AD32">
        <v>96</v>
      </c>
      <c r="AE32" s="5">
        <v>2880</v>
      </c>
      <c r="AF32" s="4">
        <v>296.64</v>
      </c>
    </row>
    <row r="33" spans="1:32" x14ac:dyDescent="0.25">
      <c r="A33">
        <v>1049</v>
      </c>
      <c r="B33" s="7">
        <v>41676</v>
      </c>
      <c r="C33" s="7" t="str">
        <f t="shared" si="0"/>
        <v>Thu</v>
      </c>
      <c r="D33" s="7" t="str">
        <f t="shared" si="1"/>
        <v>Feb</v>
      </c>
      <c r="E33" s="7" t="str">
        <f t="shared" si="2"/>
        <v>2014</v>
      </c>
      <c r="F33">
        <v>6</v>
      </c>
      <c r="G33" t="s">
        <v>68</v>
      </c>
      <c r="H33" t="s">
        <v>69</v>
      </c>
      <c r="I33" t="s">
        <v>70</v>
      </c>
      <c r="J33" t="s">
        <v>71</v>
      </c>
      <c r="K33">
        <v>99999</v>
      </c>
      <c r="L33" t="s">
        <v>16</v>
      </c>
      <c r="M33" t="s">
        <v>72</v>
      </c>
      <c r="N33" t="s">
        <v>47</v>
      </c>
      <c r="O33" s="2">
        <v>41678</v>
      </c>
      <c r="P33" s="2" t="str">
        <f t="shared" si="3"/>
        <v>Sat</v>
      </c>
      <c r="Q33" s="2" t="str">
        <f t="shared" si="4"/>
        <v>Feb</v>
      </c>
      <c r="R33" s="2" t="str">
        <f t="shared" si="5"/>
        <v>2014</v>
      </c>
      <c r="S33" t="s">
        <v>48</v>
      </c>
      <c r="T33" t="s">
        <v>73</v>
      </c>
      <c r="U33" t="s">
        <v>69</v>
      </c>
      <c r="V33" t="s">
        <v>70</v>
      </c>
      <c r="W33" t="s">
        <v>71</v>
      </c>
      <c r="X33">
        <v>99999</v>
      </c>
      <c r="Y33" t="s">
        <v>16</v>
      </c>
      <c r="Z33" t="s">
        <v>21</v>
      </c>
      <c r="AA33" t="s">
        <v>36</v>
      </c>
      <c r="AB33" t="s">
        <v>25</v>
      </c>
      <c r="AC33" s="4">
        <v>53</v>
      </c>
      <c r="AD33">
        <v>16</v>
      </c>
      <c r="AE33" s="5">
        <v>848</v>
      </c>
      <c r="AF33" s="4">
        <v>88.192000000000021</v>
      </c>
    </row>
    <row r="34" spans="1:32" x14ac:dyDescent="0.25">
      <c r="A34">
        <v>1052</v>
      </c>
      <c r="B34" s="7">
        <v>41707</v>
      </c>
      <c r="C34" s="7" t="str">
        <f t="shared" si="0"/>
        <v>Sun</v>
      </c>
      <c r="D34" s="7" t="str">
        <f t="shared" si="1"/>
        <v>Mar</v>
      </c>
      <c r="E34" s="7" t="str">
        <f t="shared" si="2"/>
        <v>2014</v>
      </c>
      <c r="F34">
        <v>9</v>
      </c>
      <c r="G34" t="s">
        <v>98</v>
      </c>
      <c r="H34" t="s">
        <v>99</v>
      </c>
      <c r="I34" t="s">
        <v>100</v>
      </c>
      <c r="J34" t="s">
        <v>101</v>
      </c>
      <c r="K34">
        <v>99999</v>
      </c>
      <c r="L34" t="s">
        <v>16</v>
      </c>
      <c r="M34" t="s">
        <v>102</v>
      </c>
      <c r="N34" t="s">
        <v>18</v>
      </c>
      <c r="O34">
        <v>41709</v>
      </c>
      <c r="P34" s="2" t="str">
        <f t="shared" si="3"/>
        <v>Tue</v>
      </c>
      <c r="Q34" s="2" t="str">
        <f t="shared" si="4"/>
        <v>Mar</v>
      </c>
      <c r="R34" s="2" t="str">
        <f t="shared" si="5"/>
        <v>2014</v>
      </c>
      <c r="S34" t="s">
        <v>32</v>
      </c>
      <c r="T34" t="s">
        <v>103</v>
      </c>
      <c r="U34" t="s">
        <v>99</v>
      </c>
      <c r="V34" t="s">
        <v>100</v>
      </c>
      <c r="W34" t="s">
        <v>101</v>
      </c>
      <c r="X34">
        <v>99999</v>
      </c>
      <c r="Y34" t="s">
        <v>16</v>
      </c>
      <c r="Z34" t="s">
        <v>21</v>
      </c>
      <c r="AA34" t="s">
        <v>104</v>
      </c>
      <c r="AB34" t="s">
        <v>105</v>
      </c>
      <c r="AC34" s="4">
        <v>19.5</v>
      </c>
      <c r="AD34">
        <v>55</v>
      </c>
      <c r="AE34" s="5">
        <v>1072.5</v>
      </c>
      <c r="AF34" s="4">
        <v>108.32250000000001</v>
      </c>
    </row>
    <row r="35" spans="1:32" x14ac:dyDescent="0.25">
      <c r="A35">
        <v>1053</v>
      </c>
      <c r="B35" s="7">
        <v>41707</v>
      </c>
      <c r="C35" s="7" t="str">
        <f t="shared" si="0"/>
        <v>Sun</v>
      </c>
      <c r="D35" s="7" t="str">
        <f t="shared" si="1"/>
        <v>Mar</v>
      </c>
      <c r="E35" s="7" t="str">
        <f t="shared" si="2"/>
        <v>2014</v>
      </c>
      <c r="F35">
        <v>9</v>
      </c>
      <c r="G35" t="s">
        <v>98</v>
      </c>
      <c r="H35" t="s">
        <v>99</v>
      </c>
      <c r="I35" t="s">
        <v>100</v>
      </c>
      <c r="J35" t="s">
        <v>101</v>
      </c>
      <c r="K35">
        <v>99999</v>
      </c>
      <c r="L35" t="s">
        <v>16</v>
      </c>
      <c r="M35" t="s">
        <v>102</v>
      </c>
      <c r="N35" t="s">
        <v>18</v>
      </c>
      <c r="O35" s="2">
        <v>41709</v>
      </c>
      <c r="P35" s="2" t="str">
        <f t="shared" si="3"/>
        <v>Tue</v>
      </c>
      <c r="Q35" s="2" t="str">
        <f t="shared" si="4"/>
        <v>Mar</v>
      </c>
      <c r="R35" s="2" t="str">
        <f t="shared" si="5"/>
        <v>2014</v>
      </c>
      <c r="S35" t="s">
        <v>32</v>
      </c>
      <c r="T35" t="s">
        <v>103</v>
      </c>
      <c r="U35" t="s">
        <v>99</v>
      </c>
      <c r="V35" t="s">
        <v>100</v>
      </c>
      <c r="W35" t="s">
        <v>101</v>
      </c>
      <c r="X35">
        <v>99999</v>
      </c>
      <c r="Y35" t="s">
        <v>16</v>
      </c>
      <c r="Z35" t="s">
        <v>21</v>
      </c>
      <c r="AA35" t="s">
        <v>106</v>
      </c>
      <c r="AB35" t="s">
        <v>107</v>
      </c>
      <c r="AC35" s="4">
        <v>34.799999999999997</v>
      </c>
      <c r="AD35">
        <v>11</v>
      </c>
      <c r="AE35" s="5">
        <v>382.79999999999995</v>
      </c>
      <c r="AF35" s="4">
        <v>36.748799999999996</v>
      </c>
    </row>
    <row r="36" spans="1:32" x14ac:dyDescent="0.25">
      <c r="A36">
        <v>1054</v>
      </c>
      <c r="B36" s="7">
        <v>41704</v>
      </c>
      <c r="C36" s="7" t="str">
        <f t="shared" si="0"/>
        <v>Thu</v>
      </c>
      <c r="D36" s="7" t="str">
        <f t="shared" si="1"/>
        <v>Mar</v>
      </c>
      <c r="E36" s="7" t="str">
        <f t="shared" si="2"/>
        <v>2014</v>
      </c>
      <c r="F36">
        <v>6</v>
      </c>
      <c r="G36" t="s">
        <v>68</v>
      </c>
      <c r="H36" t="s">
        <v>69</v>
      </c>
      <c r="I36" t="s">
        <v>70</v>
      </c>
      <c r="J36" t="s">
        <v>71</v>
      </c>
      <c r="K36">
        <v>99999</v>
      </c>
      <c r="L36" t="s">
        <v>16</v>
      </c>
      <c r="M36" t="s">
        <v>72</v>
      </c>
      <c r="N36" t="s">
        <v>47</v>
      </c>
      <c r="O36" s="2">
        <v>41706</v>
      </c>
      <c r="P36" s="2" t="str">
        <f t="shared" si="3"/>
        <v>Sat</v>
      </c>
      <c r="Q36" s="2" t="str">
        <f t="shared" si="4"/>
        <v>Mar</v>
      </c>
      <c r="R36" s="2" t="str">
        <f t="shared" si="5"/>
        <v>2014</v>
      </c>
      <c r="S36" t="s">
        <v>19</v>
      </c>
      <c r="T36" t="s">
        <v>73</v>
      </c>
      <c r="U36" t="s">
        <v>69</v>
      </c>
      <c r="V36" t="s">
        <v>70</v>
      </c>
      <c r="W36" t="s">
        <v>71</v>
      </c>
      <c r="X36">
        <v>99999</v>
      </c>
      <c r="Y36" t="s">
        <v>16</v>
      </c>
      <c r="Z36" t="s">
        <v>34</v>
      </c>
      <c r="AA36" t="s">
        <v>22</v>
      </c>
      <c r="AB36" t="s">
        <v>23</v>
      </c>
      <c r="AC36" s="4">
        <v>14</v>
      </c>
      <c r="AD36">
        <v>53</v>
      </c>
      <c r="AE36" s="5">
        <v>742</v>
      </c>
      <c r="AF36" s="4">
        <v>71.974000000000004</v>
      </c>
    </row>
    <row r="37" spans="1:32" x14ac:dyDescent="0.25">
      <c r="A37">
        <v>1055</v>
      </c>
      <c r="B37" s="7">
        <v>41706</v>
      </c>
      <c r="C37" s="7" t="str">
        <f t="shared" si="0"/>
        <v>Sat</v>
      </c>
      <c r="D37" s="7" t="str">
        <f t="shared" si="1"/>
        <v>Mar</v>
      </c>
      <c r="E37" s="7" t="str">
        <f t="shared" si="2"/>
        <v>2014</v>
      </c>
      <c r="F37">
        <v>8</v>
      </c>
      <c r="G37" t="s">
        <v>42</v>
      </c>
      <c r="H37" t="s">
        <v>43</v>
      </c>
      <c r="I37" t="s">
        <v>44</v>
      </c>
      <c r="J37" t="s">
        <v>45</v>
      </c>
      <c r="K37">
        <v>99999</v>
      </c>
      <c r="L37" t="s">
        <v>16</v>
      </c>
      <c r="M37" t="s">
        <v>46</v>
      </c>
      <c r="N37" t="s">
        <v>47</v>
      </c>
      <c r="O37" s="2">
        <v>41708</v>
      </c>
      <c r="P37" s="2" t="str">
        <f t="shared" si="3"/>
        <v>Mon</v>
      </c>
      <c r="Q37" s="2" t="str">
        <f t="shared" si="4"/>
        <v>Mar</v>
      </c>
      <c r="R37" s="2" t="str">
        <f t="shared" si="5"/>
        <v>2014</v>
      </c>
      <c r="S37" t="s">
        <v>19</v>
      </c>
      <c r="T37" t="s">
        <v>49</v>
      </c>
      <c r="U37" t="s">
        <v>43</v>
      </c>
      <c r="V37" t="s">
        <v>44</v>
      </c>
      <c r="W37" t="s">
        <v>45</v>
      </c>
      <c r="X37">
        <v>99999</v>
      </c>
      <c r="Y37" t="s">
        <v>16</v>
      </c>
      <c r="Z37" t="s">
        <v>21</v>
      </c>
      <c r="AA37" t="s">
        <v>74</v>
      </c>
      <c r="AB37" t="s">
        <v>75</v>
      </c>
      <c r="AC37" s="4">
        <v>40</v>
      </c>
      <c r="AD37">
        <v>85</v>
      </c>
      <c r="AE37" s="5">
        <v>3400</v>
      </c>
      <c r="AF37" s="4">
        <v>357</v>
      </c>
    </row>
    <row r="38" spans="1:32" x14ac:dyDescent="0.25">
      <c r="A38">
        <v>1056</v>
      </c>
      <c r="B38" s="7">
        <v>41706</v>
      </c>
      <c r="C38" s="7" t="str">
        <f t="shared" si="0"/>
        <v>Sat</v>
      </c>
      <c r="D38" s="7" t="str">
        <f t="shared" si="1"/>
        <v>Mar</v>
      </c>
      <c r="E38" s="7" t="str">
        <f t="shared" si="2"/>
        <v>2014</v>
      </c>
      <c r="F38">
        <v>8</v>
      </c>
      <c r="G38" t="s">
        <v>42</v>
      </c>
      <c r="H38" t="s">
        <v>43</v>
      </c>
      <c r="I38" t="s">
        <v>44</v>
      </c>
      <c r="J38" t="s">
        <v>45</v>
      </c>
      <c r="K38">
        <v>99999</v>
      </c>
      <c r="L38" t="s">
        <v>16</v>
      </c>
      <c r="M38" t="s">
        <v>46</v>
      </c>
      <c r="N38" t="s">
        <v>47</v>
      </c>
      <c r="O38" s="2">
        <v>41708</v>
      </c>
      <c r="P38" s="2" t="str">
        <f t="shared" si="3"/>
        <v>Mon</v>
      </c>
      <c r="Q38" s="2" t="str">
        <f t="shared" si="4"/>
        <v>Mar</v>
      </c>
      <c r="R38" s="2" t="str">
        <f t="shared" si="5"/>
        <v>2014</v>
      </c>
      <c r="S38" t="s">
        <v>19</v>
      </c>
      <c r="T38" t="s">
        <v>49</v>
      </c>
      <c r="U38" t="s">
        <v>43</v>
      </c>
      <c r="V38" t="s">
        <v>44</v>
      </c>
      <c r="W38" t="s">
        <v>45</v>
      </c>
      <c r="X38">
        <v>99999</v>
      </c>
      <c r="Y38" t="s">
        <v>16</v>
      </c>
      <c r="Z38" t="s">
        <v>21</v>
      </c>
      <c r="AA38" t="s">
        <v>50</v>
      </c>
      <c r="AB38" t="s">
        <v>51</v>
      </c>
      <c r="AC38" s="4">
        <v>9.1999999999999993</v>
      </c>
      <c r="AD38">
        <v>97</v>
      </c>
      <c r="AE38" s="5">
        <v>892.4</v>
      </c>
      <c r="AF38" s="4">
        <v>91.024800000000013</v>
      </c>
    </row>
    <row r="39" spans="1:32" x14ac:dyDescent="0.25">
      <c r="A39">
        <v>1057</v>
      </c>
      <c r="B39" s="7">
        <v>41723</v>
      </c>
      <c r="C39" s="7" t="str">
        <f t="shared" si="0"/>
        <v>Tue</v>
      </c>
      <c r="D39" s="7" t="str">
        <f t="shared" si="1"/>
        <v>Mar</v>
      </c>
      <c r="E39" s="7" t="str">
        <f t="shared" si="2"/>
        <v>2014</v>
      </c>
      <c r="F39">
        <v>25</v>
      </c>
      <c r="G39" t="s">
        <v>110</v>
      </c>
      <c r="H39" t="s">
        <v>111</v>
      </c>
      <c r="I39" t="s">
        <v>85</v>
      </c>
      <c r="J39" t="s">
        <v>86</v>
      </c>
      <c r="K39">
        <v>99999</v>
      </c>
      <c r="L39" t="s">
        <v>16</v>
      </c>
      <c r="M39" t="s">
        <v>87</v>
      </c>
      <c r="N39" t="s">
        <v>31</v>
      </c>
      <c r="O39" s="2">
        <v>41725</v>
      </c>
      <c r="P39" s="2" t="str">
        <f t="shared" si="3"/>
        <v>Thu</v>
      </c>
      <c r="Q39" s="2" t="str">
        <f t="shared" si="4"/>
        <v>Mar</v>
      </c>
      <c r="R39" s="2" t="str">
        <f t="shared" si="5"/>
        <v>2014</v>
      </c>
      <c r="S39" t="s">
        <v>32</v>
      </c>
      <c r="T39" t="s">
        <v>112</v>
      </c>
      <c r="U39" t="s">
        <v>111</v>
      </c>
      <c r="V39" t="s">
        <v>85</v>
      </c>
      <c r="W39" t="s">
        <v>86</v>
      </c>
      <c r="X39">
        <v>99999</v>
      </c>
      <c r="Y39" t="s">
        <v>16</v>
      </c>
      <c r="Z39" t="s">
        <v>65</v>
      </c>
      <c r="AA39" t="s">
        <v>118</v>
      </c>
      <c r="AB39" t="s">
        <v>51</v>
      </c>
      <c r="AC39" s="4">
        <v>10</v>
      </c>
      <c r="AD39">
        <v>46</v>
      </c>
      <c r="AE39" s="5">
        <v>460</v>
      </c>
      <c r="AF39" s="4">
        <v>46.46</v>
      </c>
    </row>
    <row r="40" spans="1:32" x14ac:dyDescent="0.25">
      <c r="A40">
        <v>1058</v>
      </c>
      <c r="B40" s="7">
        <v>41724</v>
      </c>
      <c r="C40" s="7" t="str">
        <f t="shared" si="0"/>
        <v>Wed</v>
      </c>
      <c r="D40" s="7" t="str">
        <f t="shared" si="1"/>
        <v>Mar</v>
      </c>
      <c r="E40" s="7" t="str">
        <f t="shared" si="2"/>
        <v>2014</v>
      </c>
      <c r="F40">
        <v>26</v>
      </c>
      <c r="G40" t="s">
        <v>113</v>
      </c>
      <c r="H40" t="s">
        <v>114</v>
      </c>
      <c r="I40" t="s">
        <v>94</v>
      </c>
      <c r="J40" t="s">
        <v>95</v>
      </c>
      <c r="K40">
        <v>99999</v>
      </c>
      <c r="L40" t="s">
        <v>16</v>
      </c>
      <c r="M40" t="s">
        <v>80</v>
      </c>
      <c r="N40" t="s">
        <v>81</v>
      </c>
      <c r="O40" s="2">
        <v>41726</v>
      </c>
      <c r="P40" s="2" t="str">
        <f t="shared" si="3"/>
        <v>Fri</v>
      </c>
      <c r="Q40" s="2" t="str">
        <f t="shared" si="4"/>
        <v>Mar</v>
      </c>
      <c r="R40" s="2" t="str">
        <f t="shared" si="5"/>
        <v>2014</v>
      </c>
      <c r="S40" t="s">
        <v>48</v>
      </c>
      <c r="T40" t="s">
        <v>115</v>
      </c>
      <c r="U40" t="s">
        <v>114</v>
      </c>
      <c r="V40" t="s">
        <v>94</v>
      </c>
      <c r="W40" t="s">
        <v>95</v>
      </c>
      <c r="X40">
        <v>99999</v>
      </c>
      <c r="Y40" t="s">
        <v>16</v>
      </c>
      <c r="Z40" t="s">
        <v>34</v>
      </c>
      <c r="AA40" t="s">
        <v>119</v>
      </c>
      <c r="AB40" t="s">
        <v>120</v>
      </c>
      <c r="AC40" s="4">
        <v>21.35</v>
      </c>
      <c r="AD40">
        <v>97</v>
      </c>
      <c r="AE40" s="5">
        <v>2070.9500000000003</v>
      </c>
      <c r="AF40" s="4">
        <v>196.74025</v>
      </c>
    </row>
    <row r="41" spans="1:32" x14ac:dyDescent="0.25">
      <c r="A41">
        <v>1059</v>
      </c>
      <c r="B41" s="7">
        <v>41724</v>
      </c>
      <c r="C41" s="7" t="str">
        <f t="shared" si="0"/>
        <v>Wed</v>
      </c>
      <c r="D41" s="7" t="str">
        <f t="shared" si="1"/>
        <v>Mar</v>
      </c>
      <c r="E41" s="7" t="str">
        <f t="shared" si="2"/>
        <v>2014</v>
      </c>
      <c r="F41">
        <v>26</v>
      </c>
      <c r="G41" t="s">
        <v>113</v>
      </c>
      <c r="H41" t="s">
        <v>114</v>
      </c>
      <c r="I41" t="s">
        <v>94</v>
      </c>
      <c r="J41" t="s">
        <v>95</v>
      </c>
      <c r="K41">
        <v>99999</v>
      </c>
      <c r="L41" t="s">
        <v>16</v>
      </c>
      <c r="M41" t="s">
        <v>80</v>
      </c>
      <c r="N41" t="s">
        <v>81</v>
      </c>
      <c r="O41" s="2">
        <v>41726</v>
      </c>
      <c r="P41" s="2" t="str">
        <f t="shared" si="3"/>
        <v>Fri</v>
      </c>
      <c r="Q41" s="2" t="str">
        <f t="shared" si="4"/>
        <v>Mar</v>
      </c>
      <c r="R41" s="2" t="str">
        <f t="shared" si="5"/>
        <v>2014</v>
      </c>
      <c r="S41" t="s">
        <v>48</v>
      </c>
      <c r="T41" t="s">
        <v>115</v>
      </c>
      <c r="U41" t="s">
        <v>114</v>
      </c>
      <c r="V41" t="s">
        <v>94</v>
      </c>
      <c r="W41" t="s">
        <v>95</v>
      </c>
      <c r="X41">
        <v>99999</v>
      </c>
      <c r="Y41" t="s">
        <v>16</v>
      </c>
      <c r="Z41" t="s">
        <v>34</v>
      </c>
      <c r="AA41" t="s">
        <v>66</v>
      </c>
      <c r="AB41" t="s">
        <v>67</v>
      </c>
      <c r="AC41" s="4">
        <v>9.65</v>
      </c>
      <c r="AD41">
        <v>97</v>
      </c>
      <c r="AE41" s="5">
        <v>936.05000000000007</v>
      </c>
      <c r="AF41" s="4">
        <v>95.477100000000021</v>
      </c>
    </row>
    <row r="42" spans="1:32" x14ac:dyDescent="0.25">
      <c r="A42">
        <v>1060</v>
      </c>
      <c r="B42" s="7">
        <v>41724</v>
      </c>
      <c r="C42" s="7" t="str">
        <f t="shared" si="0"/>
        <v>Wed</v>
      </c>
      <c r="D42" s="7" t="str">
        <f t="shared" si="1"/>
        <v>Mar</v>
      </c>
      <c r="E42" s="7" t="str">
        <f t="shared" si="2"/>
        <v>2014</v>
      </c>
      <c r="F42">
        <v>26</v>
      </c>
      <c r="G42" t="s">
        <v>113</v>
      </c>
      <c r="H42" t="s">
        <v>114</v>
      </c>
      <c r="I42" t="s">
        <v>94</v>
      </c>
      <c r="J42" t="s">
        <v>95</v>
      </c>
      <c r="K42">
        <v>99999</v>
      </c>
      <c r="L42" t="s">
        <v>16</v>
      </c>
      <c r="M42" t="s">
        <v>80</v>
      </c>
      <c r="N42" t="s">
        <v>81</v>
      </c>
      <c r="O42" s="2">
        <v>41726</v>
      </c>
      <c r="P42" s="2" t="str">
        <f t="shared" si="3"/>
        <v>Fri</v>
      </c>
      <c r="Q42" s="2" t="str">
        <f t="shared" si="4"/>
        <v>Mar</v>
      </c>
      <c r="R42" s="2" t="str">
        <f t="shared" si="5"/>
        <v>2014</v>
      </c>
      <c r="S42" t="s">
        <v>48</v>
      </c>
      <c r="T42" t="s">
        <v>115</v>
      </c>
      <c r="U42" t="s">
        <v>114</v>
      </c>
      <c r="V42" t="s">
        <v>94</v>
      </c>
      <c r="W42" t="s">
        <v>95</v>
      </c>
      <c r="X42">
        <v>99999</v>
      </c>
      <c r="Y42" t="s">
        <v>16</v>
      </c>
      <c r="Z42" t="s">
        <v>34</v>
      </c>
      <c r="AA42" t="s">
        <v>96</v>
      </c>
      <c r="AB42" t="s">
        <v>97</v>
      </c>
      <c r="AC42" s="4">
        <v>18.399999999999999</v>
      </c>
      <c r="AD42">
        <v>65</v>
      </c>
      <c r="AE42" s="5">
        <v>1196</v>
      </c>
      <c r="AF42" s="4">
        <v>123.18800000000002</v>
      </c>
    </row>
    <row r="43" spans="1:32" x14ac:dyDescent="0.25">
      <c r="A43">
        <v>1061</v>
      </c>
      <c r="B43" s="7">
        <v>41727</v>
      </c>
      <c r="C43" s="7" t="str">
        <f t="shared" si="0"/>
        <v>Sat</v>
      </c>
      <c r="D43" s="7" t="str">
        <f t="shared" si="1"/>
        <v>Mar</v>
      </c>
      <c r="E43" s="7" t="str">
        <f t="shared" si="2"/>
        <v>2014</v>
      </c>
      <c r="F43">
        <v>29</v>
      </c>
      <c r="G43" t="s">
        <v>52</v>
      </c>
      <c r="H43" t="s">
        <v>53</v>
      </c>
      <c r="I43" t="s">
        <v>54</v>
      </c>
      <c r="J43" t="s">
        <v>55</v>
      </c>
      <c r="K43">
        <v>99999</v>
      </c>
      <c r="L43" t="s">
        <v>16</v>
      </c>
      <c r="M43" t="s">
        <v>56</v>
      </c>
      <c r="N43" t="s">
        <v>18</v>
      </c>
      <c r="O43" s="2">
        <v>41729</v>
      </c>
      <c r="P43" s="2" t="str">
        <f t="shared" si="3"/>
        <v>Mon</v>
      </c>
      <c r="Q43" s="2" t="str">
        <f t="shared" si="4"/>
        <v>Mar</v>
      </c>
      <c r="R43" s="2" t="str">
        <f t="shared" si="5"/>
        <v>2014</v>
      </c>
      <c r="S43" t="s">
        <v>19</v>
      </c>
      <c r="T43" t="s">
        <v>57</v>
      </c>
      <c r="U43" t="s">
        <v>53</v>
      </c>
      <c r="V43" t="s">
        <v>54</v>
      </c>
      <c r="W43" t="s">
        <v>55</v>
      </c>
      <c r="X43">
        <v>99999</v>
      </c>
      <c r="Y43" t="s">
        <v>16</v>
      </c>
      <c r="Z43" t="s">
        <v>21</v>
      </c>
      <c r="AA43" t="s">
        <v>22</v>
      </c>
      <c r="AB43" t="s">
        <v>23</v>
      </c>
      <c r="AC43" s="4">
        <v>14</v>
      </c>
      <c r="AD43">
        <v>72</v>
      </c>
      <c r="AE43" s="5">
        <v>1008</v>
      </c>
      <c r="AF43" s="4">
        <v>100.80000000000001</v>
      </c>
    </row>
    <row r="44" spans="1:32" x14ac:dyDescent="0.25">
      <c r="A44">
        <v>1062</v>
      </c>
      <c r="B44" s="7">
        <v>41704</v>
      </c>
      <c r="C44" s="7" t="str">
        <f t="shared" si="0"/>
        <v>Thu</v>
      </c>
      <c r="D44" s="7" t="str">
        <f t="shared" si="1"/>
        <v>Mar</v>
      </c>
      <c r="E44" s="7" t="str">
        <f t="shared" si="2"/>
        <v>2014</v>
      </c>
      <c r="F44">
        <v>6</v>
      </c>
      <c r="G44" t="s">
        <v>68</v>
      </c>
      <c r="H44" t="s">
        <v>69</v>
      </c>
      <c r="I44" t="s">
        <v>70</v>
      </c>
      <c r="J44" t="s">
        <v>71</v>
      </c>
      <c r="K44">
        <v>99999</v>
      </c>
      <c r="L44" t="s">
        <v>16</v>
      </c>
      <c r="M44" t="s">
        <v>72</v>
      </c>
      <c r="N44" t="s">
        <v>47</v>
      </c>
      <c r="O44" s="2">
        <v>41706</v>
      </c>
      <c r="P44" s="2" t="str">
        <f t="shared" si="3"/>
        <v>Sat</v>
      </c>
      <c r="Q44" s="2" t="str">
        <f t="shared" si="4"/>
        <v>Mar</v>
      </c>
      <c r="R44" s="2" t="str">
        <f t="shared" si="5"/>
        <v>2014</v>
      </c>
      <c r="S44" t="s">
        <v>48</v>
      </c>
      <c r="T44" t="s">
        <v>73</v>
      </c>
      <c r="U44" t="s">
        <v>69</v>
      </c>
      <c r="V44" t="s">
        <v>70</v>
      </c>
      <c r="W44" t="s">
        <v>71</v>
      </c>
      <c r="X44">
        <v>99999</v>
      </c>
      <c r="Y44" t="s">
        <v>16</v>
      </c>
      <c r="Z44" t="s">
        <v>21</v>
      </c>
      <c r="AA44" t="s">
        <v>58</v>
      </c>
      <c r="AB44" t="s">
        <v>59</v>
      </c>
      <c r="AC44" s="4">
        <v>12.75</v>
      </c>
      <c r="AD44">
        <v>16</v>
      </c>
      <c r="AE44" s="5">
        <v>204</v>
      </c>
      <c r="AF44" s="4">
        <v>20.196000000000002</v>
      </c>
    </row>
    <row r="45" spans="1:32" x14ac:dyDescent="0.25">
      <c r="A45">
        <v>1064</v>
      </c>
      <c r="B45" s="7">
        <v>41702</v>
      </c>
      <c r="C45" s="7" t="str">
        <f t="shared" si="0"/>
        <v>Tue</v>
      </c>
      <c r="D45" s="7" t="str">
        <f t="shared" si="1"/>
        <v>Mar</v>
      </c>
      <c r="E45" s="7" t="str">
        <f t="shared" si="2"/>
        <v>2014</v>
      </c>
      <c r="F45">
        <v>4</v>
      </c>
      <c r="G45" t="s">
        <v>26</v>
      </c>
      <c r="H45" t="s">
        <v>27</v>
      </c>
      <c r="I45" t="s">
        <v>28</v>
      </c>
      <c r="J45" t="s">
        <v>29</v>
      </c>
      <c r="K45">
        <v>99999</v>
      </c>
      <c r="L45" t="s">
        <v>16</v>
      </c>
      <c r="M45" t="s">
        <v>30</v>
      </c>
      <c r="N45" t="s">
        <v>31</v>
      </c>
      <c r="O45" s="2">
        <v>41704</v>
      </c>
      <c r="P45" s="2" t="str">
        <f t="shared" si="3"/>
        <v>Thu</v>
      </c>
      <c r="Q45" s="2" t="str">
        <f t="shared" si="4"/>
        <v>Mar</v>
      </c>
      <c r="R45" s="2" t="str">
        <f t="shared" si="5"/>
        <v>2014</v>
      </c>
      <c r="S45" t="s">
        <v>32</v>
      </c>
      <c r="T45" t="s">
        <v>33</v>
      </c>
      <c r="U45" t="s">
        <v>27</v>
      </c>
      <c r="V45" t="s">
        <v>28</v>
      </c>
      <c r="W45" t="s">
        <v>29</v>
      </c>
      <c r="X45">
        <v>99999</v>
      </c>
      <c r="Y45" t="s">
        <v>16</v>
      </c>
      <c r="Z45" t="s">
        <v>34</v>
      </c>
      <c r="AA45" t="s">
        <v>121</v>
      </c>
      <c r="AB45" t="s">
        <v>91</v>
      </c>
      <c r="AC45" s="4">
        <v>81</v>
      </c>
      <c r="AD45">
        <v>77</v>
      </c>
      <c r="AE45" s="5">
        <v>6237</v>
      </c>
      <c r="AF45" s="4">
        <v>642.41100000000006</v>
      </c>
    </row>
    <row r="46" spans="1:32" x14ac:dyDescent="0.25">
      <c r="A46">
        <v>1065</v>
      </c>
      <c r="B46" s="7">
        <v>41702</v>
      </c>
      <c r="C46" s="7" t="str">
        <f t="shared" si="0"/>
        <v>Tue</v>
      </c>
      <c r="D46" s="7" t="str">
        <f t="shared" si="1"/>
        <v>Mar</v>
      </c>
      <c r="E46" s="7" t="str">
        <f t="shared" si="2"/>
        <v>2014</v>
      </c>
      <c r="F46">
        <v>4</v>
      </c>
      <c r="G46" t="s">
        <v>26</v>
      </c>
      <c r="H46" t="s">
        <v>27</v>
      </c>
      <c r="I46" t="s">
        <v>28</v>
      </c>
      <c r="J46" t="s">
        <v>29</v>
      </c>
      <c r="K46">
        <v>99999</v>
      </c>
      <c r="L46" t="s">
        <v>16</v>
      </c>
      <c r="M46" t="s">
        <v>30</v>
      </c>
      <c r="N46" t="s">
        <v>31</v>
      </c>
      <c r="O46" s="2">
        <v>41704</v>
      </c>
      <c r="P46" s="2" t="str">
        <f t="shared" si="3"/>
        <v>Thu</v>
      </c>
      <c r="Q46" s="2" t="str">
        <f t="shared" si="4"/>
        <v>Mar</v>
      </c>
      <c r="R46" s="2" t="str">
        <f t="shared" si="5"/>
        <v>2014</v>
      </c>
      <c r="S46" t="s">
        <v>32</v>
      </c>
      <c r="T46" t="s">
        <v>33</v>
      </c>
      <c r="U46" t="s">
        <v>27</v>
      </c>
      <c r="V46" t="s">
        <v>28</v>
      </c>
      <c r="W46" t="s">
        <v>29</v>
      </c>
      <c r="X46">
        <v>99999</v>
      </c>
      <c r="Y46" t="s">
        <v>16</v>
      </c>
      <c r="Z46" t="s">
        <v>34</v>
      </c>
      <c r="AA46" t="s">
        <v>122</v>
      </c>
      <c r="AB46" t="s">
        <v>123</v>
      </c>
      <c r="AC46" s="4">
        <v>7</v>
      </c>
      <c r="AD46">
        <v>37</v>
      </c>
      <c r="AE46" s="5">
        <v>259</v>
      </c>
      <c r="AF46" s="4">
        <v>24.605</v>
      </c>
    </row>
    <row r="47" spans="1:32" x14ac:dyDescent="0.25">
      <c r="A47">
        <v>1067</v>
      </c>
      <c r="B47" s="7">
        <v>41706</v>
      </c>
      <c r="C47" s="7" t="str">
        <f t="shared" si="0"/>
        <v>Sat</v>
      </c>
      <c r="D47" s="7" t="str">
        <f t="shared" si="1"/>
        <v>Mar</v>
      </c>
      <c r="E47" s="7" t="str">
        <f t="shared" si="2"/>
        <v>2014</v>
      </c>
      <c r="F47">
        <v>8</v>
      </c>
      <c r="G47" t="s">
        <v>42</v>
      </c>
      <c r="H47" t="s">
        <v>43</v>
      </c>
      <c r="I47" t="s">
        <v>44</v>
      </c>
      <c r="J47" t="s">
        <v>45</v>
      </c>
      <c r="K47">
        <v>99999</v>
      </c>
      <c r="L47" t="s">
        <v>16</v>
      </c>
      <c r="M47" t="s">
        <v>46</v>
      </c>
      <c r="N47" t="s">
        <v>47</v>
      </c>
      <c r="O47" s="2">
        <v>41708</v>
      </c>
      <c r="P47" s="2" t="str">
        <f t="shared" si="3"/>
        <v>Mon</v>
      </c>
      <c r="Q47" s="2" t="str">
        <f t="shared" si="4"/>
        <v>Mar</v>
      </c>
      <c r="R47" s="2" t="str">
        <f t="shared" si="5"/>
        <v>2014</v>
      </c>
      <c r="S47" t="s">
        <v>48</v>
      </c>
      <c r="T47" t="s">
        <v>49</v>
      </c>
      <c r="U47" t="s">
        <v>43</v>
      </c>
      <c r="V47" t="s">
        <v>44</v>
      </c>
      <c r="W47" t="s">
        <v>45</v>
      </c>
      <c r="X47">
        <v>99999</v>
      </c>
      <c r="Y47" t="s">
        <v>16</v>
      </c>
      <c r="Z47" t="s">
        <v>34</v>
      </c>
      <c r="AA47" t="s">
        <v>106</v>
      </c>
      <c r="AB47" t="s">
        <v>107</v>
      </c>
      <c r="AC47" s="4">
        <v>34.799999999999997</v>
      </c>
      <c r="AD47">
        <v>63</v>
      </c>
      <c r="AE47" s="5">
        <v>2192.3999999999996</v>
      </c>
      <c r="AF47" s="4">
        <v>217.04759999999999</v>
      </c>
    </row>
    <row r="48" spans="1:32" x14ac:dyDescent="0.25">
      <c r="A48">
        <v>1070</v>
      </c>
      <c r="B48" s="7">
        <v>41701</v>
      </c>
      <c r="C48" s="7" t="str">
        <f t="shared" si="0"/>
        <v>Mon</v>
      </c>
      <c r="D48" s="7" t="str">
        <f t="shared" si="1"/>
        <v>Mar</v>
      </c>
      <c r="E48" s="7" t="str">
        <f t="shared" si="2"/>
        <v>2014</v>
      </c>
      <c r="F48">
        <v>3</v>
      </c>
      <c r="G48" t="s">
        <v>60</v>
      </c>
      <c r="H48" t="s">
        <v>61</v>
      </c>
      <c r="I48" t="s">
        <v>62</v>
      </c>
      <c r="J48" t="s">
        <v>63</v>
      </c>
      <c r="K48">
        <v>99999</v>
      </c>
      <c r="L48" t="s">
        <v>16</v>
      </c>
      <c r="M48" t="s">
        <v>17</v>
      </c>
      <c r="N48" t="s">
        <v>18</v>
      </c>
      <c r="O48" s="2">
        <v>41703</v>
      </c>
      <c r="P48" s="2" t="str">
        <f t="shared" si="3"/>
        <v>Wed</v>
      </c>
      <c r="Q48" s="2" t="str">
        <f t="shared" si="4"/>
        <v>Mar</v>
      </c>
      <c r="R48" s="2" t="str">
        <f t="shared" si="5"/>
        <v>2014</v>
      </c>
      <c r="S48" t="s">
        <v>19</v>
      </c>
      <c r="T48" t="s">
        <v>64</v>
      </c>
      <c r="U48" t="s">
        <v>61</v>
      </c>
      <c r="V48" t="s">
        <v>62</v>
      </c>
      <c r="W48" t="s">
        <v>63</v>
      </c>
      <c r="X48">
        <v>99999</v>
      </c>
      <c r="Y48" t="s">
        <v>16</v>
      </c>
      <c r="Z48" t="s">
        <v>65</v>
      </c>
      <c r="AA48" t="s">
        <v>108</v>
      </c>
      <c r="AB48" t="s">
        <v>93</v>
      </c>
      <c r="AC48" s="4">
        <v>10</v>
      </c>
      <c r="AD48">
        <v>48</v>
      </c>
      <c r="AE48" s="5">
        <v>480</v>
      </c>
      <c r="AF48" s="4">
        <v>48</v>
      </c>
    </row>
    <row r="49" spans="1:32" x14ac:dyDescent="0.25">
      <c r="A49">
        <v>1071</v>
      </c>
      <c r="B49" s="7">
        <v>41701</v>
      </c>
      <c r="C49" s="7" t="str">
        <f t="shared" si="0"/>
        <v>Mon</v>
      </c>
      <c r="D49" s="7" t="str">
        <f t="shared" si="1"/>
        <v>Mar</v>
      </c>
      <c r="E49" s="7" t="str">
        <f t="shared" si="2"/>
        <v>2014</v>
      </c>
      <c r="F49">
        <v>3</v>
      </c>
      <c r="G49" t="s">
        <v>60</v>
      </c>
      <c r="H49" t="s">
        <v>61</v>
      </c>
      <c r="I49" t="s">
        <v>62</v>
      </c>
      <c r="J49" t="s">
        <v>63</v>
      </c>
      <c r="K49">
        <v>99999</v>
      </c>
      <c r="L49" t="s">
        <v>16</v>
      </c>
      <c r="M49" t="s">
        <v>17</v>
      </c>
      <c r="N49" t="s">
        <v>18</v>
      </c>
      <c r="O49" s="2">
        <v>41703</v>
      </c>
      <c r="P49" s="2" t="str">
        <f t="shared" si="3"/>
        <v>Wed</v>
      </c>
      <c r="Q49" s="2" t="str">
        <f t="shared" si="4"/>
        <v>Mar</v>
      </c>
      <c r="R49" s="2" t="str">
        <f t="shared" si="5"/>
        <v>2014</v>
      </c>
      <c r="S49" t="s">
        <v>19</v>
      </c>
      <c r="T49" t="s">
        <v>64</v>
      </c>
      <c r="U49" t="s">
        <v>61</v>
      </c>
      <c r="V49" t="s">
        <v>62</v>
      </c>
      <c r="W49" t="s">
        <v>63</v>
      </c>
      <c r="X49">
        <v>99999</v>
      </c>
      <c r="Y49" t="s">
        <v>16</v>
      </c>
      <c r="Z49" t="s">
        <v>65</v>
      </c>
      <c r="AA49" t="s">
        <v>74</v>
      </c>
      <c r="AB49" t="s">
        <v>75</v>
      </c>
      <c r="AC49" s="4">
        <v>40</v>
      </c>
      <c r="AD49">
        <v>71</v>
      </c>
      <c r="AE49" s="5">
        <v>2840</v>
      </c>
      <c r="AF49" s="4">
        <v>295.36</v>
      </c>
    </row>
    <row r="50" spans="1:32" x14ac:dyDescent="0.25">
      <c r="A50">
        <v>1075</v>
      </c>
      <c r="B50" s="7">
        <v>41708</v>
      </c>
      <c r="C50" s="7" t="str">
        <f t="shared" si="0"/>
        <v>Mon</v>
      </c>
      <c r="D50" s="7" t="str">
        <f t="shared" si="1"/>
        <v>Mar</v>
      </c>
      <c r="E50" s="7" t="str">
        <f t="shared" si="2"/>
        <v>2014</v>
      </c>
      <c r="F50">
        <v>10</v>
      </c>
      <c r="G50" t="s">
        <v>83</v>
      </c>
      <c r="H50" t="s">
        <v>84</v>
      </c>
      <c r="I50" t="s">
        <v>85</v>
      </c>
      <c r="J50" t="s">
        <v>86</v>
      </c>
      <c r="K50">
        <v>99999</v>
      </c>
      <c r="L50" t="s">
        <v>16</v>
      </c>
      <c r="M50" t="s">
        <v>87</v>
      </c>
      <c r="N50" t="s">
        <v>31</v>
      </c>
      <c r="O50" s="2">
        <v>41710</v>
      </c>
      <c r="P50" s="2" t="str">
        <f t="shared" si="3"/>
        <v>Wed</v>
      </c>
      <c r="Q50" s="2" t="str">
        <f t="shared" si="4"/>
        <v>Mar</v>
      </c>
      <c r="R50" s="2" t="str">
        <f t="shared" si="5"/>
        <v>2014</v>
      </c>
      <c r="S50" t="s">
        <v>19</v>
      </c>
      <c r="T50" t="s">
        <v>88</v>
      </c>
      <c r="U50" t="s">
        <v>84</v>
      </c>
      <c r="V50" t="s">
        <v>85</v>
      </c>
      <c r="W50" t="s">
        <v>86</v>
      </c>
      <c r="X50">
        <v>99999</v>
      </c>
      <c r="Y50" t="s">
        <v>16</v>
      </c>
      <c r="Z50" t="s">
        <v>34</v>
      </c>
      <c r="AA50" t="s">
        <v>109</v>
      </c>
      <c r="AB50" t="s">
        <v>25</v>
      </c>
      <c r="AC50" s="4">
        <v>10</v>
      </c>
      <c r="AD50">
        <v>55</v>
      </c>
      <c r="AE50" s="5">
        <v>550</v>
      </c>
      <c r="AF50" s="4">
        <v>55</v>
      </c>
    </row>
    <row r="51" spans="1:32" x14ac:dyDescent="0.25">
      <c r="A51">
        <v>1080</v>
      </c>
      <c r="B51" s="7">
        <v>41726</v>
      </c>
      <c r="C51" s="7" t="str">
        <f t="shared" si="0"/>
        <v>Fri</v>
      </c>
      <c r="D51" s="7" t="str">
        <f t="shared" si="1"/>
        <v>Mar</v>
      </c>
      <c r="E51" s="7" t="str">
        <f t="shared" si="2"/>
        <v>2014</v>
      </c>
      <c r="F51">
        <v>28</v>
      </c>
      <c r="G51" t="s">
        <v>76</v>
      </c>
      <c r="H51" t="s">
        <v>77</v>
      </c>
      <c r="I51" t="s">
        <v>78</v>
      </c>
      <c r="J51" t="s">
        <v>79</v>
      </c>
      <c r="K51">
        <v>99999</v>
      </c>
      <c r="L51" t="s">
        <v>16</v>
      </c>
      <c r="M51" t="s">
        <v>80</v>
      </c>
      <c r="N51" t="s">
        <v>81</v>
      </c>
      <c r="O51" s="2">
        <v>41728</v>
      </c>
      <c r="P51" s="2" t="str">
        <f t="shared" si="3"/>
        <v>Sun</v>
      </c>
      <c r="Q51" s="2" t="str">
        <f t="shared" si="4"/>
        <v>Mar</v>
      </c>
      <c r="R51" s="2" t="str">
        <f t="shared" si="5"/>
        <v>2014</v>
      </c>
      <c r="S51" t="s">
        <v>48</v>
      </c>
      <c r="T51" t="s">
        <v>82</v>
      </c>
      <c r="U51" t="s">
        <v>77</v>
      </c>
      <c r="V51" t="s">
        <v>78</v>
      </c>
      <c r="W51" t="s">
        <v>79</v>
      </c>
      <c r="X51">
        <v>99999</v>
      </c>
      <c r="Y51" t="s">
        <v>16</v>
      </c>
      <c r="Z51" t="s">
        <v>34</v>
      </c>
      <c r="AA51" t="s">
        <v>41</v>
      </c>
      <c r="AB51" t="s">
        <v>23</v>
      </c>
      <c r="AC51" s="4">
        <v>46</v>
      </c>
      <c r="AD51">
        <v>17</v>
      </c>
      <c r="AE51" s="5">
        <v>782</v>
      </c>
      <c r="AF51" s="4">
        <v>80.546000000000006</v>
      </c>
    </row>
    <row r="52" spans="1:32" x14ac:dyDescent="0.25">
      <c r="A52">
        <v>1081</v>
      </c>
      <c r="B52" s="7">
        <v>41733</v>
      </c>
      <c r="C52" s="7" t="str">
        <f t="shared" si="0"/>
        <v>Fri</v>
      </c>
      <c r="D52" s="7" t="str">
        <f t="shared" si="1"/>
        <v>Apr</v>
      </c>
      <c r="E52" s="7" t="str">
        <f t="shared" si="2"/>
        <v>2014</v>
      </c>
      <c r="F52">
        <v>4</v>
      </c>
      <c r="G52" t="s">
        <v>26</v>
      </c>
      <c r="H52" t="s">
        <v>27</v>
      </c>
      <c r="I52" t="s">
        <v>28</v>
      </c>
      <c r="J52" t="s">
        <v>29</v>
      </c>
      <c r="K52">
        <v>99999</v>
      </c>
      <c r="L52" t="s">
        <v>16</v>
      </c>
      <c r="M52" t="s">
        <v>30</v>
      </c>
      <c r="N52" t="s">
        <v>31</v>
      </c>
      <c r="O52" s="2">
        <v>41735</v>
      </c>
      <c r="P52" s="2" t="str">
        <f t="shared" si="3"/>
        <v>Sun</v>
      </c>
      <c r="Q52" s="2" t="str">
        <f t="shared" si="4"/>
        <v>Apr</v>
      </c>
      <c r="R52" s="2" t="str">
        <f t="shared" si="5"/>
        <v>2014</v>
      </c>
      <c r="S52" t="s">
        <v>32</v>
      </c>
      <c r="T52" t="s">
        <v>33</v>
      </c>
      <c r="U52" t="s">
        <v>27</v>
      </c>
      <c r="V52" t="s">
        <v>28</v>
      </c>
      <c r="W52" t="s">
        <v>29</v>
      </c>
      <c r="X52">
        <v>99999</v>
      </c>
      <c r="Y52" t="s">
        <v>16</v>
      </c>
      <c r="Z52" t="s">
        <v>34</v>
      </c>
      <c r="AA52" t="s">
        <v>24</v>
      </c>
      <c r="AB52" t="s">
        <v>25</v>
      </c>
      <c r="AC52" s="4">
        <v>3.5</v>
      </c>
      <c r="AD52">
        <v>48</v>
      </c>
      <c r="AE52" s="5">
        <v>168</v>
      </c>
      <c r="AF52" s="4">
        <v>16.295999999999999</v>
      </c>
    </row>
    <row r="53" spans="1:32" x14ac:dyDescent="0.25">
      <c r="A53">
        <v>1082</v>
      </c>
      <c r="B53" s="7">
        <v>41741</v>
      </c>
      <c r="C53" s="7" t="str">
        <f t="shared" si="0"/>
        <v>Sat</v>
      </c>
      <c r="D53" s="7" t="str">
        <f t="shared" si="1"/>
        <v>Apr</v>
      </c>
      <c r="E53" s="7" t="str">
        <f t="shared" si="2"/>
        <v>2014</v>
      </c>
      <c r="F53">
        <v>12</v>
      </c>
      <c r="G53" t="s">
        <v>37</v>
      </c>
      <c r="H53" t="s">
        <v>38</v>
      </c>
      <c r="I53" t="s">
        <v>14</v>
      </c>
      <c r="J53" t="s">
        <v>15</v>
      </c>
      <c r="K53">
        <v>99999</v>
      </c>
      <c r="L53" t="s">
        <v>16</v>
      </c>
      <c r="M53" t="s">
        <v>17</v>
      </c>
      <c r="N53" t="s">
        <v>18</v>
      </c>
      <c r="O53" s="2">
        <v>41743</v>
      </c>
      <c r="P53" s="2" t="str">
        <f t="shared" si="3"/>
        <v>Mon</v>
      </c>
      <c r="Q53" s="2" t="str">
        <f t="shared" si="4"/>
        <v>Apr</v>
      </c>
      <c r="R53" s="2" t="str">
        <f t="shared" si="5"/>
        <v>2014</v>
      </c>
      <c r="S53" t="s">
        <v>19</v>
      </c>
      <c r="T53" t="s">
        <v>39</v>
      </c>
      <c r="U53" t="s">
        <v>38</v>
      </c>
      <c r="V53" t="s">
        <v>14</v>
      </c>
      <c r="W53" t="s">
        <v>15</v>
      </c>
      <c r="X53">
        <v>99999</v>
      </c>
      <c r="Y53" t="s">
        <v>16</v>
      </c>
      <c r="Z53" t="s">
        <v>34</v>
      </c>
      <c r="AA53" t="s">
        <v>40</v>
      </c>
      <c r="AB53" t="s">
        <v>23</v>
      </c>
      <c r="AC53" s="4">
        <v>18</v>
      </c>
      <c r="AD53">
        <v>74</v>
      </c>
      <c r="AE53" s="5">
        <v>1332</v>
      </c>
      <c r="AF53" s="4">
        <v>137.19600000000003</v>
      </c>
    </row>
    <row r="54" spans="1:32" x14ac:dyDescent="0.25">
      <c r="A54">
        <v>1083</v>
      </c>
      <c r="B54" s="7">
        <v>41741</v>
      </c>
      <c r="C54" s="7" t="str">
        <f t="shared" si="0"/>
        <v>Sat</v>
      </c>
      <c r="D54" s="7" t="str">
        <f t="shared" si="1"/>
        <v>Apr</v>
      </c>
      <c r="E54" s="7" t="str">
        <f t="shared" si="2"/>
        <v>2014</v>
      </c>
      <c r="F54">
        <v>12</v>
      </c>
      <c r="G54" t="s">
        <v>37</v>
      </c>
      <c r="H54" t="s">
        <v>38</v>
      </c>
      <c r="I54" t="s">
        <v>14</v>
      </c>
      <c r="J54" t="s">
        <v>15</v>
      </c>
      <c r="K54">
        <v>99999</v>
      </c>
      <c r="L54" t="s">
        <v>16</v>
      </c>
      <c r="M54" t="s">
        <v>17</v>
      </c>
      <c r="N54" t="s">
        <v>18</v>
      </c>
      <c r="O54" s="2">
        <v>41743</v>
      </c>
      <c r="P54" s="2" t="str">
        <f t="shared" si="3"/>
        <v>Mon</v>
      </c>
      <c r="Q54" s="2" t="str">
        <f t="shared" si="4"/>
        <v>Apr</v>
      </c>
      <c r="R54" s="2" t="str">
        <f t="shared" si="5"/>
        <v>2014</v>
      </c>
      <c r="S54" t="s">
        <v>19</v>
      </c>
      <c r="T54" t="s">
        <v>39</v>
      </c>
      <c r="U54" t="s">
        <v>38</v>
      </c>
      <c r="V54" t="s">
        <v>14</v>
      </c>
      <c r="W54" t="s">
        <v>15</v>
      </c>
      <c r="X54">
        <v>99999</v>
      </c>
      <c r="Y54" t="s">
        <v>16</v>
      </c>
      <c r="Z54" t="s">
        <v>34</v>
      </c>
      <c r="AA54" t="s">
        <v>41</v>
      </c>
      <c r="AB54" t="s">
        <v>23</v>
      </c>
      <c r="AC54" s="4">
        <v>46</v>
      </c>
      <c r="AD54">
        <v>96</v>
      </c>
      <c r="AE54" s="5">
        <v>4416</v>
      </c>
      <c r="AF54" s="4">
        <v>428.35200000000003</v>
      </c>
    </row>
    <row r="55" spans="1:32" x14ac:dyDescent="0.25">
      <c r="A55">
        <v>1084</v>
      </c>
      <c r="B55" s="7">
        <v>41737</v>
      </c>
      <c r="C55" s="7" t="str">
        <f t="shared" si="0"/>
        <v>Tue</v>
      </c>
      <c r="D55" s="7" t="str">
        <f t="shared" si="1"/>
        <v>Apr</v>
      </c>
      <c r="E55" s="7" t="str">
        <f t="shared" si="2"/>
        <v>2014</v>
      </c>
      <c r="F55">
        <v>8</v>
      </c>
      <c r="G55" t="s">
        <v>42</v>
      </c>
      <c r="H55" t="s">
        <v>43</v>
      </c>
      <c r="I55" t="s">
        <v>44</v>
      </c>
      <c r="J55" t="s">
        <v>45</v>
      </c>
      <c r="K55">
        <v>99999</v>
      </c>
      <c r="L55" t="s">
        <v>16</v>
      </c>
      <c r="M55" t="s">
        <v>46</v>
      </c>
      <c r="N55" t="s">
        <v>47</v>
      </c>
      <c r="O55" s="2">
        <v>41739</v>
      </c>
      <c r="P55" s="2" t="str">
        <f t="shared" si="3"/>
        <v>Thu</v>
      </c>
      <c r="Q55" s="2" t="str">
        <f t="shared" si="4"/>
        <v>Apr</v>
      </c>
      <c r="R55" s="2" t="str">
        <f t="shared" si="5"/>
        <v>2014</v>
      </c>
      <c r="S55" t="s">
        <v>48</v>
      </c>
      <c r="T55" t="s">
        <v>49</v>
      </c>
      <c r="U55" t="s">
        <v>43</v>
      </c>
      <c r="V55" t="s">
        <v>44</v>
      </c>
      <c r="W55" t="s">
        <v>45</v>
      </c>
      <c r="X55">
        <v>99999</v>
      </c>
      <c r="Y55" t="s">
        <v>16</v>
      </c>
      <c r="Z55" t="s">
        <v>34</v>
      </c>
      <c r="AA55" t="s">
        <v>50</v>
      </c>
      <c r="AB55" t="s">
        <v>51</v>
      </c>
      <c r="AC55" s="4">
        <v>9.1999999999999993</v>
      </c>
      <c r="AD55">
        <v>12</v>
      </c>
      <c r="AE55" s="5">
        <v>110.39999999999999</v>
      </c>
      <c r="AF55" s="4">
        <v>11.3712</v>
      </c>
    </row>
    <row r="56" spans="1:32" x14ac:dyDescent="0.25">
      <c r="A56">
        <v>1085</v>
      </c>
      <c r="B56" s="7">
        <v>41733</v>
      </c>
      <c r="C56" s="7" t="str">
        <f t="shared" si="0"/>
        <v>Fri</v>
      </c>
      <c r="D56" s="7" t="str">
        <f t="shared" si="1"/>
        <v>Apr</v>
      </c>
      <c r="E56" s="7" t="str">
        <f t="shared" si="2"/>
        <v>2014</v>
      </c>
      <c r="F56">
        <v>4</v>
      </c>
      <c r="G56" t="s">
        <v>26</v>
      </c>
      <c r="H56" t="s">
        <v>27</v>
      </c>
      <c r="I56" t="s">
        <v>28</v>
      </c>
      <c r="J56" t="s">
        <v>29</v>
      </c>
      <c r="K56">
        <v>99999</v>
      </c>
      <c r="L56" t="s">
        <v>16</v>
      </c>
      <c r="M56" t="s">
        <v>30</v>
      </c>
      <c r="N56" t="s">
        <v>31</v>
      </c>
      <c r="O56">
        <v>41735</v>
      </c>
      <c r="P56" s="2" t="str">
        <f t="shared" si="3"/>
        <v>Sun</v>
      </c>
      <c r="Q56" s="2" t="str">
        <f t="shared" si="4"/>
        <v>Apr</v>
      </c>
      <c r="R56" s="2" t="str">
        <f t="shared" si="5"/>
        <v>2014</v>
      </c>
      <c r="S56" t="s">
        <v>48</v>
      </c>
      <c r="T56" t="s">
        <v>33</v>
      </c>
      <c r="U56" t="s">
        <v>27</v>
      </c>
      <c r="V56" t="s">
        <v>28</v>
      </c>
      <c r="W56" t="s">
        <v>29</v>
      </c>
      <c r="X56">
        <v>99999</v>
      </c>
      <c r="Y56" t="s">
        <v>16</v>
      </c>
      <c r="Z56" t="s">
        <v>21</v>
      </c>
      <c r="AA56" t="s">
        <v>50</v>
      </c>
      <c r="AB56" t="s">
        <v>51</v>
      </c>
      <c r="AC56" s="4">
        <v>9.1999999999999993</v>
      </c>
      <c r="AD56">
        <v>62</v>
      </c>
      <c r="AE56" s="5">
        <v>570.4</v>
      </c>
      <c r="AF56" s="4">
        <v>58.751199999999997</v>
      </c>
    </row>
    <row r="57" spans="1:32" x14ac:dyDescent="0.25">
      <c r="A57">
        <v>1086</v>
      </c>
      <c r="B57" s="7">
        <v>41758</v>
      </c>
      <c r="C57" s="7" t="str">
        <f t="shared" si="0"/>
        <v>Tue</v>
      </c>
      <c r="D57" s="7" t="str">
        <f t="shared" si="1"/>
        <v>Apr</v>
      </c>
      <c r="E57" s="7" t="str">
        <f t="shared" si="2"/>
        <v>2014</v>
      </c>
      <c r="F57">
        <v>29</v>
      </c>
      <c r="G57" t="s">
        <v>52</v>
      </c>
      <c r="H57" t="s">
        <v>53</v>
      </c>
      <c r="I57" t="s">
        <v>54</v>
      </c>
      <c r="J57" t="s">
        <v>55</v>
      </c>
      <c r="K57">
        <v>99999</v>
      </c>
      <c r="L57" t="s">
        <v>16</v>
      </c>
      <c r="M57" t="s">
        <v>56</v>
      </c>
      <c r="N57" t="s">
        <v>18</v>
      </c>
      <c r="O57">
        <v>41760</v>
      </c>
      <c r="P57" s="2" t="str">
        <f t="shared" si="3"/>
        <v>Thu</v>
      </c>
      <c r="Q57" s="2" t="str">
        <f t="shared" si="4"/>
        <v>May</v>
      </c>
      <c r="R57" s="2" t="str">
        <f t="shared" si="5"/>
        <v>2014</v>
      </c>
      <c r="S57" t="s">
        <v>19</v>
      </c>
      <c r="T57" t="s">
        <v>57</v>
      </c>
      <c r="U57" t="s">
        <v>53</v>
      </c>
      <c r="V57" t="s">
        <v>54</v>
      </c>
      <c r="W57" t="s">
        <v>55</v>
      </c>
      <c r="X57">
        <v>99999</v>
      </c>
      <c r="Y57" t="s">
        <v>16</v>
      </c>
      <c r="Z57" t="s">
        <v>21</v>
      </c>
      <c r="AA57" t="s">
        <v>58</v>
      </c>
      <c r="AB57" t="s">
        <v>59</v>
      </c>
      <c r="AC57" s="4">
        <v>12.75</v>
      </c>
      <c r="AD57">
        <v>35</v>
      </c>
      <c r="AE57" s="5">
        <v>446.25</v>
      </c>
      <c r="AF57" s="4">
        <v>45.963750000000005</v>
      </c>
    </row>
    <row r="58" spans="1:32" x14ac:dyDescent="0.25">
      <c r="A58">
        <v>1087</v>
      </c>
      <c r="B58" s="7">
        <v>41732</v>
      </c>
      <c r="C58" s="7" t="str">
        <f t="shared" si="0"/>
        <v>Thu</v>
      </c>
      <c r="D58" s="7" t="str">
        <f t="shared" si="1"/>
        <v>Apr</v>
      </c>
      <c r="E58" s="7" t="str">
        <f t="shared" si="2"/>
        <v>2014</v>
      </c>
      <c r="F58">
        <v>3</v>
      </c>
      <c r="G58" t="s">
        <v>60</v>
      </c>
      <c r="H58" t="s">
        <v>61</v>
      </c>
      <c r="I58" t="s">
        <v>62</v>
      </c>
      <c r="J58" t="s">
        <v>63</v>
      </c>
      <c r="K58">
        <v>99999</v>
      </c>
      <c r="L58" t="s">
        <v>16</v>
      </c>
      <c r="M58" t="s">
        <v>17</v>
      </c>
      <c r="N58" t="s">
        <v>18</v>
      </c>
      <c r="O58">
        <v>41734</v>
      </c>
      <c r="P58" s="2" t="str">
        <f t="shared" si="3"/>
        <v>Sat</v>
      </c>
      <c r="Q58" s="2" t="str">
        <f t="shared" si="4"/>
        <v>Apr</v>
      </c>
      <c r="R58" s="2" t="str">
        <f t="shared" si="5"/>
        <v>2014</v>
      </c>
      <c r="S58" t="s">
        <v>19</v>
      </c>
      <c r="T58" t="s">
        <v>64</v>
      </c>
      <c r="U58" t="s">
        <v>61</v>
      </c>
      <c r="V58" t="s">
        <v>62</v>
      </c>
      <c r="W58" t="s">
        <v>63</v>
      </c>
      <c r="X58">
        <v>99999</v>
      </c>
      <c r="Y58" t="s">
        <v>16</v>
      </c>
      <c r="Z58" t="s">
        <v>65</v>
      </c>
      <c r="AA58" t="s">
        <v>66</v>
      </c>
      <c r="AB58" t="s">
        <v>67</v>
      </c>
      <c r="AC58" s="4">
        <v>9.65</v>
      </c>
      <c r="AD58">
        <v>95</v>
      </c>
      <c r="AE58" s="5">
        <v>916.75</v>
      </c>
      <c r="AF58" s="4">
        <v>91.675000000000011</v>
      </c>
    </row>
    <row r="59" spans="1:32" x14ac:dyDescent="0.25">
      <c r="A59">
        <v>1088</v>
      </c>
      <c r="B59" s="7">
        <v>41735</v>
      </c>
      <c r="C59" s="7" t="str">
        <f t="shared" si="0"/>
        <v>Sun</v>
      </c>
      <c r="D59" s="7" t="str">
        <f t="shared" si="1"/>
        <v>Apr</v>
      </c>
      <c r="E59" s="7" t="str">
        <f t="shared" si="2"/>
        <v>2014</v>
      </c>
      <c r="F59">
        <v>6</v>
      </c>
      <c r="G59" t="s">
        <v>68</v>
      </c>
      <c r="H59" t="s">
        <v>69</v>
      </c>
      <c r="I59" t="s">
        <v>70</v>
      </c>
      <c r="J59" t="s">
        <v>71</v>
      </c>
      <c r="K59">
        <v>99999</v>
      </c>
      <c r="L59" t="s">
        <v>16</v>
      </c>
      <c r="M59" t="s">
        <v>72</v>
      </c>
      <c r="N59" t="s">
        <v>47</v>
      </c>
      <c r="O59">
        <v>41737</v>
      </c>
      <c r="P59" s="2" t="str">
        <f t="shared" si="3"/>
        <v>Tue</v>
      </c>
      <c r="Q59" s="2" t="str">
        <f t="shared" si="4"/>
        <v>Apr</v>
      </c>
      <c r="R59" s="2" t="str">
        <f t="shared" si="5"/>
        <v>2014</v>
      </c>
      <c r="S59" t="s">
        <v>19</v>
      </c>
      <c r="T59" t="s">
        <v>73</v>
      </c>
      <c r="U59" t="s">
        <v>69</v>
      </c>
      <c r="V59" t="s">
        <v>70</v>
      </c>
      <c r="W59" t="s">
        <v>71</v>
      </c>
      <c r="X59">
        <v>99999</v>
      </c>
      <c r="Y59" t="s">
        <v>16</v>
      </c>
      <c r="Z59" t="s">
        <v>34</v>
      </c>
      <c r="AA59" t="s">
        <v>74</v>
      </c>
      <c r="AB59" t="s">
        <v>75</v>
      </c>
      <c r="AC59" s="4">
        <v>40</v>
      </c>
      <c r="AD59">
        <v>17</v>
      </c>
      <c r="AE59" s="5">
        <v>680</v>
      </c>
      <c r="AF59" s="4">
        <v>68.680000000000007</v>
      </c>
    </row>
    <row r="60" spans="1:32" x14ac:dyDescent="0.25">
      <c r="A60">
        <v>1089</v>
      </c>
      <c r="B60" s="7">
        <v>41757</v>
      </c>
      <c r="C60" s="7" t="str">
        <f t="shared" si="0"/>
        <v>Mon</v>
      </c>
      <c r="D60" s="7" t="str">
        <f t="shared" si="1"/>
        <v>Apr</v>
      </c>
      <c r="E60" s="7" t="str">
        <f t="shared" si="2"/>
        <v>2014</v>
      </c>
      <c r="F60">
        <v>28</v>
      </c>
      <c r="G60" t="s">
        <v>76</v>
      </c>
      <c r="H60" t="s">
        <v>77</v>
      </c>
      <c r="I60" t="s">
        <v>78</v>
      </c>
      <c r="J60" t="s">
        <v>79</v>
      </c>
      <c r="K60">
        <v>99999</v>
      </c>
      <c r="L60" t="s">
        <v>16</v>
      </c>
      <c r="M60" t="s">
        <v>80</v>
      </c>
      <c r="N60" t="s">
        <v>81</v>
      </c>
      <c r="O60" s="2">
        <v>41759</v>
      </c>
      <c r="P60" s="2" t="str">
        <f t="shared" si="3"/>
        <v>Wed</v>
      </c>
      <c r="Q60" s="2" t="str">
        <f t="shared" si="4"/>
        <v>Apr</v>
      </c>
      <c r="R60" s="2" t="str">
        <f t="shared" si="5"/>
        <v>2014</v>
      </c>
      <c r="S60" t="s">
        <v>48</v>
      </c>
      <c r="T60" t="s">
        <v>82</v>
      </c>
      <c r="U60" t="s">
        <v>77</v>
      </c>
      <c r="V60" t="s">
        <v>78</v>
      </c>
      <c r="W60" t="s">
        <v>79</v>
      </c>
      <c r="X60">
        <v>99999</v>
      </c>
      <c r="Y60" t="s">
        <v>16</v>
      </c>
      <c r="Z60" t="s">
        <v>21</v>
      </c>
      <c r="AA60" t="s">
        <v>41</v>
      </c>
      <c r="AB60" t="s">
        <v>23</v>
      </c>
      <c r="AC60" s="4">
        <v>46</v>
      </c>
      <c r="AD60">
        <v>96</v>
      </c>
      <c r="AE60" s="5">
        <v>4416</v>
      </c>
      <c r="AF60" s="4">
        <v>463.68000000000006</v>
      </c>
    </row>
    <row r="61" spans="1:32" x14ac:dyDescent="0.25">
      <c r="A61">
        <v>1090</v>
      </c>
      <c r="B61" s="7">
        <v>41737</v>
      </c>
      <c r="C61" s="7" t="str">
        <f t="shared" si="0"/>
        <v>Tue</v>
      </c>
      <c r="D61" s="7" t="str">
        <f t="shared" si="1"/>
        <v>Apr</v>
      </c>
      <c r="E61" s="7" t="str">
        <f t="shared" si="2"/>
        <v>2014</v>
      </c>
      <c r="F61">
        <v>8</v>
      </c>
      <c r="G61" t="s">
        <v>42</v>
      </c>
      <c r="H61" t="s">
        <v>43</v>
      </c>
      <c r="I61" t="s">
        <v>44</v>
      </c>
      <c r="J61" t="s">
        <v>45</v>
      </c>
      <c r="K61">
        <v>99999</v>
      </c>
      <c r="L61" t="s">
        <v>16</v>
      </c>
      <c r="M61" t="s">
        <v>46</v>
      </c>
      <c r="N61" t="s">
        <v>47</v>
      </c>
      <c r="O61" s="2">
        <v>41739</v>
      </c>
      <c r="P61" s="2" t="str">
        <f t="shared" si="3"/>
        <v>Thu</v>
      </c>
      <c r="Q61" s="2" t="str">
        <f t="shared" si="4"/>
        <v>Apr</v>
      </c>
      <c r="R61" s="2" t="str">
        <f t="shared" si="5"/>
        <v>2014</v>
      </c>
      <c r="S61" t="s">
        <v>48</v>
      </c>
      <c r="T61" t="s">
        <v>49</v>
      </c>
      <c r="U61" t="s">
        <v>43</v>
      </c>
      <c r="V61" t="s">
        <v>44</v>
      </c>
      <c r="W61" t="s">
        <v>45</v>
      </c>
      <c r="X61">
        <v>99999</v>
      </c>
      <c r="Y61" t="s">
        <v>16</v>
      </c>
      <c r="Z61" t="s">
        <v>21</v>
      </c>
      <c r="AA61" t="s">
        <v>58</v>
      </c>
      <c r="AB61" t="s">
        <v>59</v>
      </c>
      <c r="AC61" s="4">
        <v>12.75</v>
      </c>
      <c r="AD61">
        <v>83</v>
      </c>
      <c r="AE61" s="5">
        <v>1058.25</v>
      </c>
      <c r="AF61" s="4">
        <v>102.65025</v>
      </c>
    </row>
    <row r="62" spans="1:32" x14ac:dyDescent="0.25">
      <c r="A62">
        <v>1091</v>
      </c>
      <c r="B62" s="7">
        <v>41739</v>
      </c>
      <c r="C62" s="7" t="str">
        <f t="shared" si="0"/>
        <v>Thu</v>
      </c>
      <c r="D62" s="7" t="str">
        <f t="shared" si="1"/>
        <v>Apr</v>
      </c>
      <c r="E62" s="7" t="str">
        <f t="shared" si="2"/>
        <v>2014</v>
      </c>
      <c r="F62">
        <v>10</v>
      </c>
      <c r="G62" t="s">
        <v>83</v>
      </c>
      <c r="H62" t="s">
        <v>84</v>
      </c>
      <c r="I62" t="s">
        <v>85</v>
      </c>
      <c r="J62" t="s">
        <v>86</v>
      </c>
      <c r="K62">
        <v>99999</v>
      </c>
      <c r="L62" t="s">
        <v>16</v>
      </c>
      <c r="M62" t="s">
        <v>87</v>
      </c>
      <c r="N62" t="s">
        <v>31</v>
      </c>
      <c r="O62" s="2">
        <v>41741</v>
      </c>
      <c r="P62" s="2" t="str">
        <f t="shared" si="3"/>
        <v>Sat</v>
      </c>
      <c r="Q62" s="2" t="str">
        <f t="shared" si="4"/>
        <v>Apr</v>
      </c>
      <c r="R62" s="2" t="str">
        <f t="shared" si="5"/>
        <v>2014</v>
      </c>
      <c r="S62" t="s">
        <v>19</v>
      </c>
      <c r="T62" t="s">
        <v>88</v>
      </c>
      <c r="U62" t="s">
        <v>84</v>
      </c>
      <c r="V62" t="s">
        <v>85</v>
      </c>
      <c r="W62" t="s">
        <v>86</v>
      </c>
      <c r="X62">
        <v>99999</v>
      </c>
      <c r="Y62" t="s">
        <v>16</v>
      </c>
      <c r="Z62" t="s">
        <v>34</v>
      </c>
      <c r="AA62" t="s">
        <v>89</v>
      </c>
      <c r="AB62" t="s">
        <v>23</v>
      </c>
      <c r="AC62" s="4">
        <v>2.99</v>
      </c>
      <c r="AD62">
        <v>88</v>
      </c>
      <c r="AE62" s="5">
        <v>263.12</v>
      </c>
      <c r="AF62" s="4">
        <v>26.04888</v>
      </c>
    </row>
    <row r="63" spans="1:32" x14ac:dyDescent="0.25">
      <c r="A63">
        <v>1099</v>
      </c>
      <c r="B63" s="7">
        <v>41788</v>
      </c>
      <c r="C63" s="7" t="str">
        <f t="shared" si="0"/>
        <v>Thu</v>
      </c>
      <c r="D63" s="7" t="str">
        <f t="shared" si="1"/>
        <v>May</v>
      </c>
      <c r="E63" s="7" t="str">
        <f t="shared" si="2"/>
        <v>2014</v>
      </c>
      <c r="F63">
        <v>29</v>
      </c>
      <c r="G63" t="s">
        <v>52</v>
      </c>
      <c r="H63" t="s">
        <v>53</v>
      </c>
      <c r="I63" t="s">
        <v>54</v>
      </c>
      <c r="J63" t="s">
        <v>55</v>
      </c>
      <c r="K63">
        <v>99999</v>
      </c>
      <c r="L63" t="s">
        <v>16</v>
      </c>
      <c r="M63" t="s">
        <v>56</v>
      </c>
      <c r="N63" t="s">
        <v>18</v>
      </c>
      <c r="O63" s="2">
        <v>41790</v>
      </c>
      <c r="P63" s="2" t="str">
        <f t="shared" si="3"/>
        <v>Sat</v>
      </c>
      <c r="Q63" s="2" t="str">
        <f t="shared" si="4"/>
        <v>May</v>
      </c>
      <c r="R63" s="2" t="str">
        <f t="shared" si="5"/>
        <v>2014</v>
      </c>
      <c r="S63" t="s">
        <v>19</v>
      </c>
      <c r="T63" t="s">
        <v>57</v>
      </c>
      <c r="U63" t="s">
        <v>53</v>
      </c>
      <c r="V63" t="s">
        <v>54</v>
      </c>
      <c r="W63" t="s">
        <v>55</v>
      </c>
      <c r="X63">
        <v>99999</v>
      </c>
      <c r="Y63" t="s">
        <v>16</v>
      </c>
      <c r="Z63" t="s">
        <v>21</v>
      </c>
      <c r="AA63" t="s">
        <v>58</v>
      </c>
      <c r="AB63" t="s">
        <v>59</v>
      </c>
      <c r="AC63" s="4">
        <v>12.75</v>
      </c>
      <c r="AD63">
        <v>14</v>
      </c>
      <c r="AE63" s="5">
        <v>178.5</v>
      </c>
      <c r="AF63" s="4">
        <v>16.9575</v>
      </c>
    </row>
    <row r="64" spans="1:32" x14ac:dyDescent="0.25">
      <c r="A64">
        <v>1100</v>
      </c>
      <c r="B64" s="7">
        <v>41762</v>
      </c>
      <c r="C64" s="7" t="str">
        <f t="shared" si="0"/>
        <v>Sat</v>
      </c>
      <c r="D64" s="7" t="str">
        <f t="shared" si="1"/>
        <v>May</v>
      </c>
      <c r="E64" s="7" t="str">
        <f t="shared" si="2"/>
        <v>2014</v>
      </c>
      <c r="F64">
        <v>3</v>
      </c>
      <c r="G64" t="s">
        <v>60</v>
      </c>
      <c r="H64" t="s">
        <v>61</v>
      </c>
      <c r="I64" t="s">
        <v>62</v>
      </c>
      <c r="J64" t="s">
        <v>63</v>
      </c>
      <c r="K64">
        <v>99999</v>
      </c>
      <c r="L64" t="s">
        <v>16</v>
      </c>
      <c r="M64" t="s">
        <v>17</v>
      </c>
      <c r="N64" t="s">
        <v>18</v>
      </c>
      <c r="O64" s="2">
        <v>41764</v>
      </c>
      <c r="P64" s="2" t="str">
        <f t="shared" si="3"/>
        <v>Mon</v>
      </c>
      <c r="Q64" s="2" t="str">
        <f t="shared" si="4"/>
        <v>May</v>
      </c>
      <c r="R64" s="2" t="str">
        <f t="shared" si="5"/>
        <v>2014</v>
      </c>
      <c r="S64" t="s">
        <v>19</v>
      </c>
      <c r="T64" t="s">
        <v>64</v>
      </c>
      <c r="U64" t="s">
        <v>61</v>
      </c>
      <c r="V64" t="s">
        <v>62</v>
      </c>
      <c r="W64" t="s">
        <v>63</v>
      </c>
      <c r="X64">
        <v>99999</v>
      </c>
      <c r="Y64" t="s">
        <v>16</v>
      </c>
      <c r="Z64" t="s">
        <v>65</v>
      </c>
      <c r="AA64" t="s">
        <v>66</v>
      </c>
      <c r="AB64" t="s">
        <v>67</v>
      </c>
      <c r="AC64" s="4">
        <v>9.65</v>
      </c>
      <c r="AD64">
        <v>43</v>
      </c>
      <c r="AE64" s="5">
        <v>414.95</v>
      </c>
      <c r="AF64" s="4">
        <v>42.324900000000007</v>
      </c>
    </row>
    <row r="65" spans="1:32" x14ac:dyDescent="0.25">
      <c r="A65">
        <v>1101</v>
      </c>
      <c r="B65" s="7">
        <v>41765</v>
      </c>
      <c r="C65" s="7" t="str">
        <f t="shared" si="0"/>
        <v>Tue</v>
      </c>
      <c r="D65" s="7" t="str">
        <f t="shared" si="1"/>
        <v>May</v>
      </c>
      <c r="E65" s="7" t="str">
        <f t="shared" si="2"/>
        <v>2014</v>
      </c>
      <c r="F65">
        <v>6</v>
      </c>
      <c r="G65" t="s">
        <v>68</v>
      </c>
      <c r="H65" t="s">
        <v>69</v>
      </c>
      <c r="I65" t="s">
        <v>70</v>
      </c>
      <c r="J65" t="s">
        <v>71</v>
      </c>
      <c r="K65">
        <v>99999</v>
      </c>
      <c r="L65" t="s">
        <v>16</v>
      </c>
      <c r="M65" t="s">
        <v>72</v>
      </c>
      <c r="N65" t="s">
        <v>47</v>
      </c>
      <c r="O65">
        <v>41767</v>
      </c>
      <c r="P65" s="2" t="str">
        <f t="shared" si="3"/>
        <v>Thu</v>
      </c>
      <c r="Q65" s="2" t="str">
        <f t="shared" si="4"/>
        <v>May</v>
      </c>
      <c r="R65" s="2" t="str">
        <f t="shared" si="5"/>
        <v>2014</v>
      </c>
      <c r="S65" t="s">
        <v>19</v>
      </c>
      <c r="T65" t="s">
        <v>73</v>
      </c>
      <c r="U65" t="s">
        <v>69</v>
      </c>
      <c r="V65" t="s">
        <v>70</v>
      </c>
      <c r="W65" t="s">
        <v>71</v>
      </c>
      <c r="X65">
        <v>99999</v>
      </c>
      <c r="Y65" t="s">
        <v>16</v>
      </c>
      <c r="Z65" t="s">
        <v>34</v>
      </c>
      <c r="AA65" t="s">
        <v>74</v>
      </c>
      <c r="AB65" t="s">
        <v>75</v>
      </c>
      <c r="AC65" s="4">
        <v>40</v>
      </c>
      <c r="AD65">
        <v>63</v>
      </c>
      <c r="AE65" s="5">
        <v>2520</v>
      </c>
      <c r="AF65" s="4">
        <v>254.52</v>
      </c>
    </row>
    <row r="66" spans="1:32" x14ac:dyDescent="0.25">
      <c r="A66">
        <v>1102</v>
      </c>
      <c r="B66" s="7">
        <v>41787</v>
      </c>
      <c r="C66" s="7" t="str">
        <f t="shared" si="0"/>
        <v>Wed</v>
      </c>
      <c r="D66" s="7" t="str">
        <f t="shared" si="1"/>
        <v>May</v>
      </c>
      <c r="E66" s="7" t="str">
        <f t="shared" si="2"/>
        <v>2014</v>
      </c>
      <c r="F66">
        <v>28</v>
      </c>
      <c r="G66" t="s">
        <v>76</v>
      </c>
      <c r="H66" t="s">
        <v>77</v>
      </c>
      <c r="I66" t="s">
        <v>78</v>
      </c>
      <c r="J66" t="s">
        <v>79</v>
      </c>
      <c r="K66">
        <v>99999</v>
      </c>
      <c r="L66" t="s">
        <v>16</v>
      </c>
      <c r="M66" t="s">
        <v>80</v>
      </c>
      <c r="N66" t="s">
        <v>81</v>
      </c>
      <c r="O66" s="2">
        <v>41789</v>
      </c>
      <c r="P66" s="2" t="str">
        <f t="shared" si="3"/>
        <v>Fri</v>
      </c>
      <c r="Q66" s="2" t="str">
        <f t="shared" si="4"/>
        <v>May</v>
      </c>
      <c r="R66" s="2" t="str">
        <f t="shared" si="5"/>
        <v>2014</v>
      </c>
      <c r="S66" t="s">
        <v>48</v>
      </c>
      <c r="T66" t="s">
        <v>82</v>
      </c>
      <c r="U66" t="s">
        <v>77</v>
      </c>
      <c r="V66" t="s">
        <v>78</v>
      </c>
      <c r="W66" t="s">
        <v>79</v>
      </c>
      <c r="X66">
        <v>99999</v>
      </c>
      <c r="Y66" t="s">
        <v>16</v>
      </c>
      <c r="Z66" t="s">
        <v>21</v>
      </c>
      <c r="AA66" t="s">
        <v>41</v>
      </c>
      <c r="AB66" t="s">
        <v>23</v>
      </c>
      <c r="AC66" s="4">
        <v>46</v>
      </c>
      <c r="AD66">
        <v>36</v>
      </c>
      <c r="AE66" s="5">
        <v>1656</v>
      </c>
      <c r="AF66" s="4">
        <v>165.60000000000002</v>
      </c>
    </row>
    <row r="67" spans="1:32" x14ac:dyDescent="0.25">
      <c r="A67">
        <v>1103</v>
      </c>
      <c r="B67" s="7">
        <v>41767</v>
      </c>
      <c r="C67" s="7" t="str">
        <f t="shared" ref="C67:C130" si="6">TEXT(B67,"ddd")</f>
        <v>Thu</v>
      </c>
      <c r="D67" s="7" t="str">
        <f t="shared" ref="D67:D130" si="7">TEXT(B67,"MMM")</f>
        <v>May</v>
      </c>
      <c r="E67" s="7" t="str">
        <f t="shared" ref="E67:E130" si="8">TEXT(B67,"YYYY")</f>
        <v>2014</v>
      </c>
      <c r="F67">
        <v>8</v>
      </c>
      <c r="G67" t="s">
        <v>42</v>
      </c>
      <c r="H67" t="s">
        <v>43</v>
      </c>
      <c r="I67" t="s">
        <v>44</v>
      </c>
      <c r="J67" t="s">
        <v>45</v>
      </c>
      <c r="K67">
        <v>99999</v>
      </c>
      <c r="L67" t="s">
        <v>16</v>
      </c>
      <c r="M67" t="s">
        <v>46</v>
      </c>
      <c r="N67" t="s">
        <v>47</v>
      </c>
      <c r="O67" s="2">
        <v>41769</v>
      </c>
      <c r="P67" s="2" t="str">
        <f t="shared" ref="P67:P130" si="9">TEXT(O67,"DDD")</f>
        <v>Sat</v>
      </c>
      <c r="Q67" s="2" t="str">
        <f t="shared" ref="Q67:Q130" si="10">TEXT(O67,"MMM")</f>
        <v>May</v>
      </c>
      <c r="R67" s="2" t="str">
        <f t="shared" ref="R67:R130" si="11">TEXT(O67,"YYYY")</f>
        <v>2014</v>
      </c>
      <c r="S67" t="s">
        <v>48</v>
      </c>
      <c r="T67" t="s">
        <v>49</v>
      </c>
      <c r="U67" t="s">
        <v>43</v>
      </c>
      <c r="V67" t="s">
        <v>44</v>
      </c>
      <c r="W67" t="s">
        <v>45</v>
      </c>
      <c r="X67">
        <v>99999</v>
      </c>
      <c r="Y67" t="s">
        <v>16</v>
      </c>
      <c r="Z67" t="s">
        <v>21</v>
      </c>
      <c r="AA67" t="s">
        <v>58</v>
      </c>
      <c r="AB67" t="s">
        <v>59</v>
      </c>
      <c r="AC67" s="4">
        <v>12.75</v>
      </c>
      <c r="AD67">
        <v>41</v>
      </c>
      <c r="AE67" s="5">
        <v>522.75</v>
      </c>
      <c r="AF67" s="4">
        <v>54.366000000000007</v>
      </c>
    </row>
    <row r="68" spans="1:32" x14ac:dyDescent="0.25">
      <c r="A68">
        <v>1104</v>
      </c>
      <c r="B68" s="7">
        <v>41769</v>
      </c>
      <c r="C68" s="7" t="str">
        <f t="shared" si="6"/>
        <v>Sat</v>
      </c>
      <c r="D68" s="7" t="str">
        <f t="shared" si="7"/>
        <v>May</v>
      </c>
      <c r="E68" s="7" t="str">
        <f t="shared" si="8"/>
        <v>2014</v>
      </c>
      <c r="F68">
        <v>10</v>
      </c>
      <c r="G68" t="s">
        <v>83</v>
      </c>
      <c r="H68" t="s">
        <v>84</v>
      </c>
      <c r="I68" t="s">
        <v>85</v>
      </c>
      <c r="J68" t="s">
        <v>86</v>
      </c>
      <c r="K68">
        <v>99999</v>
      </c>
      <c r="L68" t="s">
        <v>16</v>
      </c>
      <c r="M68" t="s">
        <v>87</v>
      </c>
      <c r="N68" t="s">
        <v>31</v>
      </c>
      <c r="O68" s="2">
        <v>41771</v>
      </c>
      <c r="P68" s="2" t="str">
        <f t="shared" si="9"/>
        <v>Mon</v>
      </c>
      <c r="Q68" s="2" t="str">
        <f t="shared" si="10"/>
        <v>May</v>
      </c>
      <c r="R68" s="2" t="str">
        <f t="shared" si="11"/>
        <v>2014</v>
      </c>
      <c r="S68" t="s">
        <v>19</v>
      </c>
      <c r="T68" t="s">
        <v>88</v>
      </c>
      <c r="U68" t="s">
        <v>84</v>
      </c>
      <c r="V68" t="s">
        <v>85</v>
      </c>
      <c r="W68" t="s">
        <v>86</v>
      </c>
      <c r="X68">
        <v>99999</v>
      </c>
      <c r="Y68" t="s">
        <v>16</v>
      </c>
      <c r="Z68" t="s">
        <v>34</v>
      </c>
      <c r="AA68" t="s">
        <v>89</v>
      </c>
      <c r="AB68" t="s">
        <v>23</v>
      </c>
      <c r="AC68" s="4">
        <v>2.99</v>
      </c>
      <c r="AD68">
        <v>35</v>
      </c>
      <c r="AE68" s="5">
        <v>104.65</v>
      </c>
      <c r="AF68" s="4">
        <v>10.255700000000001</v>
      </c>
    </row>
    <row r="69" spans="1:32" x14ac:dyDescent="0.25">
      <c r="A69">
        <v>1114</v>
      </c>
      <c r="B69" s="7">
        <v>41787</v>
      </c>
      <c r="C69" s="7" t="str">
        <f t="shared" si="6"/>
        <v>Wed</v>
      </c>
      <c r="D69" s="7" t="str">
        <f t="shared" si="7"/>
        <v>May</v>
      </c>
      <c r="E69" s="7" t="str">
        <f t="shared" si="8"/>
        <v>2014</v>
      </c>
      <c r="F69">
        <v>28</v>
      </c>
      <c r="G69" t="s">
        <v>76</v>
      </c>
      <c r="H69" t="s">
        <v>77</v>
      </c>
      <c r="I69" t="s">
        <v>78</v>
      </c>
      <c r="J69" t="s">
        <v>79</v>
      </c>
      <c r="K69">
        <v>99999</v>
      </c>
      <c r="L69" t="s">
        <v>16</v>
      </c>
      <c r="M69" t="s">
        <v>80</v>
      </c>
      <c r="N69" t="s">
        <v>81</v>
      </c>
      <c r="O69">
        <v>41789</v>
      </c>
      <c r="P69" s="2" t="str">
        <f t="shared" si="9"/>
        <v>Fri</v>
      </c>
      <c r="Q69" s="2" t="str">
        <f t="shared" si="10"/>
        <v>May</v>
      </c>
      <c r="R69" s="2" t="str">
        <f t="shared" si="11"/>
        <v>2014</v>
      </c>
      <c r="S69" t="s">
        <v>48</v>
      </c>
      <c r="T69" t="s">
        <v>82</v>
      </c>
      <c r="U69" t="s">
        <v>77</v>
      </c>
      <c r="V69" t="s">
        <v>78</v>
      </c>
      <c r="W69" t="s">
        <v>79</v>
      </c>
      <c r="X69">
        <v>99999</v>
      </c>
      <c r="Y69" t="s">
        <v>16</v>
      </c>
      <c r="Z69" t="s">
        <v>34</v>
      </c>
      <c r="AA69" t="s">
        <v>66</v>
      </c>
      <c r="AB69" t="s">
        <v>67</v>
      </c>
      <c r="AC69" s="4">
        <v>9.65</v>
      </c>
      <c r="AD69">
        <v>74</v>
      </c>
      <c r="AE69" s="5">
        <v>714.1</v>
      </c>
      <c r="AF69" s="4">
        <v>67.839500000000001</v>
      </c>
    </row>
    <row r="70" spans="1:32" x14ac:dyDescent="0.25">
      <c r="A70">
        <v>1115</v>
      </c>
      <c r="B70" s="7">
        <v>41787</v>
      </c>
      <c r="C70" s="7" t="str">
        <f t="shared" si="6"/>
        <v>Wed</v>
      </c>
      <c r="D70" s="7" t="str">
        <f t="shared" si="7"/>
        <v>May</v>
      </c>
      <c r="E70" s="7" t="str">
        <f t="shared" si="8"/>
        <v>2014</v>
      </c>
      <c r="F70">
        <v>28</v>
      </c>
      <c r="G70" t="s">
        <v>76</v>
      </c>
      <c r="H70" t="s">
        <v>77</v>
      </c>
      <c r="I70" t="s">
        <v>78</v>
      </c>
      <c r="J70" t="s">
        <v>79</v>
      </c>
      <c r="K70">
        <v>99999</v>
      </c>
      <c r="L70" t="s">
        <v>16</v>
      </c>
      <c r="M70" t="s">
        <v>80</v>
      </c>
      <c r="N70" t="s">
        <v>81</v>
      </c>
      <c r="O70" s="2">
        <v>41789</v>
      </c>
      <c r="P70" s="2" t="str">
        <f t="shared" si="9"/>
        <v>Fri</v>
      </c>
      <c r="Q70" s="2" t="str">
        <f t="shared" si="10"/>
        <v>May</v>
      </c>
      <c r="R70" s="2" t="str">
        <f t="shared" si="11"/>
        <v>2014</v>
      </c>
      <c r="S70" t="s">
        <v>48</v>
      </c>
      <c r="T70" t="s">
        <v>82</v>
      </c>
      <c r="U70" t="s">
        <v>77</v>
      </c>
      <c r="V70" t="s">
        <v>78</v>
      </c>
      <c r="W70" t="s">
        <v>79</v>
      </c>
      <c r="X70">
        <v>99999</v>
      </c>
      <c r="Y70" t="s">
        <v>16</v>
      </c>
      <c r="Z70" t="s">
        <v>34</v>
      </c>
      <c r="AA70" t="s">
        <v>96</v>
      </c>
      <c r="AB70" t="s">
        <v>97</v>
      </c>
      <c r="AC70" s="4">
        <v>18.399999999999999</v>
      </c>
      <c r="AD70">
        <v>25</v>
      </c>
      <c r="AE70" s="5">
        <v>459.99999999999994</v>
      </c>
      <c r="AF70" s="4">
        <v>46.46</v>
      </c>
    </row>
    <row r="71" spans="1:32" x14ac:dyDescent="0.25">
      <c r="A71">
        <v>1116</v>
      </c>
      <c r="B71" s="7">
        <v>41768</v>
      </c>
      <c r="C71" s="7" t="str">
        <f t="shared" si="6"/>
        <v>Fri</v>
      </c>
      <c r="D71" s="7" t="str">
        <f t="shared" si="7"/>
        <v>May</v>
      </c>
      <c r="E71" s="7" t="str">
        <f t="shared" si="8"/>
        <v>2014</v>
      </c>
      <c r="F71">
        <v>9</v>
      </c>
      <c r="G71" t="s">
        <v>98</v>
      </c>
      <c r="H71" t="s">
        <v>99</v>
      </c>
      <c r="I71" t="s">
        <v>100</v>
      </c>
      <c r="J71" t="s">
        <v>101</v>
      </c>
      <c r="K71">
        <v>99999</v>
      </c>
      <c r="L71" t="s">
        <v>16</v>
      </c>
      <c r="M71" t="s">
        <v>102</v>
      </c>
      <c r="N71" t="s">
        <v>18</v>
      </c>
      <c r="O71" s="2">
        <v>41770</v>
      </c>
      <c r="P71" s="2" t="str">
        <f t="shared" si="9"/>
        <v>Sun</v>
      </c>
      <c r="Q71" s="2" t="str">
        <f t="shared" si="10"/>
        <v>May</v>
      </c>
      <c r="R71" s="2" t="str">
        <f t="shared" si="11"/>
        <v>2014</v>
      </c>
      <c r="S71" t="s">
        <v>32</v>
      </c>
      <c r="T71" t="s">
        <v>103</v>
      </c>
      <c r="U71" t="s">
        <v>99</v>
      </c>
      <c r="V71" t="s">
        <v>100</v>
      </c>
      <c r="W71" t="s">
        <v>101</v>
      </c>
      <c r="X71">
        <v>99999</v>
      </c>
      <c r="Y71" t="s">
        <v>16</v>
      </c>
      <c r="Z71" t="s">
        <v>21</v>
      </c>
      <c r="AA71" t="s">
        <v>104</v>
      </c>
      <c r="AB71" t="s">
        <v>105</v>
      </c>
      <c r="AC71" s="4">
        <v>19.5</v>
      </c>
      <c r="AD71">
        <v>82</v>
      </c>
      <c r="AE71" s="5">
        <v>1599</v>
      </c>
      <c r="AF71" s="4">
        <v>153.50399999999999</v>
      </c>
    </row>
    <row r="72" spans="1:32" x14ac:dyDescent="0.25">
      <c r="A72">
        <v>1117</v>
      </c>
      <c r="B72" s="7">
        <v>41768</v>
      </c>
      <c r="C72" s="7" t="str">
        <f t="shared" si="6"/>
        <v>Fri</v>
      </c>
      <c r="D72" s="7" t="str">
        <f t="shared" si="7"/>
        <v>May</v>
      </c>
      <c r="E72" s="7" t="str">
        <f t="shared" si="8"/>
        <v>2014</v>
      </c>
      <c r="F72">
        <v>9</v>
      </c>
      <c r="G72" t="s">
        <v>98</v>
      </c>
      <c r="H72" t="s">
        <v>99</v>
      </c>
      <c r="I72" t="s">
        <v>100</v>
      </c>
      <c r="J72" t="s">
        <v>101</v>
      </c>
      <c r="K72">
        <v>99999</v>
      </c>
      <c r="L72" t="s">
        <v>16</v>
      </c>
      <c r="M72" t="s">
        <v>102</v>
      </c>
      <c r="N72" t="s">
        <v>18</v>
      </c>
      <c r="O72" s="2">
        <v>41770</v>
      </c>
      <c r="P72" s="2" t="str">
        <f t="shared" si="9"/>
        <v>Sun</v>
      </c>
      <c r="Q72" s="2" t="str">
        <f t="shared" si="10"/>
        <v>May</v>
      </c>
      <c r="R72" s="2" t="str">
        <f t="shared" si="11"/>
        <v>2014</v>
      </c>
      <c r="S72" t="s">
        <v>32</v>
      </c>
      <c r="T72" t="s">
        <v>103</v>
      </c>
      <c r="U72" t="s">
        <v>99</v>
      </c>
      <c r="V72" t="s">
        <v>100</v>
      </c>
      <c r="W72" t="s">
        <v>101</v>
      </c>
      <c r="X72">
        <v>99999</v>
      </c>
      <c r="Y72" t="s">
        <v>16</v>
      </c>
      <c r="Z72" t="s">
        <v>21</v>
      </c>
      <c r="AA72" t="s">
        <v>106</v>
      </c>
      <c r="AB72" t="s">
        <v>107</v>
      </c>
      <c r="AC72" s="4">
        <v>34.799999999999997</v>
      </c>
      <c r="AD72">
        <v>37</v>
      </c>
      <c r="AE72" s="5">
        <v>1287.5999999999999</v>
      </c>
      <c r="AF72" s="4">
        <v>132.62279999999998</v>
      </c>
    </row>
    <row r="73" spans="1:32" x14ac:dyDescent="0.25">
      <c r="A73">
        <v>1118</v>
      </c>
      <c r="B73" s="7">
        <v>41765</v>
      </c>
      <c r="C73" s="7" t="str">
        <f t="shared" si="6"/>
        <v>Tue</v>
      </c>
      <c r="D73" s="7" t="str">
        <f t="shared" si="7"/>
        <v>May</v>
      </c>
      <c r="E73" s="7" t="str">
        <f t="shared" si="8"/>
        <v>2014</v>
      </c>
      <c r="F73">
        <v>6</v>
      </c>
      <c r="G73" t="s">
        <v>68</v>
      </c>
      <c r="H73" t="s">
        <v>69</v>
      </c>
      <c r="I73" t="s">
        <v>70</v>
      </c>
      <c r="J73" t="s">
        <v>71</v>
      </c>
      <c r="K73">
        <v>99999</v>
      </c>
      <c r="L73" t="s">
        <v>16</v>
      </c>
      <c r="M73" t="s">
        <v>72</v>
      </c>
      <c r="N73" t="s">
        <v>47</v>
      </c>
      <c r="O73">
        <v>41767</v>
      </c>
      <c r="P73" s="2" t="str">
        <f t="shared" si="9"/>
        <v>Thu</v>
      </c>
      <c r="Q73" s="2" t="str">
        <f t="shared" si="10"/>
        <v>May</v>
      </c>
      <c r="R73" s="2" t="str">
        <f t="shared" si="11"/>
        <v>2014</v>
      </c>
      <c r="S73" t="s">
        <v>19</v>
      </c>
      <c r="T73" t="s">
        <v>73</v>
      </c>
      <c r="U73" t="s">
        <v>69</v>
      </c>
      <c r="V73" t="s">
        <v>70</v>
      </c>
      <c r="W73" t="s">
        <v>71</v>
      </c>
      <c r="X73">
        <v>99999</v>
      </c>
      <c r="Y73" t="s">
        <v>16</v>
      </c>
      <c r="Z73" t="s">
        <v>34</v>
      </c>
      <c r="AA73" t="s">
        <v>22</v>
      </c>
      <c r="AB73" t="s">
        <v>23</v>
      </c>
      <c r="AC73" s="4">
        <v>14</v>
      </c>
      <c r="AD73">
        <v>84</v>
      </c>
      <c r="AE73" s="5">
        <v>1176</v>
      </c>
      <c r="AF73" s="4">
        <v>112.896</v>
      </c>
    </row>
    <row r="74" spans="1:32" x14ac:dyDescent="0.25">
      <c r="A74">
        <v>1119</v>
      </c>
      <c r="B74" s="7">
        <v>41767</v>
      </c>
      <c r="C74" s="7" t="str">
        <f t="shared" si="6"/>
        <v>Thu</v>
      </c>
      <c r="D74" s="7" t="str">
        <f t="shared" si="7"/>
        <v>May</v>
      </c>
      <c r="E74" s="7" t="str">
        <f t="shared" si="8"/>
        <v>2014</v>
      </c>
      <c r="F74">
        <v>8</v>
      </c>
      <c r="G74" t="s">
        <v>42</v>
      </c>
      <c r="H74" t="s">
        <v>43</v>
      </c>
      <c r="I74" t="s">
        <v>44</v>
      </c>
      <c r="J74" t="s">
        <v>45</v>
      </c>
      <c r="K74">
        <v>99999</v>
      </c>
      <c r="L74" t="s">
        <v>16</v>
      </c>
      <c r="M74" t="s">
        <v>46</v>
      </c>
      <c r="N74" t="s">
        <v>47</v>
      </c>
      <c r="O74">
        <v>41769</v>
      </c>
      <c r="P74" s="2" t="str">
        <f t="shared" si="9"/>
        <v>Sat</v>
      </c>
      <c r="Q74" s="2" t="str">
        <f t="shared" si="10"/>
        <v>May</v>
      </c>
      <c r="R74" s="2" t="str">
        <f t="shared" si="11"/>
        <v>2014</v>
      </c>
      <c r="S74" t="s">
        <v>19</v>
      </c>
      <c r="T74" t="s">
        <v>49</v>
      </c>
      <c r="U74" t="s">
        <v>43</v>
      </c>
      <c r="V74" t="s">
        <v>44</v>
      </c>
      <c r="W74" t="s">
        <v>45</v>
      </c>
      <c r="X74">
        <v>99999</v>
      </c>
      <c r="Y74" t="s">
        <v>16</v>
      </c>
      <c r="Z74" t="s">
        <v>21</v>
      </c>
      <c r="AA74" t="s">
        <v>74</v>
      </c>
      <c r="AB74" t="s">
        <v>75</v>
      </c>
      <c r="AC74" s="4">
        <v>40</v>
      </c>
      <c r="AD74">
        <v>73</v>
      </c>
      <c r="AE74" s="5">
        <v>2920</v>
      </c>
      <c r="AF74" s="4">
        <v>283.24</v>
      </c>
    </row>
    <row r="75" spans="1:32" x14ac:dyDescent="0.25">
      <c r="A75">
        <v>1120</v>
      </c>
      <c r="B75" s="7">
        <v>41767</v>
      </c>
      <c r="C75" s="7" t="str">
        <f t="shared" si="6"/>
        <v>Thu</v>
      </c>
      <c r="D75" s="7" t="str">
        <f t="shared" si="7"/>
        <v>May</v>
      </c>
      <c r="E75" s="7" t="str">
        <f t="shared" si="8"/>
        <v>2014</v>
      </c>
      <c r="F75">
        <v>8</v>
      </c>
      <c r="G75" t="s">
        <v>42</v>
      </c>
      <c r="H75" t="s">
        <v>43</v>
      </c>
      <c r="I75" t="s">
        <v>44</v>
      </c>
      <c r="J75" t="s">
        <v>45</v>
      </c>
      <c r="K75">
        <v>99999</v>
      </c>
      <c r="L75" t="s">
        <v>16</v>
      </c>
      <c r="M75" t="s">
        <v>46</v>
      </c>
      <c r="N75" t="s">
        <v>47</v>
      </c>
      <c r="O75">
        <v>41769</v>
      </c>
      <c r="P75" s="2" t="str">
        <f t="shared" si="9"/>
        <v>Sat</v>
      </c>
      <c r="Q75" s="2" t="str">
        <f t="shared" si="10"/>
        <v>May</v>
      </c>
      <c r="R75" s="2" t="str">
        <f t="shared" si="11"/>
        <v>2014</v>
      </c>
      <c r="S75" t="s">
        <v>19</v>
      </c>
      <c r="T75" t="s">
        <v>49</v>
      </c>
      <c r="U75" t="s">
        <v>43</v>
      </c>
      <c r="V75" t="s">
        <v>44</v>
      </c>
      <c r="W75" t="s">
        <v>45</v>
      </c>
      <c r="X75">
        <v>99999</v>
      </c>
      <c r="Y75" t="s">
        <v>16</v>
      </c>
      <c r="Z75" t="s">
        <v>21</v>
      </c>
      <c r="AA75" t="s">
        <v>50</v>
      </c>
      <c r="AB75" t="s">
        <v>51</v>
      </c>
      <c r="AC75" s="4">
        <v>9.1999999999999993</v>
      </c>
      <c r="AD75">
        <v>51</v>
      </c>
      <c r="AE75" s="5">
        <v>469.2</v>
      </c>
      <c r="AF75" s="4">
        <v>44.573999999999998</v>
      </c>
    </row>
    <row r="76" spans="1:32" x14ac:dyDescent="0.25">
      <c r="A76">
        <v>1121</v>
      </c>
      <c r="B76" s="7">
        <v>41784</v>
      </c>
      <c r="C76" s="7" t="str">
        <f t="shared" si="6"/>
        <v>Sun</v>
      </c>
      <c r="D76" s="7" t="str">
        <f t="shared" si="7"/>
        <v>May</v>
      </c>
      <c r="E76" s="7" t="str">
        <f t="shared" si="8"/>
        <v>2014</v>
      </c>
      <c r="F76">
        <v>25</v>
      </c>
      <c r="G76" t="s">
        <v>110</v>
      </c>
      <c r="H76" t="s">
        <v>111</v>
      </c>
      <c r="I76" t="s">
        <v>85</v>
      </c>
      <c r="J76" t="s">
        <v>86</v>
      </c>
      <c r="K76">
        <v>99999</v>
      </c>
      <c r="L76" t="s">
        <v>16</v>
      </c>
      <c r="M76" t="s">
        <v>87</v>
      </c>
      <c r="N76" t="s">
        <v>31</v>
      </c>
      <c r="O76">
        <v>41786</v>
      </c>
      <c r="P76" s="2" t="str">
        <f t="shared" si="9"/>
        <v>Tue</v>
      </c>
      <c r="Q76" s="2" t="str">
        <f t="shared" si="10"/>
        <v>May</v>
      </c>
      <c r="R76" s="2" t="str">
        <f t="shared" si="11"/>
        <v>2014</v>
      </c>
      <c r="S76" t="s">
        <v>32</v>
      </c>
      <c r="T76" t="s">
        <v>112</v>
      </c>
      <c r="U76" t="s">
        <v>111</v>
      </c>
      <c r="V76" t="s">
        <v>85</v>
      </c>
      <c r="W76" t="s">
        <v>86</v>
      </c>
      <c r="X76">
        <v>99999</v>
      </c>
      <c r="Y76" t="s">
        <v>16</v>
      </c>
      <c r="Z76" t="s">
        <v>65</v>
      </c>
      <c r="AA76" t="s">
        <v>118</v>
      </c>
      <c r="AB76" t="s">
        <v>51</v>
      </c>
      <c r="AC76" s="4">
        <v>10</v>
      </c>
      <c r="AD76">
        <v>66</v>
      </c>
      <c r="AE76" s="5">
        <v>660</v>
      </c>
      <c r="AF76" s="4">
        <v>68.64</v>
      </c>
    </row>
    <row r="77" spans="1:32" x14ac:dyDescent="0.25">
      <c r="A77">
        <v>1122</v>
      </c>
      <c r="B77" s="7">
        <v>41785</v>
      </c>
      <c r="C77" s="7" t="str">
        <f t="shared" si="6"/>
        <v>Mon</v>
      </c>
      <c r="D77" s="7" t="str">
        <f t="shared" si="7"/>
        <v>May</v>
      </c>
      <c r="E77" s="7" t="str">
        <f t="shared" si="8"/>
        <v>2014</v>
      </c>
      <c r="F77">
        <v>26</v>
      </c>
      <c r="G77" t="s">
        <v>113</v>
      </c>
      <c r="H77" t="s">
        <v>114</v>
      </c>
      <c r="I77" t="s">
        <v>94</v>
      </c>
      <c r="J77" t="s">
        <v>95</v>
      </c>
      <c r="K77">
        <v>99999</v>
      </c>
      <c r="L77" t="s">
        <v>16</v>
      </c>
      <c r="M77" t="s">
        <v>80</v>
      </c>
      <c r="N77" t="s">
        <v>81</v>
      </c>
      <c r="O77">
        <v>41787</v>
      </c>
      <c r="P77" s="2" t="str">
        <f t="shared" si="9"/>
        <v>Wed</v>
      </c>
      <c r="Q77" s="2" t="str">
        <f t="shared" si="10"/>
        <v>May</v>
      </c>
      <c r="R77" s="2" t="str">
        <f t="shared" si="11"/>
        <v>2014</v>
      </c>
      <c r="S77" t="s">
        <v>48</v>
      </c>
      <c r="T77" t="s">
        <v>115</v>
      </c>
      <c r="U77" t="s">
        <v>114</v>
      </c>
      <c r="V77" t="s">
        <v>94</v>
      </c>
      <c r="W77" t="s">
        <v>95</v>
      </c>
      <c r="X77">
        <v>99999</v>
      </c>
      <c r="Y77" t="s">
        <v>16</v>
      </c>
      <c r="Z77" t="s">
        <v>34</v>
      </c>
      <c r="AA77" t="s">
        <v>119</v>
      </c>
      <c r="AB77" t="s">
        <v>120</v>
      </c>
      <c r="AC77" s="4">
        <v>21.35</v>
      </c>
      <c r="AD77">
        <v>36</v>
      </c>
      <c r="AE77" s="5">
        <v>768.6</v>
      </c>
      <c r="AF77" s="4">
        <v>74.554200000000009</v>
      </c>
    </row>
    <row r="78" spans="1:32" x14ac:dyDescent="0.25">
      <c r="A78">
        <v>1123</v>
      </c>
      <c r="B78" s="7">
        <v>41785</v>
      </c>
      <c r="C78" s="7" t="str">
        <f t="shared" si="6"/>
        <v>Mon</v>
      </c>
      <c r="D78" s="7" t="str">
        <f t="shared" si="7"/>
        <v>May</v>
      </c>
      <c r="E78" s="7" t="str">
        <f t="shared" si="8"/>
        <v>2014</v>
      </c>
      <c r="F78">
        <v>26</v>
      </c>
      <c r="G78" t="s">
        <v>113</v>
      </c>
      <c r="H78" t="s">
        <v>114</v>
      </c>
      <c r="I78" t="s">
        <v>94</v>
      </c>
      <c r="J78" t="s">
        <v>95</v>
      </c>
      <c r="K78">
        <v>99999</v>
      </c>
      <c r="L78" t="s">
        <v>16</v>
      </c>
      <c r="M78" t="s">
        <v>80</v>
      </c>
      <c r="N78" t="s">
        <v>81</v>
      </c>
      <c r="O78" s="2">
        <v>41787</v>
      </c>
      <c r="P78" s="2" t="str">
        <f t="shared" si="9"/>
        <v>Wed</v>
      </c>
      <c r="Q78" s="2" t="str">
        <f t="shared" si="10"/>
        <v>May</v>
      </c>
      <c r="R78" s="2" t="str">
        <f t="shared" si="11"/>
        <v>2014</v>
      </c>
      <c r="S78" t="s">
        <v>48</v>
      </c>
      <c r="T78" t="s">
        <v>115</v>
      </c>
      <c r="U78" t="s">
        <v>114</v>
      </c>
      <c r="V78" t="s">
        <v>94</v>
      </c>
      <c r="W78" t="s">
        <v>95</v>
      </c>
      <c r="X78">
        <v>99999</v>
      </c>
      <c r="Y78" t="s">
        <v>16</v>
      </c>
      <c r="Z78" t="s">
        <v>34</v>
      </c>
      <c r="AA78" t="s">
        <v>66</v>
      </c>
      <c r="AB78" t="s">
        <v>67</v>
      </c>
      <c r="AC78" s="4">
        <v>9.65</v>
      </c>
      <c r="AD78">
        <v>87</v>
      </c>
      <c r="AE78" s="5">
        <v>839.55000000000007</v>
      </c>
      <c r="AF78" s="4">
        <v>87.313200000000009</v>
      </c>
    </row>
    <row r="79" spans="1:32" x14ac:dyDescent="0.25">
      <c r="A79">
        <v>1124</v>
      </c>
      <c r="B79" s="7">
        <v>41785</v>
      </c>
      <c r="C79" s="7" t="str">
        <f t="shared" si="6"/>
        <v>Mon</v>
      </c>
      <c r="D79" s="7" t="str">
        <f t="shared" si="7"/>
        <v>May</v>
      </c>
      <c r="E79" s="7" t="str">
        <f t="shared" si="8"/>
        <v>2014</v>
      </c>
      <c r="F79">
        <v>26</v>
      </c>
      <c r="G79" t="s">
        <v>113</v>
      </c>
      <c r="H79" t="s">
        <v>114</v>
      </c>
      <c r="I79" t="s">
        <v>94</v>
      </c>
      <c r="J79" t="s">
        <v>95</v>
      </c>
      <c r="K79">
        <v>99999</v>
      </c>
      <c r="L79" t="s">
        <v>16</v>
      </c>
      <c r="M79" t="s">
        <v>80</v>
      </c>
      <c r="N79" t="s">
        <v>81</v>
      </c>
      <c r="O79" s="2">
        <v>41787</v>
      </c>
      <c r="P79" s="2" t="str">
        <f t="shared" si="9"/>
        <v>Wed</v>
      </c>
      <c r="Q79" s="2" t="str">
        <f t="shared" si="10"/>
        <v>May</v>
      </c>
      <c r="R79" s="2" t="str">
        <f t="shared" si="11"/>
        <v>2014</v>
      </c>
      <c r="S79" t="s">
        <v>48</v>
      </c>
      <c r="T79" t="s">
        <v>115</v>
      </c>
      <c r="U79" t="s">
        <v>114</v>
      </c>
      <c r="V79" t="s">
        <v>94</v>
      </c>
      <c r="W79" t="s">
        <v>95</v>
      </c>
      <c r="X79">
        <v>99999</v>
      </c>
      <c r="Y79" t="s">
        <v>16</v>
      </c>
      <c r="Z79" t="s">
        <v>34</v>
      </c>
      <c r="AA79" t="s">
        <v>96</v>
      </c>
      <c r="AB79" t="s">
        <v>97</v>
      </c>
      <c r="AC79" s="4">
        <v>18.399999999999999</v>
      </c>
      <c r="AD79">
        <v>64</v>
      </c>
      <c r="AE79" s="5">
        <v>1177.5999999999999</v>
      </c>
      <c r="AF79" s="4">
        <v>115.40479999999999</v>
      </c>
    </row>
    <row r="80" spans="1:32" x14ac:dyDescent="0.25">
      <c r="A80">
        <v>1125</v>
      </c>
      <c r="B80" s="7">
        <v>41788</v>
      </c>
      <c r="C80" s="7" t="str">
        <f t="shared" si="6"/>
        <v>Thu</v>
      </c>
      <c r="D80" s="7" t="str">
        <f t="shared" si="7"/>
        <v>May</v>
      </c>
      <c r="E80" s="7" t="str">
        <f t="shared" si="8"/>
        <v>2014</v>
      </c>
      <c r="F80">
        <v>29</v>
      </c>
      <c r="G80" t="s">
        <v>52</v>
      </c>
      <c r="H80" t="s">
        <v>53</v>
      </c>
      <c r="I80" t="s">
        <v>54</v>
      </c>
      <c r="J80" t="s">
        <v>55</v>
      </c>
      <c r="K80">
        <v>99999</v>
      </c>
      <c r="L80" t="s">
        <v>16</v>
      </c>
      <c r="M80" t="s">
        <v>56</v>
      </c>
      <c r="N80" t="s">
        <v>18</v>
      </c>
      <c r="O80" s="2">
        <v>41790</v>
      </c>
      <c r="P80" s="2" t="str">
        <f t="shared" si="9"/>
        <v>Sat</v>
      </c>
      <c r="Q80" s="2" t="str">
        <f t="shared" si="10"/>
        <v>May</v>
      </c>
      <c r="R80" s="2" t="str">
        <f t="shared" si="11"/>
        <v>2014</v>
      </c>
      <c r="S80" t="s">
        <v>19</v>
      </c>
      <c r="T80" t="s">
        <v>57</v>
      </c>
      <c r="U80" t="s">
        <v>53</v>
      </c>
      <c r="V80" t="s">
        <v>54</v>
      </c>
      <c r="W80" t="s">
        <v>55</v>
      </c>
      <c r="X80">
        <v>99999</v>
      </c>
      <c r="Y80" t="s">
        <v>16</v>
      </c>
      <c r="Z80" t="s">
        <v>21</v>
      </c>
      <c r="AA80" t="s">
        <v>22</v>
      </c>
      <c r="AB80" t="s">
        <v>23</v>
      </c>
      <c r="AC80" s="4">
        <v>14</v>
      </c>
      <c r="AD80">
        <v>21</v>
      </c>
      <c r="AE80" s="5">
        <v>294</v>
      </c>
      <c r="AF80" s="4">
        <v>30.870000000000005</v>
      </c>
    </row>
    <row r="81" spans="1:32" x14ac:dyDescent="0.25">
      <c r="A81">
        <v>1126</v>
      </c>
      <c r="B81" s="7">
        <v>41765</v>
      </c>
      <c r="C81" s="7" t="str">
        <f t="shared" si="6"/>
        <v>Tue</v>
      </c>
      <c r="D81" s="7" t="str">
        <f t="shared" si="7"/>
        <v>May</v>
      </c>
      <c r="E81" s="7" t="str">
        <f t="shared" si="8"/>
        <v>2014</v>
      </c>
      <c r="F81">
        <v>6</v>
      </c>
      <c r="G81" t="s">
        <v>68</v>
      </c>
      <c r="H81" t="s">
        <v>69</v>
      </c>
      <c r="I81" t="s">
        <v>70</v>
      </c>
      <c r="J81" t="s">
        <v>71</v>
      </c>
      <c r="K81">
        <v>99999</v>
      </c>
      <c r="L81" t="s">
        <v>16</v>
      </c>
      <c r="M81" t="s">
        <v>72</v>
      </c>
      <c r="N81" t="s">
        <v>47</v>
      </c>
      <c r="O81" s="2">
        <v>41767</v>
      </c>
      <c r="P81" s="2" t="str">
        <f t="shared" si="9"/>
        <v>Thu</v>
      </c>
      <c r="Q81" s="2" t="str">
        <f t="shared" si="10"/>
        <v>May</v>
      </c>
      <c r="R81" s="2" t="str">
        <f t="shared" si="11"/>
        <v>2014</v>
      </c>
      <c r="S81" t="s">
        <v>48</v>
      </c>
      <c r="T81" t="s">
        <v>73</v>
      </c>
      <c r="U81" t="s">
        <v>69</v>
      </c>
      <c r="V81" t="s">
        <v>70</v>
      </c>
      <c r="W81" t="s">
        <v>71</v>
      </c>
      <c r="X81">
        <v>99999</v>
      </c>
      <c r="Y81" t="s">
        <v>16</v>
      </c>
      <c r="Z81" t="s">
        <v>21</v>
      </c>
      <c r="AA81" t="s">
        <v>58</v>
      </c>
      <c r="AB81" t="s">
        <v>59</v>
      </c>
      <c r="AC81" s="4">
        <v>12.75</v>
      </c>
      <c r="AD81">
        <v>19</v>
      </c>
      <c r="AE81" s="5">
        <v>242.25</v>
      </c>
      <c r="AF81" s="4">
        <v>24.46725</v>
      </c>
    </row>
    <row r="82" spans="1:32" x14ac:dyDescent="0.25">
      <c r="A82">
        <v>1128</v>
      </c>
      <c r="B82" s="7">
        <v>41763</v>
      </c>
      <c r="C82" s="7" t="str">
        <f t="shared" si="6"/>
        <v>Sun</v>
      </c>
      <c r="D82" s="7" t="str">
        <f t="shared" si="7"/>
        <v>May</v>
      </c>
      <c r="E82" s="7" t="str">
        <f t="shared" si="8"/>
        <v>2014</v>
      </c>
      <c r="F82">
        <v>4</v>
      </c>
      <c r="G82" t="s">
        <v>26</v>
      </c>
      <c r="H82" t="s">
        <v>27</v>
      </c>
      <c r="I82" t="s">
        <v>28</v>
      </c>
      <c r="J82" t="s">
        <v>29</v>
      </c>
      <c r="K82">
        <v>99999</v>
      </c>
      <c r="L82" t="s">
        <v>16</v>
      </c>
      <c r="M82" t="s">
        <v>30</v>
      </c>
      <c r="N82" t="s">
        <v>31</v>
      </c>
      <c r="O82" s="2">
        <v>41765</v>
      </c>
      <c r="P82" s="2" t="str">
        <f t="shared" si="9"/>
        <v>Tue</v>
      </c>
      <c r="Q82" s="2" t="str">
        <f t="shared" si="10"/>
        <v>May</v>
      </c>
      <c r="R82" s="2" t="str">
        <f t="shared" si="11"/>
        <v>2014</v>
      </c>
      <c r="S82" t="s">
        <v>32</v>
      </c>
      <c r="T82" t="s">
        <v>33</v>
      </c>
      <c r="U82" t="s">
        <v>27</v>
      </c>
      <c r="V82" t="s">
        <v>28</v>
      </c>
      <c r="W82" t="s">
        <v>29</v>
      </c>
      <c r="X82">
        <v>99999</v>
      </c>
      <c r="Y82" t="s">
        <v>16</v>
      </c>
      <c r="Z82" t="s">
        <v>34</v>
      </c>
      <c r="AA82" t="s">
        <v>121</v>
      </c>
      <c r="AB82" t="s">
        <v>91</v>
      </c>
      <c r="AC82" s="4">
        <v>81</v>
      </c>
      <c r="AD82">
        <v>23</v>
      </c>
      <c r="AE82" s="5">
        <v>1863</v>
      </c>
      <c r="AF82" s="4">
        <v>195.61500000000001</v>
      </c>
    </row>
    <row r="83" spans="1:32" x14ac:dyDescent="0.25">
      <c r="A83">
        <v>1129</v>
      </c>
      <c r="B83" s="7">
        <v>41763</v>
      </c>
      <c r="C83" s="7" t="str">
        <f t="shared" si="6"/>
        <v>Sun</v>
      </c>
      <c r="D83" s="7" t="str">
        <f t="shared" si="7"/>
        <v>May</v>
      </c>
      <c r="E83" s="7" t="str">
        <f t="shared" si="8"/>
        <v>2014</v>
      </c>
      <c r="F83">
        <v>4</v>
      </c>
      <c r="G83" t="s">
        <v>26</v>
      </c>
      <c r="H83" t="s">
        <v>27</v>
      </c>
      <c r="I83" t="s">
        <v>28</v>
      </c>
      <c r="J83" t="s">
        <v>29</v>
      </c>
      <c r="K83">
        <v>99999</v>
      </c>
      <c r="L83" t="s">
        <v>16</v>
      </c>
      <c r="M83" t="s">
        <v>30</v>
      </c>
      <c r="N83" t="s">
        <v>31</v>
      </c>
      <c r="O83" s="2">
        <v>41765</v>
      </c>
      <c r="P83" s="2" t="str">
        <f t="shared" si="9"/>
        <v>Tue</v>
      </c>
      <c r="Q83" s="2" t="str">
        <f t="shared" si="10"/>
        <v>May</v>
      </c>
      <c r="R83" s="2" t="str">
        <f t="shared" si="11"/>
        <v>2014</v>
      </c>
      <c r="S83" t="s">
        <v>32</v>
      </c>
      <c r="T83" t="s">
        <v>33</v>
      </c>
      <c r="U83" t="s">
        <v>27</v>
      </c>
      <c r="V83" t="s">
        <v>28</v>
      </c>
      <c r="W83" t="s">
        <v>29</v>
      </c>
      <c r="X83">
        <v>99999</v>
      </c>
      <c r="Y83" t="s">
        <v>16</v>
      </c>
      <c r="Z83" t="s">
        <v>34</v>
      </c>
      <c r="AA83" t="s">
        <v>122</v>
      </c>
      <c r="AB83" t="s">
        <v>123</v>
      </c>
      <c r="AC83" s="4">
        <v>7</v>
      </c>
      <c r="AD83">
        <v>72</v>
      </c>
      <c r="AE83" s="5">
        <v>504</v>
      </c>
      <c r="AF83" s="4">
        <v>51.912000000000006</v>
      </c>
    </row>
    <row r="84" spans="1:32" x14ac:dyDescent="0.25">
      <c r="A84">
        <v>1131</v>
      </c>
      <c r="B84" s="7">
        <v>41767</v>
      </c>
      <c r="C84" s="7" t="str">
        <f t="shared" si="6"/>
        <v>Thu</v>
      </c>
      <c r="D84" s="7" t="str">
        <f t="shared" si="7"/>
        <v>May</v>
      </c>
      <c r="E84" s="7" t="str">
        <f t="shared" si="8"/>
        <v>2014</v>
      </c>
      <c r="F84">
        <v>8</v>
      </c>
      <c r="G84" t="s">
        <v>42</v>
      </c>
      <c r="H84" t="s">
        <v>43</v>
      </c>
      <c r="I84" t="s">
        <v>44</v>
      </c>
      <c r="J84" t="s">
        <v>45</v>
      </c>
      <c r="K84">
        <v>99999</v>
      </c>
      <c r="L84" t="s">
        <v>16</v>
      </c>
      <c r="M84" t="s">
        <v>46</v>
      </c>
      <c r="N84" t="s">
        <v>47</v>
      </c>
      <c r="O84" s="2">
        <v>41769</v>
      </c>
      <c r="P84" s="2" t="str">
        <f t="shared" si="9"/>
        <v>Sat</v>
      </c>
      <c r="Q84" s="2" t="str">
        <f t="shared" si="10"/>
        <v>May</v>
      </c>
      <c r="R84" s="2" t="str">
        <f t="shared" si="11"/>
        <v>2014</v>
      </c>
      <c r="S84" t="s">
        <v>48</v>
      </c>
      <c r="T84" t="s">
        <v>49</v>
      </c>
      <c r="U84" t="s">
        <v>43</v>
      </c>
      <c r="V84" t="s">
        <v>44</v>
      </c>
      <c r="W84" t="s">
        <v>45</v>
      </c>
      <c r="X84">
        <v>99999</v>
      </c>
      <c r="Y84" t="s">
        <v>16</v>
      </c>
      <c r="Z84" t="s">
        <v>34</v>
      </c>
      <c r="AA84" t="s">
        <v>106</v>
      </c>
      <c r="AB84" t="s">
        <v>107</v>
      </c>
      <c r="AC84" s="4">
        <v>34.799999999999997</v>
      </c>
      <c r="AD84">
        <v>22</v>
      </c>
      <c r="AE84" s="5">
        <v>765.59999999999991</v>
      </c>
      <c r="AF84" s="4">
        <v>75.02879999999999</v>
      </c>
    </row>
    <row r="85" spans="1:32" x14ac:dyDescent="0.25">
      <c r="A85">
        <v>1134</v>
      </c>
      <c r="B85" s="7">
        <v>41762</v>
      </c>
      <c r="C85" s="7" t="str">
        <f t="shared" si="6"/>
        <v>Sat</v>
      </c>
      <c r="D85" s="7" t="str">
        <f t="shared" si="7"/>
        <v>May</v>
      </c>
      <c r="E85" s="7" t="str">
        <f t="shared" si="8"/>
        <v>2014</v>
      </c>
      <c r="F85">
        <v>3</v>
      </c>
      <c r="G85" t="s">
        <v>60</v>
      </c>
      <c r="H85" t="s">
        <v>61</v>
      </c>
      <c r="I85" t="s">
        <v>62</v>
      </c>
      <c r="J85" t="s">
        <v>63</v>
      </c>
      <c r="K85">
        <v>99999</v>
      </c>
      <c r="L85" t="s">
        <v>16</v>
      </c>
      <c r="M85" t="s">
        <v>17</v>
      </c>
      <c r="N85" t="s">
        <v>18</v>
      </c>
      <c r="O85" s="2">
        <v>41764</v>
      </c>
      <c r="P85" s="2" t="str">
        <f t="shared" si="9"/>
        <v>Mon</v>
      </c>
      <c r="Q85" s="2" t="str">
        <f t="shared" si="10"/>
        <v>May</v>
      </c>
      <c r="R85" s="2" t="str">
        <f t="shared" si="11"/>
        <v>2014</v>
      </c>
      <c r="S85" t="s">
        <v>19</v>
      </c>
      <c r="T85" t="s">
        <v>64</v>
      </c>
      <c r="U85" t="s">
        <v>61</v>
      </c>
      <c r="V85" t="s">
        <v>62</v>
      </c>
      <c r="W85" t="s">
        <v>63</v>
      </c>
      <c r="X85">
        <v>99999</v>
      </c>
      <c r="Y85" t="s">
        <v>16</v>
      </c>
      <c r="Z85" t="s">
        <v>65</v>
      </c>
      <c r="AA85" t="s">
        <v>108</v>
      </c>
      <c r="AB85" t="s">
        <v>93</v>
      </c>
      <c r="AC85" s="4">
        <v>10</v>
      </c>
      <c r="AD85">
        <v>82</v>
      </c>
      <c r="AE85" s="5">
        <v>820</v>
      </c>
      <c r="AF85" s="4">
        <v>85.28</v>
      </c>
    </row>
    <row r="86" spans="1:32" x14ac:dyDescent="0.25">
      <c r="A86">
        <v>1135</v>
      </c>
      <c r="B86" s="7">
        <v>41762</v>
      </c>
      <c r="C86" s="7" t="str">
        <f t="shared" si="6"/>
        <v>Sat</v>
      </c>
      <c r="D86" s="7" t="str">
        <f t="shared" si="7"/>
        <v>May</v>
      </c>
      <c r="E86" s="7" t="str">
        <f t="shared" si="8"/>
        <v>2014</v>
      </c>
      <c r="F86">
        <v>3</v>
      </c>
      <c r="G86" t="s">
        <v>60</v>
      </c>
      <c r="H86" t="s">
        <v>61</v>
      </c>
      <c r="I86" t="s">
        <v>62</v>
      </c>
      <c r="J86" t="s">
        <v>63</v>
      </c>
      <c r="K86">
        <v>99999</v>
      </c>
      <c r="L86" t="s">
        <v>16</v>
      </c>
      <c r="M86" t="s">
        <v>17</v>
      </c>
      <c r="N86" t="s">
        <v>18</v>
      </c>
      <c r="O86" s="2">
        <v>41764</v>
      </c>
      <c r="P86" s="2" t="str">
        <f t="shared" si="9"/>
        <v>Mon</v>
      </c>
      <c r="Q86" s="2" t="str">
        <f t="shared" si="10"/>
        <v>May</v>
      </c>
      <c r="R86" s="2" t="str">
        <f t="shared" si="11"/>
        <v>2014</v>
      </c>
      <c r="S86" t="s">
        <v>19</v>
      </c>
      <c r="T86" t="s">
        <v>64</v>
      </c>
      <c r="U86" t="s">
        <v>61</v>
      </c>
      <c r="V86" t="s">
        <v>62</v>
      </c>
      <c r="W86" t="s">
        <v>63</v>
      </c>
      <c r="X86">
        <v>99999</v>
      </c>
      <c r="Y86" t="s">
        <v>16</v>
      </c>
      <c r="Z86" t="s">
        <v>65</v>
      </c>
      <c r="AA86" t="s">
        <v>74</v>
      </c>
      <c r="AB86" t="s">
        <v>75</v>
      </c>
      <c r="AC86" s="4">
        <v>40</v>
      </c>
      <c r="AD86">
        <v>98</v>
      </c>
      <c r="AE86" s="5">
        <v>3920</v>
      </c>
      <c r="AF86" s="4">
        <v>411.6</v>
      </c>
    </row>
    <row r="87" spans="1:32" x14ac:dyDescent="0.25">
      <c r="A87">
        <v>1147</v>
      </c>
      <c r="B87" s="7">
        <v>41818</v>
      </c>
      <c r="C87" s="7" t="str">
        <f t="shared" si="6"/>
        <v>Sat</v>
      </c>
      <c r="D87" s="7" t="str">
        <f t="shared" si="7"/>
        <v>Jun</v>
      </c>
      <c r="E87" s="7" t="str">
        <f t="shared" si="8"/>
        <v>2014</v>
      </c>
      <c r="F87">
        <v>28</v>
      </c>
      <c r="G87" t="s">
        <v>76</v>
      </c>
      <c r="H87" t="s">
        <v>77</v>
      </c>
      <c r="I87" t="s">
        <v>78</v>
      </c>
      <c r="J87" t="s">
        <v>79</v>
      </c>
      <c r="K87">
        <v>99999</v>
      </c>
      <c r="L87" t="s">
        <v>16</v>
      </c>
      <c r="M87" t="s">
        <v>80</v>
      </c>
      <c r="N87" t="s">
        <v>81</v>
      </c>
      <c r="O87" s="2">
        <v>41820</v>
      </c>
      <c r="P87" s="2" t="str">
        <f t="shared" si="9"/>
        <v>Mon</v>
      </c>
      <c r="Q87" s="2" t="str">
        <f t="shared" si="10"/>
        <v>Jun</v>
      </c>
      <c r="R87" s="2" t="str">
        <f t="shared" si="11"/>
        <v>2014</v>
      </c>
      <c r="S87" t="s">
        <v>48</v>
      </c>
      <c r="T87" t="s">
        <v>82</v>
      </c>
      <c r="U87" t="s">
        <v>77</v>
      </c>
      <c r="V87" t="s">
        <v>78</v>
      </c>
      <c r="W87" t="s">
        <v>79</v>
      </c>
      <c r="X87">
        <v>99999</v>
      </c>
      <c r="Y87" t="s">
        <v>16</v>
      </c>
      <c r="Z87" t="s">
        <v>34</v>
      </c>
      <c r="AA87" t="s">
        <v>66</v>
      </c>
      <c r="AB87" t="s">
        <v>67</v>
      </c>
      <c r="AC87" s="4">
        <v>9.65</v>
      </c>
      <c r="AD87">
        <v>60</v>
      </c>
      <c r="AE87" s="5">
        <v>579</v>
      </c>
      <c r="AF87" s="4">
        <v>57.321000000000005</v>
      </c>
    </row>
    <row r="88" spans="1:32" x14ac:dyDescent="0.25">
      <c r="A88">
        <v>1148</v>
      </c>
      <c r="B88" s="7">
        <v>41818</v>
      </c>
      <c r="C88" s="7" t="str">
        <f t="shared" si="6"/>
        <v>Sat</v>
      </c>
      <c r="D88" s="7" t="str">
        <f t="shared" si="7"/>
        <v>Jun</v>
      </c>
      <c r="E88" s="7" t="str">
        <f t="shared" si="8"/>
        <v>2014</v>
      </c>
      <c r="F88">
        <v>28</v>
      </c>
      <c r="G88" t="s">
        <v>76</v>
      </c>
      <c r="H88" t="s">
        <v>77</v>
      </c>
      <c r="I88" t="s">
        <v>78</v>
      </c>
      <c r="J88" t="s">
        <v>79</v>
      </c>
      <c r="K88">
        <v>99999</v>
      </c>
      <c r="L88" t="s">
        <v>16</v>
      </c>
      <c r="M88" t="s">
        <v>80</v>
      </c>
      <c r="N88" t="s">
        <v>81</v>
      </c>
      <c r="O88" s="2">
        <v>41820</v>
      </c>
      <c r="P88" s="2" t="str">
        <f t="shared" si="9"/>
        <v>Mon</v>
      </c>
      <c r="Q88" s="2" t="str">
        <f t="shared" si="10"/>
        <v>Jun</v>
      </c>
      <c r="R88" s="2" t="str">
        <f t="shared" si="11"/>
        <v>2014</v>
      </c>
      <c r="S88" t="s">
        <v>48</v>
      </c>
      <c r="T88" t="s">
        <v>82</v>
      </c>
      <c r="U88" t="s">
        <v>77</v>
      </c>
      <c r="V88" t="s">
        <v>78</v>
      </c>
      <c r="W88" t="s">
        <v>79</v>
      </c>
      <c r="X88">
        <v>99999</v>
      </c>
      <c r="Y88" t="s">
        <v>16</v>
      </c>
      <c r="Z88" t="s">
        <v>34</v>
      </c>
      <c r="AA88" t="s">
        <v>96</v>
      </c>
      <c r="AB88" t="s">
        <v>97</v>
      </c>
      <c r="AC88" s="4">
        <v>18.399999999999999</v>
      </c>
      <c r="AD88">
        <v>98</v>
      </c>
      <c r="AE88" s="5">
        <v>1803.1999999999998</v>
      </c>
      <c r="AF88" s="4">
        <v>183.9264</v>
      </c>
    </row>
    <row r="89" spans="1:32" x14ac:dyDescent="0.25">
      <c r="A89">
        <v>1149</v>
      </c>
      <c r="B89" s="7">
        <v>41799</v>
      </c>
      <c r="C89" s="7" t="str">
        <f t="shared" si="6"/>
        <v>Mon</v>
      </c>
      <c r="D89" s="7" t="str">
        <f t="shared" si="7"/>
        <v>Jun</v>
      </c>
      <c r="E89" s="7" t="str">
        <f t="shared" si="8"/>
        <v>2014</v>
      </c>
      <c r="F89">
        <v>9</v>
      </c>
      <c r="G89" t="s">
        <v>98</v>
      </c>
      <c r="H89" t="s">
        <v>99</v>
      </c>
      <c r="I89" t="s">
        <v>100</v>
      </c>
      <c r="J89" t="s">
        <v>101</v>
      </c>
      <c r="K89">
        <v>99999</v>
      </c>
      <c r="L89" t="s">
        <v>16</v>
      </c>
      <c r="M89" t="s">
        <v>102</v>
      </c>
      <c r="N89" t="s">
        <v>18</v>
      </c>
      <c r="O89" s="2">
        <v>41801</v>
      </c>
      <c r="P89" s="2" t="str">
        <f t="shared" si="9"/>
        <v>Wed</v>
      </c>
      <c r="Q89" s="2" t="str">
        <f t="shared" si="10"/>
        <v>Jun</v>
      </c>
      <c r="R89" s="2" t="str">
        <f t="shared" si="11"/>
        <v>2014</v>
      </c>
      <c r="S89" t="s">
        <v>32</v>
      </c>
      <c r="T89" t="s">
        <v>103</v>
      </c>
      <c r="U89" t="s">
        <v>99</v>
      </c>
      <c r="V89" t="s">
        <v>100</v>
      </c>
      <c r="W89" t="s">
        <v>101</v>
      </c>
      <c r="X89">
        <v>99999</v>
      </c>
      <c r="Y89" t="s">
        <v>16</v>
      </c>
      <c r="Z89" t="s">
        <v>21</v>
      </c>
      <c r="AA89" t="s">
        <v>104</v>
      </c>
      <c r="AB89" t="s">
        <v>105</v>
      </c>
      <c r="AC89" s="4">
        <v>19.5</v>
      </c>
      <c r="AD89">
        <v>27</v>
      </c>
      <c r="AE89" s="5">
        <v>526.5</v>
      </c>
      <c r="AF89" s="4">
        <v>51.070500000000003</v>
      </c>
    </row>
    <row r="90" spans="1:32" x14ac:dyDescent="0.25">
      <c r="A90">
        <v>1150</v>
      </c>
      <c r="B90" s="7">
        <v>41799</v>
      </c>
      <c r="C90" s="7" t="str">
        <f t="shared" si="6"/>
        <v>Mon</v>
      </c>
      <c r="D90" s="7" t="str">
        <f t="shared" si="7"/>
        <v>Jun</v>
      </c>
      <c r="E90" s="7" t="str">
        <f t="shared" si="8"/>
        <v>2014</v>
      </c>
      <c r="F90">
        <v>9</v>
      </c>
      <c r="G90" t="s">
        <v>98</v>
      </c>
      <c r="H90" t="s">
        <v>99</v>
      </c>
      <c r="I90" t="s">
        <v>100</v>
      </c>
      <c r="J90" t="s">
        <v>101</v>
      </c>
      <c r="K90">
        <v>99999</v>
      </c>
      <c r="L90" t="s">
        <v>16</v>
      </c>
      <c r="M90" t="s">
        <v>102</v>
      </c>
      <c r="N90" t="s">
        <v>18</v>
      </c>
      <c r="O90" s="2">
        <v>41801</v>
      </c>
      <c r="P90" s="2" t="str">
        <f t="shared" si="9"/>
        <v>Wed</v>
      </c>
      <c r="Q90" s="2" t="str">
        <f t="shared" si="10"/>
        <v>Jun</v>
      </c>
      <c r="R90" s="2" t="str">
        <f t="shared" si="11"/>
        <v>2014</v>
      </c>
      <c r="S90" t="s">
        <v>32</v>
      </c>
      <c r="T90" t="s">
        <v>103</v>
      </c>
      <c r="U90" t="s">
        <v>99</v>
      </c>
      <c r="V90" t="s">
        <v>100</v>
      </c>
      <c r="W90" t="s">
        <v>101</v>
      </c>
      <c r="X90">
        <v>99999</v>
      </c>
      <c r="Y90" t="s">
        <v>16</v>
      </c>
      <c r="Z90" t="s">
        <v>21</v>
      </c>
      <c r="AA90" t="s">
        <v>106</v>
      </c>
      <c r="AB90" t="s">
        <v>107</v>
      </c>
      <c r="AC90" s="4">
        <v>34.799999999999997</v>
      </c>
      <c r="AD90">
        <v>88</v>
      </c>
      <c r="AE90" s="5">
        <v>3062.3999999999996</v>
      </c>
      <c r="AF90" s="4">
        <v>303.17759999999993</v>
      </c>
    </row>
    <row r="91" spans="1:32" x14ac:dyDescent="0.25">
      <c r="A91">
        <v>1151</v>
      </c>
      <c r="B91" s="7">
        <v>41796</v>
      </c>
      <c r="C91" s="7" t="str">
        <f t="shared" si="6"/>
        <v>Fri</v>
      </c>
      <c r="D91" s="7" t="str">
        <f t="shared" si="7"/>
        <v>Jun</v>
      </c>
      <c r="E91" s="7" t="str">
        <f t="shared" si="8"/>
        <v>2014</v>
      </c>
      <c r="F91">
        <v>6</v>
      </c>
      <c r="G91" t="s">
        <v>68</v>
      </c>
      <c r="H91" t="s">
        <v>69</v>
      </c>
      <c r="I91" t="s">
        <v>70</v>
      </c>
      <c r="J91" t="s">
        <v>71</v>
      </c>
      <c r="K91">
        <v>99999</v>
      </c>
      <c r="L91" t="s">
        <v>16</v>
      </c>
      <c r="M91" t="s">
        <v>72</v>
      </c>
      <c r="N91" t="s">
        <v>47</v>
      </c>
      <c r="O91" s="2">
        <v>41798</v>
      </c>
      <c r="P91" s="2" t="str">
        <f t="shared" si="9"/>
        <v>Sun</v>
      </c>
      <c r="Q91" s="2" t="str">
        <f t="shared" si="10"/>
        <v>Jun</v>
      </c>
      <c r="R91" s="2" t="str">
        <f t="shared" si="11"/>
        <v>2014</v>
      </c>
      <c r="S91" t="s">
        <v>19</v>
      </c>
      <c r="T91" t="s">
        <v>73</v>
      </c>
      <c r="U91" t="s">
        <v>69</v>
      </c>
      <c r="V91" t="s">
        <v>70</v>
      </c>
      <c r="W91" t="s">
        <v>71</v>
      </c>
      <c r="X91">
        <v>99999</v>
      </c>
      <c r="Y91" t="s">
        <v>16</v>
      </c>
      <c r="Z91" t="s">
        <v>34</v>
      </c>
      <c r="AA91" t="s">
        <v>22</v>
      </c>
      <c r="AB91" t="s">
        <v>23</v>
      </c>
      <c r="AC91" s="4">
        <v>14</v>
      </c>
      <c r="AD91">
        <v>65</v>
      </c>
      <c r="AE91" s="5">
        <v>910</v>
      </c>
      <c r="AF91" s="4">
        <v>95.55</v>
      </c>
    </row>
    <row r="92" spans="1:32" x14ac:dyDescent="0.25">
      <c r="A92">
        <v>1152</v>
      </c>
      <c r="B92" s="7">
        <v>41798</v>
      </c>
      <c r="C92" s="7" t="str">
        <f t="shared" si="6"/>
        <v>Sun</v>
      </c>
      <c r="D92" s="7" t="str">
        <f t="shared" si="7"/>
        <v>Jun</v>
      </c>
      <c r="E92" s="7" t="str">
        <f t="shared" si="8"/>
        <v>2014</v>
      </c>
      <c r="F92">
        <v>8</v>
      </c>
      <c r="G92" t="s">
        <v>42</v>
      </c>
      <c r="H92" t="s">
        <v>43</v>
      </c>
      <c r="I92" t="s">
        <v>44</v>
      </c>
      <c r="J92" t="s">
        <v>45</v>
      </c>
      <c r="K92">
        <v>99999</v>
      </c>
      <c r="L92" t="s">
        <v>16</v>
      </c>
      <c r="M92" t="s">
        <v>46</v>
      </c>
      <c r="N92" t="s">
        <v>47</v>
      </c>
      <c r="O92" s="2">
        <v>41800</v>
      </c>
      <c r="P92" s="2" t="str">
        <f t="shared" si="9"/>
        <v>Tue</v>
      </c>
      <c r="Q92" s="2" t="str">
        <f t="shared" si="10"/>
        <v>Jun</v>
      </c>
      <c r="R92" s="2" t="str">
        <f t="shared" si="11"/>
        <v>2014</v>
      </c>
      <c r="S92" t="s">
        <v>19</v>
      </c>
      <c r="T92" t="s">
        <v>49</v>
      </c>
      <c r="U92" t="s">
        <v>43</v>
      </c>
      <c r="V92" t="s">
        <v>44</v>
      </c>
      <c r="W92" t="s">
        <v>45</v>
      </c>
      <c r="X92">
        <v>99999</v>
      </c>
      <c r="Y92" t="s">
        <v>16</v>
      </c>
      <c r="Z92" t="s">
        <v>21</v>
      </c>
      <c r="AA92" t="s">
        <v>74</v>
      </c>
      <c r="AB92" t="s">
        <v>75</v>
      </c>
      <c r="AC92" s="4">
        <v>40</v>
      </c>
      <c r="AD92">
        <v>38</v>
      </c>
      <c r="AE92" s="5">
        <v>1520</v>
      </c>
      <c r="AF92" s="4">
        <v>148.96</v>
      </c>
    </row>
    <row r="93" spans="1:32" x14ac:dyDescent="0.25">
      <c r="A93">
        <v>1153</v>
      </c>
      <c r="B93" s="7">
        <v>41798</v>
      </c>
      <c r="C93" s="7" t="str">
        <f t="shared" si="6"/>
        <v>Sun</v>
      </c>
      <c r="D93" s="7" t="str">
        <f t="shared" si="7"/>
        <v>Jun</v>
      </c>
      <c r="E93" s="7" t="str">
        <f t="shared" si="8"/>
        <v>2014</v>
      </c>
      <c r="F93">
        <v>8</v>
      </c>
      <c r="G93" t="s">
        <v>42</v>
      </c>
      <c r="H93" t="s">
        <v>43</v>
      </c>
      <c r="I93" t="s">
        <v>44</v>
      </c>
      <c r="J93" t="s">
        <v>45</v>
      </c>
      <c r="K93">
        <v>99999</v>
      </c>
      <c r="L93" t="s">
        <v>16</v>
      </c>
      <c r="M93" t="s">
        <v>46</v>
      </c>
      <c r="N93" t="s">
        <v>47</v>
      </c>
      <c r="O93">
        <v>41800</v>
      </c>
      <c r="P93" s="2" t="str">
        <f t="shared" si="9"/>
        <v>Tue</v>
      </c>
      <c r="Q93" s="2" t="str">
        <f t="shared" si="10"/>
        <v>Jun</v>
      </c>
      <c r="R93" s="2" t="str">
        <f t="shared" si="11"/>
        <v>2014</v>
      </c>
      <c r="S93" t="s">
        <v>19</v>
      </c>
      <c r="T93" t="s">
        <v>49</v>
      </c>
      <c r="U93" t="s">
        <v>43</v>
      </c>
      <c r="V93" t="s">
        <v>44</v>
      </c>
      <c r="W93" t="s">
        <v>45</v>
      </c>
      <c r="X93">
        <v>99999</v>
      </c>
      <c r="Y93" t="s">
        <v>16</v>
      </c>
      <c r="Z93" t="s">
        <v>21</v>
      </c>
      <c r="AA93" t="s">
        <v>50</v>
      </c>
      <c r="AB93" t="s">
        <v>51</v>
      </c>
      <c r="AC93" s="4">
        <v>9.1999999999999993</v>
      </c>
      <c r="AD93">
        <v>80</v>
      </c>
      <c r="AE93" s="5">
        <v>736</v>
      </c>
      <c r="AF93" s="4">
        <v>70.656000000000006</v>
      </c>
    </row>
    <row r="94" spans="1:32" x14ac:dyDescent="0.25">
      <c r="A94">
        <v>1154</v>
      </c>
      <c r="B94" s="7">
        <v>41815</v>
      </c>
      <c r="C94" s="7" t="str">
        <f t="shared" si="6"/>
        <v>Wed</v>
      </c>
      <c r="D94" s="7" t="str">
        <f t="shared" si="7"/>
        <v>Jun</v>
      </c>
      <c r="E94" s="7" t="str">
        <f t="shared" si="8"/>
        <v>2014</v>
      </c>
      <c r="F94">
        <v>25</v>
      </c>
      <c r="G94" t="s">
        <v>110</v>
      </c>
      <c r="H94" t="s">
        <v>111</v>
      </c>
      <c r="I94" t="s">
        <v>85</v>
      </c>
      <c r="J94" t="s">
        <v>86</v>
      </c>
      <c r="K94">
        <v>99999</v>
      </c>
      <c r="L94" t="s">
        <v>16</v>
      </c>
      <c r="M94" t="s">
        <v>87</v>
      </c>
      <c r="N94" t="s">
        <v>31</v>
      </c>
      <c r="O94" s="2">
        <v>41817</v>
      </c>
      <c r="P94" s="2" t="str">
        <f t="shared" si="9"/>
        <v>Fri</v>
      </c>
      <c r="Q94" s="2" t="str">
        <f t="shared" si="10"/>
        <v>Jun</v>
      </c>
      <c r="R94" s="2" t="str">
        <f t="shared" si="11"/>
        <v>2014</v>
      </c>
      <c r="S94" t="s">
        <v>32</v>
      </c>
      <c r="T94" t="s">
        <v>112</v>
      </c>
      <c r="U94" t="s">
        <v>111</v>
      </c>
      <c r="V94" t="s">
        <v>85</v>
      </c>
      <c r="W94" t="s">
        <v>86</v>
      </c>
      <c r="X94">
        <v>99999</v>
      </c>
      <c r="Y94" t="s">
        <v>16</v>
      </c>
      <c r="Z94" t="s">
        <v>65</v>
      </c>
      <c r="AA94" t="s">
        <v>118</v>
      </c>
      <c r="AB94" t="s">
        <v>51</v>
      </c>
      <c r="AC94" s="4">
        <v>10</v>
      </c>
      <c r="AD94">
        <v>49</v>
      </c>
      <c r="AE94" s="5">
        <v>490</v>
      </c>
      <c r="AF94" s="4">
        <v>47.04</v>
      </c>
    </row>
    <row r="95" spans="1:32" x14ac:dyDescent="0.25">
      <c r="A95">
        <v>1155</v>
      </c>
      <c r="B95" s="7">
        <v>41816</v>
      </c>
      <c r="C95" s="7" t="str">
        <f t="shared" si="6"/>
        <v>Thu</v>
      </c>
      <c r="D95" s="7" t="str">
        <f t="shared" si="7"/>
        <v>Jun</v>
      </c>
      <c r="E95" s="7" t="str">
        <f t="shared" si="8"/>
        <v>2014</v>
      </c>
      <c r="F95">
        <v>26</v>
      </c>
      <c r="G95" t="s">
        <v>113</v>
      </c>
      <c r="H95" t="s">
        <v>114</v>
      </c>
      <c r="I95" t="s">
        <v>94</v>
      </c>
      <c r="J95" t="s">
        <v>95</v>
      </c>
      <c r="K95">
        <v>99999</v>
      </c>
      <c r="L95" t="s">
        <v>16</v>
      </c>
      <c r="M95" t="s">
        <v>80</v>
      </c>
      <c r="N95" t="s">
        <v>81</v>
      </c>
      <c r="O95" s="2">
        <v>41818</v>
      </c>
      <c r="P95" s="2" t="str">
        <f t="shared" si="9"/>
        <v>Sat</v>
      </c>
      <c r="Q95" s="2" t="str">
        <f t="shared" si="10"/>
        <v>Jun</v>
      </c>
      <c r="R95" s="2" t="str">
        <f t="shared" si="11"/>
        <v>2014</v>
      </c>
      <c r="S95" t="s">
        <v>48</v>
      </c>
      <c r="T95" t="s">
        <v>115</v>
      </c>
      <c r="U95" t="s">
        <v>114</v>
      </c>
      <c r="V95" t="s">
        <v>94</v>
      </c>
      <c r="W95" t="s">
        <v>95</v>
      </c>
      <c r="X95">
        <v>99999</v>
      </c>
      <c r="Y95" t="s">
        <v>16</v>
      </c>
      <c r="Z95" t="s">
        <v>34</v>
      </c>
      <c r="AA95" t="s">
        <v>119</v>
      </c>
      <c r="AB95" t="s">
        <v>120</v>
      </c>
      <c r="AC95" s="4">
        <v>21.35</v>
      </c>
      <c r="AD95">
        <v>90</v>
      </c>
      <c r="AE95" s="5">
        <v>1921.5000000000002</v>
      </c>
      <c r="AF95" s="4">
        <v>186.38550000000004</v>
      </c>
    </row>
    <row r="96" spans="1:32" x14ac:dyDescent="0.25">
      <c r="A96">
        <v>1156</v>
      </c>
      <c r="B96" s="7">
        <v>41816</v>
      </c>
      <c r="C96" s="7" t="str">
        <f t="shared" si="6"/>
        <v>Thu</v>
      </c>
      <c r="D96" s="7" t="str">
        <f t="shared" si="7"/>
        <v>Jun</v>
      </c>
      <c r="E96" s="7" t="str">
        <f t="shared" si="8"/>
        <v>2014</v>
      </c>
      <c r="F96">
        <v>26</v>
      </c>
      <c r="G96" t="s">
        <v>113</v>
      </c>
      <c r="H96" t="s">
        <v>114</v>
      </c>
      <c r="I96" t="s">
        <v>94</v>
      </c>
      <c r="J96" t="s">
        <v>95</v>
      </c>
      <c r="K96">
        <v>99999</v>
      </c>
      <c r="L96" t="s">
        <v>16</v>
      </c>
      <c r="M96" t="s">
        <v>80</v>
      </c>
      <c r="N96" t="s">
        <v>81</v>
      </c>
      <c r="O96" s="2">
        <v>41818</v>
      </c>
      <c r="P96" s="2" t="str">
        <f t="shared" si="9"/>
        <v>Sat</v>
      </c>
      <c r="Q96" s="2" t="str">
        <f t="shared" si="10"/>
        <v>Jun</v>
      </c>
      <c r="R96" s="2" t="str">
        <f t="shared" si="11"/>
        <v>2014</v>
      </c>
      <c r="S96" t="s">
        <v>48</v>
      </c>
      <c r="T96" t="s">
        <v>115</v>
      </c>
      <c r="U96" t="s">
        <v>114</v>
      </c>
      <c r="V96" t="s">
        <v>94</v>
      </c>
      <c r="W96" t="s">
        <v>95</v>
      </c>
      <c r="X96">
        <v>99999</v>
      </c>
      <c r="Y96" t="s">
        <v>16</v>
      </c>
      <c r="Z96" t="s">
        <v>34</v>
      </c>
      <c r="AA96" t="s">
        <v>66</v>
      </c>
      <c r="AB96" t="s">
        <v>67</v>
      </c>
      <c r="AC96" s="4">
        <v>9.65</v>
      </c>
      <c r="AD96">
        <v>60</v>
      </c>
      <c r="AE96" s="5">
        <v>579</v>
      </c>
      <c r="AF96" s="4">
        <v>59.637000000000008</v>
      </c>
    </row>
    <row r="97" spans="1:32" x14ac:dyDescent="0.25">
      <c r="A97">
        <v>1157</v>
      </c>
      <c r="B97" s="7">
        <v>41816</v>
      </c>
      <c r="C97" s="7" t="str">
        <f t="shared" si="6"/>
        <v>Thu</v>
      </c>
      <c r="D97" s="7" t="str">
        <f t="shared" si="7"/>
        <v>Jun</v>
      </c>
      <c r="E97" s="7" t="str">
        <f t="shared" si="8"/>
        <v>2014</v>
      </c>
      <c r="F97">
        <v>26</v>
      </c>
      <c r="G97" t="s">
        <v>113</v>
      </c>
      <c r="H97" t="s">
        <v>114</v>
      </c>
      <c r="I97" t="s">
        <v>94</v>
      </c>
      <c r="J97" t="s">
        <v>95</v>
      </c>
      <c r="K97">
        <v>99999</v>
      </c>
      <c r="L97" t="s">
        <v>16</v>
      </c>
      <c r="M97" t="s">
        <v>80</v>
      </c>
      <c r="N97" t="s">
        <v>81</v>
      </c>
      <c r="O97">
        <v>41818</v>
      </c>
      <c r="P97" s="2" t="str">
        <f t="shared" si="9"/>
        <v>Sat</v>
      </c>
      <c r="Q97" s="2" t="str">
        <f t="shared" si="10"/>
        <v>Jun</v>
      </c>
      <c r="R97" s="2" t="str">
        <f t="shared" si="11"/>
        <v>2014</v>
      </c>
      <c r="S97" t="s">
        <v>48</v>
      </c>
      <c r="T97" t="s">
        <v>115</v>
      </c>
      <c r="U97" t="s">
        <v>114</v>
      </c>
      <c r="V97" t="s">
        <v>94</v>
      </c>
      <c r="W97" t="s">
        <v>95</v>
      </c>
      <c r="X97">
        <v>99999</v>
      </c>
      <c r="Y97" t="s">
        <v>16</v>
      </c>
      <c r="Z97" t="s">
        <v>34</v>
      </c>
      <c r="AA97" t="s">
        <v>96</v>
      </c>
      <c r="AB97" t="s">
        <v>97</v>
      </c>
      <c r="AC97" s="4">
        <v>18.399999999999999</v>
      </c>
      <c r="AD97">
        <v>39</v>
      </c>
      <c r="AE97" s="5">
        <v>717.59999999999991</v>
      </c>
      <c r="AF97" s="4">
        <v>71.759999999999991</v>
      </c>
    </row>
    <row r="98" spans="1:32" x14ac:dyDescent="0.25">
      <c r="A98">
        <v>1158</v>
      </c>
      <c r="B98" s="7">
        <v>41819</v>
      </c>
      <c r="C98" s="7" t="str">
        <f t="shared" si="6"/>
        <v>Sun</v>
      </c>
      <c r="D98" s="7" t="str">
        <f t="shared" si="7"/>
        <v>Jun</v>
      </c>
      <c r="E98" s="7" t="str">
        <f t="shared" si="8"/>
        <v>2014</v>
      </c>
      <c r="F98">
        <v>29</v>
      </c>
      <c r="G98" t="s">
        <v>52</v>
      </c>
      <c r="H98" t="s">
        <v>53</v>
      </c>
      <c r="I98" t="s">
        <v>54</v>
      </c>
      <c r="J98" t="s">
        <v>55</v>
      </c>
      <c r="K98">
        <v>99999</v>
      </c>
      <c r="L98" t="s">
        <v>16</v>
      </c>
      <c r="M98" t="s">
        <v>56</v>
      </c>
      <c r="N98" t="s">
        <v>18</v>
      </c>
      <c r="O98">
        <v>41821</v>
      </c>
      <c r="P98" s="2" t="str">
        <f t="shared" si="9"/>
        <v>Tue</v>
      </c>
      <c r="Q98" s="2" t="str">
        <f t="shared" si="10"/>
        <v>Jul</v>
      </c>
      <c r="R98" s="2" t="str">
        <f t="shared" si="11"/>
        <v>2014</v>
      </c>
      <c r="S98" t="s">
        <v>19</v>
      </c>
      <c r="T98" t="s">
        <v>57</v>
      </c>
      <c r="U98" t="s">
        <v>53</v>
      </c>
      <c r="V98" t="s">
        <v>54</v>
      </c>
      <c r="W98" t="s">
        <v>55</v>
      </c>
      <c r="X98">
        <v>99999</v>
      </c>
      <c r="Y98" t="s">
        <v>16</v>
      </c>
      <c r="Z98" t="s">
        <v>21</v>
      </c>
      <c r="AA98" t="s">
        <v>22</v>
      </c>
      <c r="AB98" t="s">
        <v>23</v>
      </c>
      <c r="AC98" s="4">
        <v>14</v>
      </c>
      <c r="AD98">
        <v>79</v>
      </c>
      <c r="AE98" s="5">
        <v>1106</v>
      </c>
      <c r="AF98" s="4">
        <v>113.91800000000001</v>
      </c>
    </row>
    <row r="99" spans="1:32" x14ac:dyDescent="0.25">
      <c r="A99">
        <v>1159</v>
      </c>
      <c r="B99" s="7">
        <v>41796</v>
      </c>
      <c r="C99" s="7" t="str">
        <f t="shared" si="6"/>
        <v>Fri</v>
      </c>
      <c r="D99" s="7" t="str">
        <f t="shared" si="7"/>
        <v>Jun</v>
      </c>
      <c r="E99" s="7" t="str">
        <f t="shared" si="8"/>
        <v>2014</v>
      </c>
      <c r="F99">
        <v>6</v>
      </c>
      <c r="G99" t="s">
        <v>68</v>
      </c>
      <c r="H99" t="s">
        <v>69</v>
      </c>
      <c r="I99" t="s">
        <v>70</v>
      </c>
      <c r="J99" t="s">
        <v>71</v>
      </c>
      <c r="K99">
        <v>99999</v>
      </c>
      <c r="L99" t="s">
        <v>16</v>
      </c>
      <c r="M99" t="s">
        <v>72</v>
      </c>
      <c r="N99" t="s">
        <v>47</v>
      </c>
      <c r="O99">
        <v>41798</v>
      </c>
      <c r="P99" s="2" t="str">
        <f t="shared" si="9"/>
        <v>Sun</v>
      </c>
      <c r="Q99" s="2" t="str">
        <f t="shared" si="10"/>
        <v>Jun</v>
      </c>
      <c r="R99" s="2" t="str">
        <f t="shared" si="11"/>
        <v>2014</v>
      </c>
      <c r="S99" t="s">
        <v>48</v>
      </c>
      <c r="T99" t="s">
        <v>73</v>
      </c>
      <c r="U99" t="s">
        <v>69</v>
      </c>
      <c r="V99" t="s">
        <v>70</v>
      </c>
      <c r="W99" t="s">
        <v>71</v>
      </c>
      <c r="X99">
        <v>99999</v>
      </c>
      <c r="Y99" t="s">
        <v>16</v>
      </c>
      <c r="Z99" t="s">
        <v>21</v>
      </c>
      <c r="AA99" t="s">
        <v>58</v>
      </c>
      <c r="AB99" t="s">
        <v>59</v>
      </c>
      <c r="AC99" s="4">
        <v>12.75</v>
      </c>
      <c r="AD99">
        <v>44</v>
      </c>
      <c r="AE99" s="5">
        <v>561</v>
      </c>
      <c r="AF99" s="4">
        <v>57.222000000000001</v>
      </c>
    </row>
    <row r="100" spans="1:32" x14ac:dyDescent="0.25">
      <c r="A100">
        <v>1161</v>
      </c>
      <c r="B100" s="7">
        <v>41794</v>
      </c>
      <c r="C100" s="7" t="str">
        <f t="shared" si="6"/>
        <v>Wed</v>
      </c>
      <c r="D100" s="7" t="str">
        <f t="shared" si="7"/>
        <v>Jun</v>
      </c>
      <c r="E100" s="7" t="str">
        <f t="shared" si="8"/>
        <v>2014</v>
      </c>
      <c r="F100">
        <v>4</v>
      </c>
      <c r="G100" t="s">
        <v>26</v>
      </c>
      <c r="H100" t="s">
        <v>27</v>
      </c>
      <c r="I100" t="s">
        <v>28</v>
      </c>
      <c r="J100" t="s">
        <v>29</v>
      </c>
      <c r="K100">
        <v>99999</v>
      </c>
      <c r="L100" t="s">
        <v>16</v>
      </c>
      <c r="M100" t="s">
        <v>30</v>
      </c>
      <c r="N100" t="s">
        <v>31</v>
      </c>
      <c r="O100">
        <v>41796</v>
      </c>
      <c r="P100" s="2" t="str">
        <f t="shared" si="9"/>
        <v>Fri</v>
      </c>
      <c r="Q100" s="2" t="str">
        <f t="shared" si="10"/>
        <v>Jun</v>
      </c>
      <c r="R100" s="2" t="str">
        <f t="shared" si="11"/>
        <v>2014</v>
      </c>
      <c r="S100" t="s">
        <v>32</v>
      </c>
      <c r="T100" t="s">
        <v>33</v>
      </c>
      <c r="U100" t="s">
        <v>27</v>
      </c>
      <c r="V100" t="s">
        <v>28</v>
      </c>
      <c r="W100" t="s">
        <v>29</v>
      </c>
      <c r="X100">
        <v>99999</v>
      </c>
      <c r="Y100" t="s">
        <v>16</v>
      </c>
      <c r="Z100" t="s">
        <v>34</v>
      </c>
      <c r="AA100" t="s">
        <v>121</v>
      </c>
      <c r="AB100" t="s">
        <v>91</v>
      </c>
      <c r="AC100" s="4">
        <v>81</v>
      </c>
      <c r="AD100">
        <v>98</v>
      </c>
      <c r="AE100" s="5">
        <v>7938</v>
      </c>
      <c r="AF100" s="4">
        <v>769.98599999999999</v>
      </c>
    </row>
    <row r="101" spans="1:32" x14ac:dyDescent="0.25">
      <c r="A101">
        <v>1162</v>
      </c>
      <c r="B101" s="7">
        <v>41794</v>
      </c>
      <c r="C101" s="7" t="str">
        <f t="shared" si="6"/>
        <v>Wed</v>
      </c>
      <c r="D101" s="7" t="str">
        <f t="shared" si="7"/>
        <v>Jun</v>
      </c>
      <c r="E101" s="7" t="str">
        <f t="shared" si="8"/>
        <v>2014</v>
      </c>
      <c r="F101">
        <v>4</v>
      </c>
      <c r="G101" t="s">
        <v>26</v>
      </c>
      <c r="H101" t="s">
        <v>27</v>
      </c>
      <c r="I101" t="s">
        <v>28</v>
      </c>
      <c r="J101" t="s">
        <v>29</v>
      </c>
      <c r="K101">
        <v>99999</v>
      </c>
      <c r="L101" t="s">
        <v>16</v>
      </c>
      <c r="M101" t="s">
        <v>30</v>
      </c>
      <c r="N101" t="s">
        <v>31</v>
      </c>
      <c r="O101">
        <v>41796</v>
      </c>
      <c r="P101" s="2" t="str">
        <f t="shared" si="9"/>
        <v>Fri</v>
      </c>
      <c r="Q101" s="2" t="str">
        <f t="shared" si="10"/>
        <v>Jun</v>
      </c>
      <c r="R101" s="2" t="str">
        <f t="shared" si="11"/>
        <v>2014</v>
      </c>
      <c r="S101" t="s">
        <v>32</v>
      </c>
      <c r="T101" t="s">
        <v>33</v>
      </c>
      <c r="U101" t="s">
        <v>27</v>
      </c>
      <c r="V101" t="s">
        <v>28</v>
      </c>
      <c r="W101" t="s">
        <v>29</v>
      </c>
      <c r="X101">
        <v>99999</v>
      </c>
      <c r="Y101" t="s">
        <v>16</v>
      </c>
      <c r="Z101" t="s">
        <v>34</v>
      </c>
      <c r="AA101" t="s">
        <v>122</v>
      </c>
      <c r="AB101" t="s">
        <v>123</v>
      </c>
      <c r="AC101" s="4">
        <v>7</v>
      </c>
      <c r="AD101">
        <v>61</v>
      </c>
      <c r="AE101" s="5">
        <v>427</v>
      </c>
      <c r="AF101" s="4">
        <v>42.273000000000003</v>
      </c>
    </row>
    <row r="102" spans="1:32" x14ac:dyDescent="0.25">
      <c r="A102">
        <v>1164</v>
      </c>
      <c r="B102" s="7">
        <v>41798</v>
      </c>
      <c r="C102" s="7" t="str">
        <f t="shared" si="6"/>
        <v>Sun</v>
      </c>
      <c r="D102" s="7" t="str">
        <f t="shared" si="7"/>
        <v>Jun</v>
      </c>
      <c r="E102" s="7" t="str">
        <f t="shared" si="8"/>
        <v>2014</v>
      </c>
      <c r="F102">
        <v>8</v>
      </c>
      <c r="G102" t="s">
        <v>42</v>
      </c>
      <c r="H102" t="s">
        <v>43</v>
      </c>
      <c r="I102" t="s">
        <v>44</v>
      </c>
      <c r="J102" t="s">
        <v>45</v>
      </c>
      <c r="K102">
        <v>99999</v>
      </c>
      <c r="L102" t="s">
        <v>16</v>
      </c>
      <c r="M102" t="s">
        <v>46</v>
      </c>
      <c r="N102" t="s">
        <v>47</v>
      </c>
      <c r="O102" s="2">
        <v>41800</v>
      </c>
      <c r="P102" s="2" t="str">
        <f t="shared" si="9"/>
        <v>Tue</v>
      </c>
      <c r="Q102" s="2" t="str">
        <f t="shared" si="10"/>
        <v>Jun</v>
      </c>
      <c r="R102" s="2" t="str">
        <f t="shared" si="11"/>
        <v>2014</v>
      </c>
      <c r="S102" t="s">
        <v>48</v>
      </c>
      <c r="T102" t="s">
        <v>49</v>
      </c>
      <c r="U102" t="s">
        <v>43</v>
      </c>
      <c r="V102" t="s">
        <v>44</v>
      </c>
      <c r="W102" t="s">
        <v>45</v>
      </c>
      <c r="X102">
        <v>99999</v>
      </c>
      <c r="Y102" t="s">
        <v>16</v>
      </c>
      <c r="Z102" t="s">
        <v>34</v>
      </c>
      <c r="AA102" t="s">
        <v>106</v>
      </c>
      <c r="AB102" t="s">
        <v>107</v>
      </c>
      <c r="AC102" s="4">
        <v>34.799999999999997</v>
      </c>
      <c r="AD102">
        <v>30</v>
      </c>
      <c r="AE102" s="5">
        <v>1044</v>
      </c>
      <c r="AF102" s="4">
        <v>109.62</v>
      </c>
    </row>
    <row r="103" spans="1:32" x14ac:dyDescent="0.25">
      <c r="A103">
        <v>1167</v>
      </c>
      <c r="B103" s="7">
        <v>41793</v>
      </c>
      <c r="C103" s="7" t="str">
        <f t="shared" si="6"/>
        <v>Tue</v>
      </c>
      <c r="D103" s="7" t="str">
        <f t="shared" si="7"/>
        <v>Jun</v>
      </c>
      <c r="E103" s="7" t="str">
        <f t="shared" si="8"/>
        <v>2014</v>
      </c>
      <c r="F103">
        <v>3</v>
      </c>
      <c r="G103" t="s">
        <v>60</v>
      </c>
      <c r="H103" t="s">
        <v>61</v>
      </c>
      <c r="I103" t="s">
        <v>62</v>
      </c>
      <c r="J103" t="s">
        <v>63</v>
      </c>
      <c r="K103">
        <v>99999</v>
      </c>
      <c r="L103" t="s">
        <v>16</v>
      </c>
      <c r="M103" t="s">
        <v>17</v>
      </c>
      <c r="N103" t="s">
        <v>18</v>
      </c>
      <c r="O103" s="2">
        <v>41795</v>
      </c>
      <c r="P103" s="2" t="str">
        <f t="shared" si="9"/>
        <v>Thu</v>
      </c>
      <c r="Q103" s="2" t="str">
        <f t="shared" si="10"/>
        <v>Jun</v>
      </c>
      <c r="R103" s="2" t="str">
        <f t="shared" si="11"/>
        <v>2014</v>
      </c>
      <c r="S103" t="s">
        <v>19</v>
      </c>
      <c r="T103" t="s">
        <v>64</v>
      </c>
      <c r="U103" t="s">
        <v>61</v>
      </c>
      <c r="V103" t="s">
        <v>62</v>
      </c>
      <c r="W103" t="s">
        <v>63</v>
      </c>
      <c r="X103">
        <v>99999</v>
      </c>
      <c r="Y103" t="s">
        <v>16</v>
      </c>
      <c r="Z103" t="s">
        <v>65</v>
      </c>
      <c r="AA103" t="s">
        <v>108</v>
      </c>
      <c r="AB103" t="s">
        <v>93</v>
      </c>
      <c r="AC103" s="4">
        <v>10</v>
      </c>
      <c r="AD103">
        <v>24</v>
      </c>
      <c r="AE103" s="5">
        <v>240</v>
      </c>
      <c r="AF103" s="4">
        <v>25.200000000000003</v>
      </c>
    </row>
    <row r="104" spans="1:32" x14ac:dyDescent="0.25">
      <c r="A104">
        <v>1168</v>
      </c>
      <c r="B104" s="7">
        <v>41793</v>
      </c>
      <c r="C104" s="7" t="str">
        <f t="shared" si="6"/>
        <v>Tue</v>
      </c>
      <c r="D104" s="7" t="str">
        <f t="shared" si="7"/>
        <v>Jun</v>
      </c>
      <c r="E104" s="7" t="str">
        <f t="shared" si="8"/>
        <v>2014</v>
      </c>
      <c r="F104">
        <v>3</v>
      </c>
      <c r="G104" t="s">
        <v>60</v>
      </c>
      <c r="H104" t="s">
        <v>61</v>
      </c>
      <c r="I104" t="s">
        <v>62</v>
      </c>
      <c r="J104" t="s">
        <v>63</v>
      </c>
      <c r="K104">
        <v>99999</v>
      </c>
      <c r="L104" t="s">
        <v>16</v>
      </c>
      <c r="M104" t="s">
        <v>17</v>
      </c>
      <c r="N104" t="s">
        <v>18</v>
      </c>
      <c r="O104" s="2">
        <v>41795</v>
      </c>
      <c r="P104" s="2" t="str">
        <f t="shared" si="9"/>
        <v>Thu</v>
      </c>
      <c r="Q104" s="2" t="str">
        <f t="shared" si="10"/>
        <v>Jun</v>
      </c>
      <c r="R104" s="2" t="str">
        <f t="shared" si="11"/>
        <v>2014</v>
      </c>
      <c r="S104" t="s">
        <v>19</v>
      </c>
      <c r="T104" t="s">
        <v>64</v>
      </c>
      <c r="U104" t="s">
        <v>61</v>
      </c>
      <c r="V104" t="s">
        <v>62</v>
      </c>
      <c r="W104" t="s">
        <v>63</v>
      </c>
      <c r="X104">
        <v>99999</v>
      </c>
      <c r="Y104" t="s">
        <v>16</v>
      </c>
      <c r="Z104" t="s">
        <v>65</v>
      </c>
      <c r="AA104" t="s">
        <v>74</v>
      </c>
      <c r="AB104" t="s">
        <v>75</v>
      </c>
      <c r="AC104" s="4">
        <v>40</v>
      </c>
      <c r="AD104">
        <v>28</v>
      </c>
      <c r="AE104" s="5">
        <v>1120</v>
      </c>
      <c r="AF104" s="4">
        <v>109.75999999999999</v>
      </c>
    </row>
    <row r="105" spans="1:32" x14ac:dyDescent="0.25">
      <c r="A105">
        <v>1172</v>
      </c>
      <c r="B105" s="7">
        <v>41800</v>
      </c>
      <c r="C105" s="7" t="str">
        <f t="shared" si="6"/>
        <v>Tue</v>
      </c>
      <c r="D105" s="7" t="str">
        <f t="shared" si="7"/>
        <v>Jun</v>
      </c>
      <c r="E105" s="7" t="str">
        <f t="shared" si="8"/>
        <v>2014</v>
      </c>
      <c r="F105">
        <v>10</v>
      </c>
      <c r="G105" t="s">
        <v>83</v>
      </c>
      <c r="H105" t="s">
        <v>84</v>
      </c>
      <c r="I105" t="s">
        <v>85</v>
      </c>
      <c r="J105" t="s">
        <v>86</v>
      </c>
      <c r="K105">
        <v>99999</v>
      </c>
      <c r="L105" t="s">
        <v>16</v>
      </c>
      <c r="M105" t="s">
        <v>87</v>
      </c>
      <c r="N105" t="s">
        <v>31</v>
      </c>
      <c r="O105" s="2">
        <v>41802</v>
      </c>
      <c r="P105" s="2" t="str">
        <f t="shared" si="9"/>
        <v>Thu</v>
      </c>
      <c r="Q105" s="2" t="str">
        <f t="shared" si="10"/>
        <v>Jun</v>
      </c>
      <c r="R105" s="2" t="str">
        <f t="shared" si="11"/>
        <v>2014</v>
      </c>
      <c r="S105" t="s">
        <v>19</v>
      </c>
      <c r="T105" t="s">
        <v>88</v>
      </c>
      <c r="U105" t="s">
        <v>84</v>
      </c>
      <c r="V105" t="s">
        <v>85</v>
      </c>
      <c r="W105" t="s">
        <v>86</v>
      </c>
      <c r="X105">
        <v>99999</v>
      </c>
      <c r="Y105" t="s">
        <v>16</v>
      </c>
      <c r="Z105" t="s">
        <v>34</v>
      </c>
      <c r="AA105" t="s">
        <v>109</v>
      </c>
      <c r="AB105" t="s">
        <v>25</v>
      </c>
      <c r="AC105" s="4">
        <v>10</v>
      </c>
      <c r="AD105">
        <v>74</v>
      </c>
      <c r="AE105" s="5">
        <v>740</v>
      </c>
      <c r="AF105" s="4">
        <v>71.78</v>
      </c>
    </row>
    <row r="106" spans="1:32" x14ac:dyDescent="0.25">
      <c r="A106">
        <v>1177</v>
      </c>
      <c r="B106" s="7">
        <v>41818</v>
      </c>
      <c r="C106" s="7" t="str">
        <f t="shared" si="6"/>
        <v>Sat</v>
      </c>
      <c r="D106" s="7" t="str">
        <f t="shared" si="7"/>
        <v>Jun</v>
      </c>
      <c r="E106" s="7" t="str">
        <f t="shared" si="8"/>
        <v>2014</v>
      </c>
      <c r="F106">
        <v>28</v>
      </c>
      <c r="G106" t="s">
        <v>76</v>
      </c>
      <c r="H106" t="s">
        <v>77</v>
      </c>
      <c r="I106" t="s">
        <v>78</v>
      </c>
      <c r="J106" t="s">
        <v>79</v>
      </c>
      <c r="K106">
        <v>99999</v>
      </c>
      <c r="L106" t="s">
        <v>16</v>
      </c>
      <c r="M106" t="s">
        <v>80</v>
      </c>
      <c r="N106" t="s">
        <v>81</v>
      </c>
      <c r="O106" s="2">
        <v>41820</v>
      </c>
      <c r="P106" s="2" t="str">
        <f t="shared" si="9"/>
        <v>Mon</v>
      </c>
      <c r="Q106" s="2" t="str">
        <f t="shared" si="10"/>
        <v>Jun</v>
      </c>
      <c r="R106" s="2" t="str">
        <f t="shared" si="11"/>
        <v>2014</v>
      </c>
      <c r="S106" t="s">
        <v>48</v>
      </c>
      <c r="T106" t="s">
        <v>82</v>
      </c>
      <c r="U106" t="s">
        <v>77</v>
      </c>
      <c r="V106" t="s">
        <v>78</v>
      </c>
      <c r="W106" t="s">
        <v>79</v>
      </c>
      <c r="X106">
        <v>99999</v>
      </c>
      <c r="Y106" t="s">
        <v>16</v>
      </c>
      <c r="Z106" t="s">
        <v>34</v>
      </c>
      <c r="AA106" t="s">
        <v>41</v>
      </c>
      <c r="AB106" t="s">
        <v>23</v>
      </c>
      <c r="AC106" s="4">
        <v>46</v>
      </c>
      <c r="AD106">
        <v>74</v>
      </c>
      <c r="AE106" s="5">
        <v>3404</v>
      </c>
      <c r="AF106" s="4">
        <v>340.40000000000003</v>
      </c>
    </row>
    <row r="107" spans="1:32" x14ac:dyDescent="0.25">
      <c r="A107">
        <v>1178</v>
      </c>
      <c r="B107" s="7">
        <v>41799</v>
      </c>
      <c r="C107" s="7" t="str">
        <f t="shared" si="6"/>
        <v>Mon</v>
      </c>
      <c r="D107" s="7" t="str">
        <f t="shared" si="7"/>
        <v>Jun</v>
      </c>
      <c r="E107" s="7" t="str">
        <f t="shared" si="8"/>
        <v>2014</v>
      </c>
      <c r="F107">
        <v>9</v>
      </c>
      <c r="G107" t="s">
        <v>98</v>
      </c>
      <c r="H107" t="s">
        <v>99</v>
      </c>
      <c r="I107" t="s">
        <v>100</v>
      </c>
      <c r="J107" t="s">
        <v>101</v>
      </c>
      <c r="K107">
        <v>99999</v>
      </c>
      <c r="L107" t="s">
        <v>16</v>
      </c>
      <c r="M107" t="s">
        <v>102</v>
      </c>
      <c r="N107" t="s">
        <v>18</v>
      </c>
      <c r="O107" s="2">
        <v>41801</v>
      </c>
      <c r="P107" s="2" t="str">
        <f t="shared" si="9"/>
        <v>Wed</v>
      </c>
      <c r="Q107" s="2" t="str">
        <f t="shared" si="10"/>
        <v>Jun</v>
      </c>
      <c r="R107" s="2" t="str">
        <f t="shared" si="11"/>
        <v>2014</v>
      </c>
      <c r="S107" t="s">
        <v>32</v>
      </c>
      <c r="T107" t="s">
        <v>103</v>
      </c>
      <c r="U107" t="s">
        <v>99</v>
      </c>
      <c r="V107" t="s">
        <v>100</v>
      </c>
      <c r="W107" t="s">
        <v>101</v>
      </c>
      <c r="X107">
        <v>99999</v>
      </c>
      <c r="Y107" t="s">
        <v>16</v>
      </c>
      <c r="Z107" t="s">
        <v>21</v>
      </c>
      <c r="AA107" t="s">
        <v>66</v>
      </c>
      <c r="AB107" t="s">
        <v>67</v>
      </c>
      <c r="AC107" s="4">
        <v>9.65</v>
      </c>
      <c r="AD107">
        <v>76</v>
      </c>
      <c r="AE107" s="5">
        <v>733.4</v>
      </c>
      <c r="AF107" s="4">
        <v>72.6066</v>
      </c>
    </row>
    <row r="108" spans="1:32" x14ac:dyDescent="0.25">
      <c r="A108">
        <v>1179</v>
      </c>
      <c r="B108" s="7">
        <v>41796</v>
      </c>
      <c r="C108" s="7" t="str">
        <f t="shared" si="6"/>
        <v>Fri</v>
      </c>
      <c r="D108" s="7" t="str">
        <f t="shared" si="7"/>
        <v>Jun</v>
      </c>
      <c r="E108" s="7" t="str">
        <f t="shared" si="8"/>
        <v>2014</v>
      </c>
      <c r="F108">
        <v>6</v>
      </c>
      <c r="G108" t="s">
        <v>68</v>
      </c>
      <c r="H108" t="s">
        <v>69</v>
      </c>
      <c r="I108" t="s">
        <v>70</v>
      </c>
      <c r="J108" t="s">
        <v>71</v>
      </c>
      <c r="K108">
        <v>99999</v>
      </c>
      <c r="L108" t="s">
        <v>16</v>
      </c>
      <c r="M108" t="s">
        <v>72</v>
      </c>
      <c r="N108" t="s">
        <v>47</v>
      </c>
      <c r="O108" s="2">
        <v>41798</v>
      </c>
      <c r="P108" s="2" t="str">
        <f t="shared" si="9"/>
        <v>Sun</v>
      </c>
      <c r="Q108" s="2" t="str">
        <f t="shared" si="10"/>
        <v>Jun</v>
      </c>
      <c r="R108" s="2" t="str">
        <f t="shared" si="11"/>
        <v>2014</v>
      </c>
      <c r="S108" t="s">
        <v>19</v>
      </c>
      <c r="T108" t="s">
        <v>73</v>
      </c>
      <c r="U108" t="s">
        <v>69</v>
      </c>
      <c r="V108" t="s">
        <v>70</v>
      </c>
      <c r="W108" t="s">
        <v>71</v>
      </c>
      <c r="X108">
        <v>99999</v>
      </c>
      <c r="Y108" t="s">
        <v>16</v>
      </c>
      <c r="Z108" t="s">
        <v>34</v>
      </c>
      <c r="AA108" t="s">
        <v>58</v>
      </c>
      <c r="AB108" t="s">
        <v>59</v>
      </c>
      <c r="AC108" s="4">
        <v>12.75</v>
      </c>
      <c r="AD108">
        <v>96</v>
      </c>
      <c r="AE108" s="5">
        <v>1224</v>
      </c>
      <c r="AF108" s="4">
        <v>123.62400000000001</v>
      </c>
    </row>
    <row r="109" spans="1:32" x14ac:dyDescent="0.25">
      <c r="A109">
        <v>1180</v>
      </c>
      <c r="B109" s="7">
        <v>41798</v>
      </c>
      <c r="C109" s="7" t="str">
        <f t="shared" si="6"/>
        <v>Sun</v>
      </c>
      <c r="D109" s="7" t="str">
        <f t="shared" si="7"/>
        <v>Jun</v>
      </c>
      <c r="E109" s="7" t="str">
        <f t="shared" si="8"/>
        <v>2014</v>
      </c>
      <c r="F109">
        <v>8</v>
      </c>
      <c r="G109" t="s">
        <v>42</v>
      </c>
      <c r="H109" t="s">
        <v>43</v>
      </c>
      <c r="I109" t="s">
        <v>44</v>
      </c>
      <c r="J109" t="s">
        <v>45</v>
      </c>
      <c r="K109">
        <v>99999</v>
      </c>
      <c r="L109" t="s">
        <v>16</v>
      </c>
      <c r="M109" t="s">
        <v>46</v>
      </c>
      <c r="N109" t="s">
        <v>47</v>
      </c>
      <c r="O109" s="2">
        <v>41800</v>
      </c>
      <c r="P109" s="2" t="str">
        <f t="shared" si="9"/>
        <v>Tue</v>
      </c>
      <c r="Q109" s="2" t="str">
        <f t="shared" si="10"/>
        <v>Jun</v>
      </c>
      <c r="R109" s="2" t="str">
        <f t="shared" si="11"/>
        <v>2014</v>
      </c>
      <c r="S109" t="s">
        <v>19</v>
      </c>
      <c r="T109" t="s">
        <v>49</v>
      </c>
      <c r="U109" t="s">
        <v>43</v>
      </c>
      <c r="V109" t="s">
        <v>44</v>
      </c>
      <c r="W109" t="s">
        <v>45</v>
      </c>
      <c r="X109">
        <v>99999</v>
      </c>
      <c r="Y109" t="s">
        <v>16</v>
      </c>
      <c r="Z109" t="s">
        <v>21</v>
      </c>
      <c r="AA109" t="s">
        <v>58</v>
      </c>
      <c r="AB109" t="s">
        <v>59</v>
      </c>
      <c r="AC109" s="4">
        <v>12.75</v>
      </c>
      <c r="AD109">
        <v>92</v>
      </c>
      <c r="AE109" s="5">
        <v>1173</v>
      </c>
      <c r="AF109" s="4">
        <v>116.12700000000001</v>
      </c>
    </row>
    <row r="110" spans="1:32" x14ac:dyDescent="0.25">
      <c r="A110">
        <v>1181</v>
      </c>
      <c r="B110" s="7">
        <v>41815</v>
      </c>
      <c r="C110" s="7" t="str">
        <f t="shared" si="6"/>
        <v>Wed</v>
      </c>
      <c r="D110" s="7" t="str">
        <f t="shared" si="7"/>
        <v>Jun</v>
      </c>
      <c r="E110" s="7" t="str">
        <f t="shared" si="8"/>
        <v>2014</v>
      </c>
      <c r="F110">
        <v>25</v>
      </c>
      <c r="G110" t="s">
        <v>110</v>
      </c>
      <c r="H110" t="s">
        <v>111</v>
      </c>
      <c r="I110" t="s">
        <v>85</v>
      </c>
      <c r="J110" t="s">
        <v>86</v>
      </c>
      <c r="K110">
        <v>99999</v>
      </c>
      <c r="L110" t="s">
        <v>16</v>
      </c>
      <c r="M110" t="s">
        <v>87</v>
      </c>
      <c r="N110" t="s">
        <v>31</v>
      </c>
      <c r="O110" s="2">
        <v>41817</v>
      </c>
      <c r="P110" s="2" t="str">
        <f t="shared" si="9"/>
        <v>Fri</v>
      </c>
      <c r="Q110" s="2" t="str">
        <f t="shared" si="10"/>
        <v>Jun</v>
      </c>
      <c r="R110" s="2" t="str">
        <f t="shared" si="11"/>
        <v>2014</v>
      </c>
      <c r="S110" t="s">
        <v>32</v>
      </c>
      <c r="T110" t="s">
        <v>112</v>
      </c>
      <c r="U110" t="s">
        <v>111</v>
      </c>
      <c r="V110" t="s">
        <v>85</v>
      </c>
      <c r="W110" t="s">
        <v>86</v>
      </c>
      <c r="X110">
        <v>99999</v>
      </c>
      <c r="Y110" t="s">
        <v>16</v>
      </c>
      <c r="Z110" t="s">
        <v>65</v>
      </c>
      <c r="AA110" t="s">
        <v>92</v>
      </c>
      <c r="AB110" t="s">
        <v>93</v>
      </c>
      <c r="AC110" s="4">
        <v>22</v>
      </c>
      <c r="AD110">
        <v>93</v>
      </c>
      <c r="AE110" s="5">
        <v>2046</v>
      </c>
      <c r="AF110" s="4">
        <v>200.50800000000001</v>
      </c>
    </row>
    <row r="111" spans="1:32" x14ac:dyDescent="0.25">
      <c r="A111">
        <v>1182</v>
      </c>
      <c r="B111" s="7">
        <v>41816</v>
      </c>
      <c r="C111" s="7" t="str">
        <f t="shared" si="6"/>
        <v>Thu</v>
      </c>
      <c r="D111" s="7" t="str">
        <f t="shared" si="7"/>
        <v>Jun</v>
      </c>
      <c r="E111" s="7" t="str">
        <f t="shared" si="8"/>
        <v>2014</v>
      </c>
      <c r="F111">
        <v>26</v>
      </c>
      <c r="G111" t="s">
        <v>113</v>
      </c>
      <c r="H111" t="s">
        <v>114</v>
      </c>
      <c r="I111" t="s">
        <v>94</v>
      </c>
      <c r="J111" t="s">
        <v>95</v>
      </c>
      <c r="K111">
        <v>99999</v>
      </c>
      <c r="L111" t="s">
        <v>16</v>
      </c>
      <c r="M111" t="s">
        <v>80</v>
      </c>
      <c r="N111" t="s">
        <v>81</v>
      </c>
      <c r="O111" s="2">
        <v>41818</v>
      </c>
      <c r="P111" s="2" t="str">
        <f t="shared" si="9"/>
        <v>Sat</v>
      </c>
      <c r="Q111" s="2" t="str">
        <f t="shared" si="10"/>
        <v>Jun</v>
      </c>
      <c r="R111" s="2" t="str">
        <f t="shared" si="11"/>
        <v>2014</v>
      </c>
      <c r="S111" t="s">
        <v>48</v>
      </c>
      <c r="T111" t="s">
        <v>115</v>
      </c>
      <c r="U111" t="s">
        <v>114</v>
      </c>
      <c r="V111" t="s">
        <v>94</v>
      </c>
      <c r="W111" t="s">
        <v>95</v>
      </c>
      <c r="X111">
        <v>99999</v>
      </c>
      <c r="Y111" t="s">
        <v>16</v>
      </c>
      <c r="Z111" t="s">
        <v>34</v>
      </c>
      <c r="AA111" t="s">
        <v>90</v>
      </c>
      <c r="AB111" t="s">
        <v>91</v>
      </c>
      <c r="AC111" s="4">
        <v>25</v>
      </c>
      <c r="AD111">
        <v>18</v>
      </c>
      <c r="AE111" s="5">
        <v>450</v>
      </c>
      <c r="AF111" s="4">
        <v>42.75</v>
      </c>
    </row>
    <row r="112" spans="1:32" x14ac:dyDescent="0.25">
      <c r="A112">
        <v>1183</v>
      </c>
      <c r="B112" s="7">
        <v>41819</v>
      </c>
      <c r="C112" s="7" t="str">
        <f t="shared" si="6"/>
        <v>Sun</v>
      </c>
      <c r="D112" s="7" t="str">
        <f t="shared" si="7"/>
        <v>Jun</v>
      </c>
      <c r="E112" s="7" t="str">
        <f t="shared" si="8"/>
        <v>2014</v>
      </c>
      <c r="F112">
        <v>29</v>
      </c>
      <c r="G112" t="s">
        <v>52</v>
      </c>
      <c r="H112" t="s">
        <v>53</v>
      </c>
      <c r="I112" t="s">
        <v>54</v>
      </c>
      <c r="J112" t="s">
        <v>55</v>
      </c>
      <c r="K112">
        <v>99999</v>
      </c>
      <c r="L112" t="s">
        <v>16</v>
      </c>
      <c r="M112" t="s">
        <v>56</v>
      </c>
      <c r="N112" t="s">
        <v>18</v>
      </c>
      <c r="O112" s="2">
        <v>41821</v>
      </c>
      <c r="P112" s="2" t="str">
        <f t="shared" si="9"/>
        <v>Tue</v>
      </c>
      <c r="Q112" s="2" t="str">
        <f t="shared" si="10"/>
        <v>Jul</v>
      </c>
      <c r="R112" s="2" t="str">
        <f t="shared" si="11"/>
        <v>2014</v>
      </c>
      <c r="S112" t="s">
        <v>19</v>
      </c>
      <c r="T112" t="s">
        <v>57</v>
      </c>
      <c r="U112" t="s">
        <v>53</v>
      </c>
      <c r="V112" t="s">
        <v>54</v>
      </c>
      <c r="W112" t="s">
        <v>55</v>
      </c>
      <c r="X112">
        <v>99999</v>
      </c>
      <c r="Y112" t="s">
        <v>16</v>
      </c>
      <c r="Z112" t="s">
        <v>21</v>
      </c>
      <c r="AA112" t="s">
        <v>116</v>
      </c>
      <c r="AB112" t="s">
        <v>117</v>
      </c>
      <c r="AC112" s="4">
        <v>39</v>
      </c>
      <c r="AD112">
        <v>98</v>
      </c>
      <c r="AE112" s="5">
        <v>3822</v>
      </c>
      <c r="AF112" s="4">
        <v>397.48800000000006</v>
      </c>
    </row>
    <row r="113" spans="1:32" x14ac:dyDescent="0.25">
      <c r="A113">
        <v>1184</v>
      </c>
      <c r="B113" s="7">
        <v>41796</v>
      </c>
      <c r="C113" s="7" t="str">
        <f t="shared" si="6"/>
        <v>Fri</v>
      </c>
      <c r="D113" s="7" t="str">
        <f t="shared" si="7"/>
        <v>Jun</v>
      </c>
      <c r="E113" s="7" t="str">
        <f t="shared" si="8"/>
        <v>2014</v>
      </c>
      <c r="F113">
        <v>6</v>
      </c>
      <c r="G113" t="s">
        <v>68</v>
      </c>
      <c r="H113" t="s">
        <v>69</v>
      </c>
      <c r="I113" t="s">
        <v>70</v>
      </c>
      <c r="J113" t="s">
        <v>71</v>
      </c>
      <c r="K113">
        <v>99999</v>
      </c>
      <c r="L113" t="s">
        <v>16</v>
      </c>
      <c r="M113" t="s">
        <v>72</v>
      </c>
      <c r="N113" t="s">
        <v>47</v>
      </c>
      <c r="O113" s="2">
        <v>41798</v>
      </c>
      <c r="P113" s="2" t="str">
        <f t="shared" si="9"/>
        <v>Sun</v>
      </c>
      <c r="Q113" s="2" t="str">
        <f t="shared" si="10"/>
        <v>Jun</v>
      </c>
      <c r="R113" s="2" t="str">
        <f t="shared" si="11"/>
        <v>2014</v>
      </c>
      <c r="S113" t="s">
        <v>48</v>
      </c>
      <c r="T113" t="s">
        <v>73</v>
      </c>
      <c r="U113" t="s">
        <v>69</v>
      </c>
      <c r="V113" t="s">
        <v>70</v>
      </c>
      <c r="W113" t="s">
        <v>71</v>
      </c>
      <c r="X113">
        <v>99999</v>
      </c>
      <c r="Y113" t="s">
        <v>16</v>
      </c>
      <c r="Z113" t="s">
        <v>21</v>
      </c>
      <c r="AA113" t="s">
        <v>35</v>
      </c>
      <c r="AB113" t="s">
        <v>25</v>
      </c>
      <c r="AC113" s="4">
        <v>30</v>
      </c>
      <c r="AD113">
        <v>46</v>
      </c>
      <c r="AE113" s="5">
        <v>1380</v>
      </c>
      <c r="AF113" s="4">
        <v>135.24</v>
      </c>
    </row>
    <row r="114" spans="1:32" x14ac:dyDescent="0.25">
      <c r="A114">
        <v>1185</v>
      </c>
      <c r="B114" s="7">
        <v>41796</v>
      </c>
      <c r="C114" s="7" t="str">
        <f t="shared" si="6"/>
        <v>Fri</v>
      </c>
      <c r="D114" s="7" t="str">
        <f t="shared" si="7"/>
        <v>Jun</v>
      </c>
      <c r="E114" s="7" t="str">
        <f t="shared" si="8"/>
        <v>2014</v>
      </c>
      <c r="F114">
        <v>6</v>
      </c>
      <c r="G114" t="s">
        <v>68</v>
      </c>
      <c r="H114" t="s">
        <v>69</v>
      </c>
      <c r="I114" t="s">
        <v>70</v>
      </c>
      <c r="J114" t="s">
        <v>71</v>
      </c>
      <c r="K114">
        <v>99999</v>
      </c>
      <c r="L114" t="s">
        <v>16</v>
      </c>
      <c r="M114" t="s">
        <v>72</v>
      </c>
      <c r="N114" t="s">
        <v>47</v>
      </c>
      <c r="O114" s="2">
        <v>41798</v>
      </c>
      <c r="P114" s="2" t="str">
        <f t="shared" si="9"/>
        <v>Sun</v>
      </c>
      <c r="Q114" s="2" t="str">
        <f t="shared" si="10"/>
        <v>Jun</v>
      </c>
      <c r="R114" s="2" t="str">
        <f t="shared" si="11"/>
        <v>2014</v>
      </c>
      <c r="S114" t="s">
        <v>48</v>
      </c>
      <c r="T114" t="s">
        <v>73</v>
      </c>
      <c r="U114" t="s">
        <v>69</v>
      </c>
      <c r="V114" t="s">
        <v>70</v>
      </c>
      <c r="W114" t="s">
        <v>71</v>
      </c>
      <c r="X114">
        <v>99999</v>
      </c>
      <c r="Y114" t="s">
        <v>16</v>
      </c>
      <c r="Z114" t="s">
        <v>21</v>
      </c>
      <c r="AA114" t="s">
        <v>36</v>
      </c>
      <c r="AB114" t="s">
        <v>25</v>
      </c>
      <c r="AC114" s="4">
        <v>53</v>
      </c>
      <c r="AD114">
        <v>14</v>
      </c>
      <c r="AE114" s="5">
        <v>742</v>
      </c>
      <c r="AF114" s="4">
        <v>74.2</v>
      </c>
    </row>
    <row r="115" spans="1:32" x14ac:dyDescent="0.25">
      <c r="A115">
        <v>1189</v>
      </c>
      <c r="B115" s="7">
        <v>41848</v>
      </c>
      <c r="C115" s="7" t="str">
        <f t="shared" si="6"/>
        <v>Mon</v>
      </c>
      <c r="D115" s="7" t="str">
        <f t="shared" si="7"/>
        <v>Jul</v>
      </c>
      <c r="E115" s="7" t="str">
        <f t="shared" si="8"/>
        <v>2014</v>
      </c>
      <c r="F115">
        <v>28</v>
      </c>
      <c r="G115" t="s">
        <v>76</v>
      </c>
      <c r="H115" t="s">
        <v>77</v>
      </c>
      <c r="I115" t="s">
        <v>78</v>
      </c>
      <c r="J115" t="s">
        <v>79</v>
      </c>
      <c r="K115">
        <v>99999</v>
      </c>
      <c r="L115" t="s">
        <v>16</v>
      </c>
      <c r="M115" t="s">
        <v>80</v>
      </c>
      <c r="N115" t="s">
        <v>81</v>
      </c>
      <c r="O115" s="2">
        <v>41850</v>
      </c>
      <c r="P115" s="2" t="str">
        <f t="shared" si="9"/>
        <v>Wed</v>
      </c>
      <c r="Q115" s="2" t="str">
        <f t="shared" si="10"/>
        <v>Jul</v>
      </c>
      <c r="R115" s="2" t="str">
        <f t="shared" si="11"/>
        <v>2014</v>
      </c>
      <c r="S115" t="s">
        <v>48</v>
      </c>
      <c r="T115" t="s">
        <v>82</v>
      </c>
      <c r="U115" t="s">
        <v>77</v>
      </c>
      <c r="V115" t="s">
        <v>78</v>
      </c>
      <c r="W115" t="s">
        <v>79</v>
      </c>
      <c r="X115">
        <v>99999</v>
      </c>
      <c r="Y115" t="s">
        <v>16</v>
      </c>
      <c r="Z115" t="s">
        <v>34</v>
      </c>
      <c r="AA115" t="s">
        <v>66</v>
      </c>
      <c r="AB115" t="s">
        <v>67</v>
      </c>
      <c r="AC115" s="4">
        <v>9.65</v>
      </c>
      <c r="AD115">
        <v>33</v>
      </c>
      <c r="AE115" s="5">
        <v>318.45</v>
      </c>
      <c r="AF115" s="4">
        <v>30.252749999999999</v>
      </c>
    </row>
    <row r="116" spans="1:32" x14ac:dyDescent="0.25">
      <c r="A116">
        <v>1190</v>
      </c>
      <c r="B116" s="7">
        <v>41848</v>
      </c>
      <c r="C116" s="7" t="str">
        <f t="shared" si="6"/>
        <v>Mon</v>
      </c>
      <c r="D116" s="7" t="str">
        <f t="shared" si="7"/>
        <v>Jul</v>
      </c>
      <c r="E116" s="7" t="str">
        <f t="shared" si="8"/>
        <v>2014</v>
      </c>
      <c r="F116">
        <v>28</v>
      </c>
      <c r="G116" t="s">
        <v>76</v>
      </c>
      <c r="H116" t="s">
        <v>77</v>
      </c>
      <c r="I116" t="s">
        <v>78</v>
      </c>
      <c r="J116" t="s">
        <v>79</v>
      </c>
      <c r="K116">
        <v>99999</v>
      </c>
      <c r="L116" t="s">
        <v>16</v>
      </c>
      <c r="M116" t="s">
        <v>80</v>
      </c>
      <c r="N116" t="s">
        <v>81</v>
      </c>
      <c r="O116" s="2">
        <v>41850</v>
      </c>
      <c r="P116" s="2" t="str">
        <f t="shared" si="9"/>
        <v>Wed</v>
      </c>
      <c r="Q116" s="2" t="str">
        <f t="shared" si="10"/>
        <v>Jul</v>
      </c>
      <c r="R116" s="2" t="str">
        <f t="shared" si="11"/>
        <v>2014</v>
      </c>
      <c r="S116" t="s">
        <v>48</v>
      </c>
      <c r="T116" t="s">
        <v>82</v>
      </c>
      <c r="U116" t="s">
        <v>77</v>
      </c>
      <c r="V116" t="s">
        <v>78</v>
      </c>
      <c r="W116" t="s">
        <v>79</v>
      </c>
      <c r="X116">
        <v>99999</v>
      </c>
      <c r="Y116" t="s">
        <v>16</v>
      </c>
      <c r="Z116" t="s">
        <v>34</v>
      </c>
      <c r="AA116" t="s">
        <v>96</v>
      </c>
      <c r="AB116" t="s">
        <v>97</v>
      </c>
      <c r="AC116" s="4">
        <v>18.399999999999999</v>
      </c>
      <c r="AD116">
        <v>47</v>
      </c>
      <c r="AE116" s="5">
        <v>864.8</v>
      </c>
      <c r="AF116" s="4">
        <v>90.804000000000002</v>
      </c>
    </row>
    <row r="117" spans="1:32" x14ac:dyDescent="0.25">
      <c r="A117">
        <v>1191</v>
      </c>
      <c r="B117" s="7">
        <v>41829</v>
      </c>
      <c r="C117" s="7" t="str">
        <f t="shared" si="6"/>
        <v>Wed</v>
      </c>
      <c r="D117" s="7" t="str">
        <f t="shared" si="7"/>
        <v>Jul</v>
      </c>
      <c r="E117" s="7" t="str">
        <f t="shared" si="8"/>
        <v>2014</v>
      </c>
      <c r="F117">
        <v>9</v>
      </c>
      <c r="G117" t="s">
        <v>98</v>
      </c>
      <c r="H117" t="s">
        <v>99</v>
      </c>
      <c r="I117" t="s">
        <v>100</v>
      </c>
      <c r="J117" t="s">
        <v>101</v>
      </c>
      <c r="K117">
        <v>99999</v>
      </c>
      <c r="L117" t="s">
        <v>16</v>
      </c>
      <c r="M117" t="s">
        <v>102</v>
      </c>
      <c r="N117" t="s">
        <v>18</v>
      </c>
      <c r="O117" s="2">
        <v>41831</v>
      </c>
      <c r="P117" s="2" t="str">
        <f t="shared" si="9"/>
        <v>Fri</v>
      </c>
      <c r="Q117" s="2" t="str">
        <f t="shared" si="10"/>
        <v>Jul</v>
      </c>
      <c r="R117" s="2" t="str">
        <f t="shared" si="11"/>
        <v>2014</v>
      </c>
      <c r="S117" t="s">
        <v>32</v>
      </c>
      <c r="T117" t="s">
        <v>103</v>
      </c>
      <c r="U117" t="s">
        <v>99</v>
      </c>
      <c r="V117" t="s">
        <v>100</v>
      </c>
      <c r="W117" t="s">
        <v>101</v>
      </c>
      <c r="X117">
        <v>99999</v>
      </c>
      <c r="Y117" t="s">
        <v>16</v>
      </c>
      <c r="Z117" t="s">
        <v>21</v>
      </c>
      <c r="AA117" t="s">
        <v>104</v>
      </c>
      <c r="AB117" t="s">
        <v>105</v>
      </c>
      <c r="AC117" s="4">
        <v>19.5</v>
      </c>
      <c r="AD117">
        <v>61</v>
      </c>
      <c r="AE117" s="5">
        <v>1189.5</v>
      </c>
      <c r="AF117" s="4">
        <v>123.70800000000001</v>
      </c>
    </row>
    <row r="118" spans="1:32" x14ac:dyDescent="0.25">
      <c r="A118">
        <v>1192</v>
      </c>
      <c r="B118" s="7">
        <v>41829</v>
      </c>
      <c r="C118" s="7" t="str">
        <f t="shared" si="6"/>
        <v>Wed</v>
      </c>
      <c r="D118" s="7" t="str">
        <f t="shared" si="7"/>
        <v>Jul</v>
      </c>
      <c r="E118" s="7" t="str">
        <f t="shared" si="8"/>
        <v>2014</v>
      </c>
      <c r="F118">
        <v>9</v>
      </c>
      <c r="G118" t="s">
        <v>98</v>
      </c>
      <c r="H118" t="s">
        <v>99</v>
      </c>
      <c r="I118" t="s">
        <v>100</v>
      </c>
      <c r="J118" t="s">
        <v>101</v>
      </c>
      <c r="K118">
        <v>99999</v>
      </c>
      <c r="L118" t="s">
        <v>16</v>
      </c>
      <c r="M118" t="s">
        <v>102</v>
      </c>
      <c r="N118" t="s">
        <v>18</v>
      </c>
      <c r="O118" s="2">
        <v>41831</v>
      </c>
      <c r="P118" s="2" t="str">
        <f t="shared" si="9"/>
        <v>Fri</v>
      </c>
      <c r="Q118" s="2" t="str">
        <f t="shared" si="10"/>
        <v>Jul</v>
      </c>
      <c r="R118" s="2" t="str">
        <f t="shared" si="11"/>
        <v>2014</v>
      </c>
      <c r="S118" t="s">
        <v>32</v>
      </c>
      <c r="T118" t="s">
        <v>103</v>
      </c>
      <c r="U118" t="s">
        <v>99</v>
      </c>
      <c r="V118" t="s">
        <v>100</v>
      </c>
      <c r="W118" t="s">
        <v>101</v>
      </c>
      <c r="X118">
        <v>99999</v>
      </c>
      <c r="Y118" t="s">
        <v>16</v>
      </c>
      <c r="Z118" t="s">
        <v>21</v>
      </c>
      <c r="AA118" t="s">
        <v>106</v>
      </c>
      <c r="AB118" t="s">
        <v>107</v>
      </c>
      <c r="AC118" s="4">
        <v>34.799999999999997</v>
      </c>
      <c r="AD118">
        <v>27</v>
      </c>
      <c r="AE118" s="5">
        <v>939.59999999999991</v>
      </c>
      <c r="AF118" s="4">
        <v>95.839199999999991</v>
      </c>
    </row>
    <row r="119" spans="1:32" x14ac:dyDescent="0.25">
      <c r="A119">
        <v>1193</v>
      </c>
      <c r="B119" s="7">
        <v>41826</v>
      </c>
      <c r="C119" s="7" t="str">
        <f t="shared" si="6"/>
        <v>Sun</v>
      </c>
      <c r="D119" s="7" t="str">
        <f t="shared" si="7"/>
        <v>Jul</v>
      </c>
      <c r="E119" s="7" t="str">
        <f t="shared" si="8"/>
        <v>2014</v>
      </c>
      <c r="F119">
        <v>6</v>
      </c>
      <c r="G119" t="s">
        <v>68</v>
      </c>
      <c r="H119" t="s">
        <v>69</v>
      </c>
      <c r="I119" t="s">
        <v>70</v>
      </c>
      <c r="J119" t="s">
        <v>71</v>
      </c>
      <c r="K119">
        <v>99999</v>
      </c>
      <c r="L119" t="s">
        <v>16</v>
      </c>
      <c r="M119" t="s">
        <v>72</v>
      </c>
      <c r="N119" t="s">
        <v>47</v>
      </c>
      <c r="O119" s="2">
        <v>41828</v>
      </c>
      <c r="P119" s="2" t="str">
        <f t="shared" si="9"/>
        <v>Tue</v>
      </c>
      <c r="Q119" s="2" t="str">
        <f t="shared" si="10"/>
        <v>Jul</v>
      </c>
      <c r="R119" s="2" t="str">
        <f t="shared" si="11"/>
        <v>2014</v>
      </c>
      <c r="S119" t="s">
        <v>19</v>
      </c>
      <c r="T119" t="s">
        <v>73</v>
      </c>
      <c r="U119" t="s">
        <v>69</v>
      </c>
      <c r="V119" t="s">
        <v>70</v>
      </c>
      <c r="W119" t="s">
        <v>71</v>
      </c>
      <c r="X119">
        <v>99999</v>
      </c>
      <c r="Y119" t="s">
        <v>16</v>
      </c>
      <c r="Z119" t="s">
        <v>34</v>
      </c>
      <c r="AA119" t="s">
        <v>22</v>
      </c>
      <c r="AB119" t="s">
        <v>23</v>
      </c>
      <c r="AC119" s="4">
        <v>14</v>
      </c>
      <c r="AD119">
        <v>84</v>
      </c>
      <c r="AE119" s="5">
        <v>1176</v>
      </c>
      <c r="AF119" s="4">
        <v>118.77600000000001</v>
      </c>
    </row>
    <row r="120" spans="1:32" x14ac:dyDescent="0.25">
      <c r="A120">
        <v>1194</v>
      </c>
      <c r="B120" s="7">
        <v>41828</v>
      </c>
      <c r="C120" s="7" t="str">
        <f t="shared" si="6"/>
        <v>Tue</v>
      </c>
      <c r="D120" s="7" t="str">
        <f t="shared" si="7"/>
        <v>Jul</v>
      </c>
      <c r="E120" s="7" t="str">
        <f t="shared" si="8"/>
        <v>2014</v>
      </c>
      <c r="F120">
        <v>8</v>
      </c>
      <c r="G120" t="s">
        <v>42</v>
      </c>
      <c r="H120" t="s">
        <v>43</v>
      </c>
      <c r="I120" t="s">
        <v>44</v>
      </c>
      <c r="J120" t="s">
        <v>45</v>
      </c>
      <c r="K120">
        <v>99999</v>
      </c>
      <c r="L120" t="s">
        <v>16</v>
      </c>
      <c r="M120" t="s">
        <v>46</v>
      </c>
      <c r="N120" t="s">
        <v>47</v>
      </c>
      <c r="O120" s="2">
        <v>41830</v>
      </c>
      <c r="P120" s="2" t="str">
        <f t="shared" si="9"/>
        <v>Thu</v>
      </c>
      <c r="Q120" s="2" t="str">
        <f t="shared" si="10"/>
        <v>Jul</v>
      </c>
      <c r="R120" s="2" t="str">
        <f t="shared" si="11"/>
        <v>2014</v>
      </c>
      <c r="S120" t="s">
        <v>19</v>
      </c>
      <c r="T120" t="s">
        <v>49</v>
      </c>
      <c r="U120" t="s">
        <v>43</v>
      </c>
      <c r="V120" t="s">
        <v>44</v>
      </c>
      <c r="W120" t="s">
        <v>45</v>
      </c>
      <c r="X120">
        <v>99999</v>
      </c>
      <c r="Y120" t="s">
        <v>16</v>
      </c>
      <c r="Z120" t="s">
        <v>21</v>
      </c>
      <c r="AA120" t="s">
        <v>74</v>
      </c>
      <c r="AB120" t="s">
        <v>75</v>
      </c>
      <c r="AC120" s="4">
        <v>40</v>
      </c>
      <c r="AD120">
        <v>91</v>
      </c>
      <c r="AE120" s="5">
        <v>3640</v>
      </c>
      <c r="AF120" s="4">
        <v>360.36</v>
      </c>
    </row>
    <row r="121" spans="1:32" x14ac:dyDescent="0.25">
      <c r="A121">
        <v>1195</v>
      </c>
      <c r="B121" s="7">
        <v>41828</v>
      </c>
      <c r="C121" s="7" t="str">
        <f t="shared" si="6"/>
        <v>Tue</v>
      </c>
      <c r="D121" s="7" t="str">
        <f t="shared" si="7"/>
        <v>Jul</v>
      </c>
      <c r="E121" s="7" t="str">
        <f t="shared" si="8"/>
        <v>2014</v>
      </c>
      <c r="F121">
        <v>8</v>
      </c>
      <c r="G121" t="s">
        <v>42</v>
      </c>
      <c r="H121" t="s">
        <v>43</v>
      </c>
      <c r="I121" t="s">
        <v>44</v>
      </c>
      <c r="J121" t="s">
        <v>45</v>
      </c>
      <c r="K121">
        <v>99999</v>
      </c>
      <c r="L121" t="s">
        <v>16</v>
      </c>
      <c r="M121" t="s">
        <v>46</v>
      </c>
      <c r="N121" t="s">
        <v>47</v>
      </c>
      <c r="O121" s="2">
        <v>41830</v>
      </c>
      <c r="P121" s="2" t="str">
        <f t="shared" si="9"/>
        <v>Thu</v>
      </c>
      <c r="Q121" s="2" t="str">
        <f t="shared" si="10"/>
        <v>Jul</v>
      </c>
      <c r="R121" s="2" t="str">
        <f t="shared" si="11"/>
        <v>2014</v>
      </c>
      <c r="S121" t="s">
        <v>19</v>
      </c>
      <c r="T121" t="s">
        <v>49</v>
      </c>
      <c r="U121" t="s">
        <v>43</v>
      </c>
      <c r="V121" t="s">
        <v>44</v>
      </c>
      <c r="W121" t="s">
        <v>45</v>
      </c>
      <c r="X121">
        <v>99999</v>
      </c>
      <c r="Y121" t="s">
        <v>16</v>
      </c>
      <c r="Z121" t="s">
        <v>21</v>
      </c>
      <c r="AA121" t="s">
        <v>50</v>
      </c>
      <c r="AB121" t="s">
        <v>51</v>
      </c>
      <c r="AC121" s="4">
        <v>9.1999999999999993</v>
      </c>
      <c r="AD121">
        <v>36</v>
      </c>
      <c r="AE121" s="5">
        <v>331.2</v>
      </c>
      <c r="AF121" s="4">
        <v>34.444800000000001</v>
      </c>
    </row>
    <row r="122" spans="1:32" x14ac:dyDescent="0.25">
      <c r="A122">
        <v>1196</v>
      </c>
      <c r="B122" s="7">
        <v>41845</v>
      </c>
      <c r="C122" s="7" t="str">
        <f t="shared" si="6"/>
        <v>Fri</v>
      </c>
      <c r="D122" s="7" t="str">
        <f t="shared" si="7"/>
        <v>Jul</v>
      </c>
      <c r="E122" s="7" t="str">
        <f t="shared" si="8"/>
        <v>2014</v>
      </c>
      <c r="F122">
        <v>25</v>
      </c>
      <c r="G122" t="s">
        <v>110</v>
      </c>
      <c r="H122" t="s">
        <v>111</v>
      </c>
      <c r="I122" t="s">
        <v>85</v>
      </c>
      <c r="J122" t="s">
        <v>86</v>
      </c>
      <c r="K122">
        <v>99999</v>
      </c>
      <c r="L122" t="s">
        <v>16</v>
      </c>
      <c r="M122" t="s">
        <v>87</v>
      </c>
      <c r="N122" t="s">
        <v>31</v>
      </c>
      <c r="O122">
        <v>41847</v>
      </c>
      <c r="P122" s="2" t="str">
        <f t="shared" si="9"/>
        <v>Sun</v>
      </c>
      <c r="Q122" s="2" t="str">
        <f t="shared" si="10"/>
        <v>Jul</v>
      </c>
      <c r="R122" s="2" t="str">
        <f t="shared" si="11"/>
        <v>2014</v>
      </c>
      <c r="S122" t="s">
        <v>32</v>
      </c>
      <c r="T122" t="s">
        <v>112</v>
      </c>
      <c r="U122" t="s">
        <v>111</v>
      </c>
      <c r="V122" t="s">
        <v>85</v>
      </c>
      <c r="W122" t="s">
        <v>86</v>
      </c>
      <c r="X122">
        <v>99999</v>
      </c>
      <c r="Y122" t="s">
        <v>16</v>
      </c>
      <c r="Z122" t="s">
        <v>65</v>
      </c>
      <c r="AA122" t="s">
        <v>118</v>
      </c>
      <c r="AB122" t="s">
        <v>51</v>
      </c>
      <c r="AC122" s="4">
        <v>10</v>
      </c>
      <c r="AD122">
        <v>34</v>
      </c>
      <c r="AE122" s="5">
        <v>340</v>
      </c>
      <c r="AF122" s="4">
        <v>34.340000000000003</v>
      </c>
    </row>
    <row r="123" spans="1:32" x14ac:dyDescent="0.25">
      <c r="A123">
        <v>1197</v>
      </c>
      <c r="B123" s="7">
        <v>41846</v>
      </c>
      <c r="C123" s="7" t="str">
        <f t="shared" si="6"/>
        <v>Sat</v>
      </c>
      <c r="D123" s="7" t="str">
        <f t="shared" si="7"/>
        <v>Jul</v>
      </c>
      <c r="E123" s="7" t="str">
        <f t="shared" si="8"/>
        <v>2014</v>
      </c>
      <c r="F123">
        <v>26</v>
      </c>
      <c r="G123" t="s">
        <v>113</v>
      </c>
      <c r="H123" t="s">
        <v>114</v>
      </c>
      <c r="I123" t="s">
        <v>94</v>
      </c>
      <c r="J123" t="s">
        <v>95</v>
      </c>
      <c r="K123">
        <v>99999</v>
      </c>
      <c r="L123" t="s">
        <v>16</v>
      </c>
      <c r="M123" t="s">
        <v>80</v>
      </c>
      <c r="N123" t="s">
        <v>81</v>
      </c>
      <c r="O123">
        <v>41848</v>
      </c>
      <c r="P123" s="2" t="str">
        <f t="shared" si="9"/>
        <v>Mon</v>
      </c>
      <c r="Q123" s="2" t="str">
        <f t="shared" si="10"/>
        <v>Jul</v>
      </c>
      <c r="R123" s="2" t="str">
        <f t="shared" si="11"/>
        <v>2014</v>
      </c>
      <c r="S123" t="s">
        <v>48</v>
      </c>
      <c r="T123" t="s">
        <v>115</v>
      </c>
      <c r="U123" t="s">
        <v>114</v>
      </c>
      <c r="V123" t="s">
        <v>94</v>
      </c>
      <c r="W123" t="s">
        <v>95</v>
      </c>
      <c r="X123">
        <v>99999</v>
      </c>
      <c r="Y123" t="s">
        <v>16</v>
      </c>
      <c r="Z123" t="s">
        <v>34</v>
      </c>
      <c r="AA123" t="s">
        <v>119</v>
      </c>
      <c r="AB123" t="s">
        <v>120</v>
      </c>
      <c r="AC123" s="4">
        <v>21.35</v>
      </c>
      <c r="AD123">
        <v>81</v>
      </c>
      <c r="AE123" s="5">
        <v>1729.3500000000001</v>
      </c>
      <c r="AF123" s="4">
        <v>178.12305000000003</v>
      </c>
    </row>
    <row r="124" spans="1:32" x14ac:dyDescent="0.25">
      <c r="A124">
        <v>1198</v>
      </c>
      <c r="B124" s="7">
        <v>41846</v>
      </c>
      <c r="C124" s="7" t="str">
        <f t="shared" si="6"/>
        <v>Sat</v>
      </c>
      <c r="D124" s="7" t="str">
        <f t="shared" si="7"/>
        <v>Jul</v>
      </c>
      <c r="E124" s="7" t="str">
        <f t="shared" si="8"/>
        <v>2014</v>
      </c>
      <c r="F124">
        <v>26</v>
      </c>
      <c r="G124" t="s">
        <v>113</v>
      </c>
      <c r="H124" t="s">
        <v>114</v>
      </c>
      <c r="I124" t="s">
        <v>94</v>
      </c>
      <c r="J124" t="s">
        <v>95</v>
      </c>
      <c r="K124">
        <v>99999</v>
      </c>
      <c r="L124" t="s">
        <v>16</v>
      </c>
      <c r="M124" t="s">
        <v>80</v>
      </c>
      <c r="N124" t="s">
        <v>81</v>
      </c>
      <c r="O124">
        <v>41848</v>
      </c>
      <c r="P124" s="2" t="str">
        <f t="shared" si="9"/>
        <v>Mon</v>
      </c>
      <c r="Q124" s="2" t="str">
        <f t="shared" si="10"/>
        <v>Jul</v>
      </c>
      <c r="R124" s="2" t="str">
        <f t="shared" si="11"/>
        <v>2014</v>
      </c>
      <c r="S124" t="s">
        <v>48</v>
      </c>
      <c r="T124" t="s">
        <v>115</v>
      </c>
      <c r="U124" t="s">
        <v>114</v>
      </c>
      <c r="V124" t="s">
        <v>94</v>
      </c>
      <c r="W124" t="s">
        <v>95</v>
      </c>
      <c r="X124">
        <v>99999</v>
      </c>
      <c r="Y124" t="s">
        <v>16</v>
      </c>
      <c r="Z124" t="s">
        <v>34</v>
      </c>
      <c r="AA124" t="s">
        <v>66</v>
      </c>
      <c r="AB124" t="s">
        <v>67</v>
      </c>
      <c r="AC124" s="4">
        <v>9.65</v>
      </c>
      <c r="AD124">
        <v>25</v>
      </c>
      <c r="AE124" s="5">
        <v>241.25</v>
      </c>
      <c r="AF124" s="4">
        <v>23.401250000000001</v>
      </c>
    </row>
    <row r="125" spans="1:32" x14ac:dyDescent="0.25">
      <c r="A125">
        <v>1199</v>
      </c>
      <c r="B125" s="7">
        <v>41846</v>
      </c>
      <c r="C125" s="7" t="str">
        <f t="shared" si="6"/>
        <v>Sat</v>
      </c>
      <c r="D125" s="7" t="str">
        <f t="shared" si="7"/>
        <v>Jul</v>
      </c>
      <c r="E125" s="7" t="str">
        <f t="shared" si="8"/>
        <v>2014</v>
      </c>
      <c r="F125">
        <v>26</v>
      </c>
      <c r="G125" t="s">
        <v>113</v>
      </c>
      <c r="H125" t="s">
        <v>114</v>
      </c>
      <c r="I125" t="s">
        <v>94</v>
      </c>
      <c r="J125" t="s">
        <v>95</v>
      </c>
      <c r="K125">
        <v>99999</v>
      </c>
      <c r="L125" t="s">
        <v>16</v>
      </c>
      <c r="M125" t="s">
        <v>80</v>
      </c>
      <c r="N125" t="s">
        <v>81</v>
      </c>
      <c r="O125">
        <v>41848</v>
      </c>
      <c r="P125" s="2" t="str">
        <f t="shared" si="9"/>
        <v>Mon</v>
      </c>
      <c r="Q125" s="2" t="str">
        <f t="shared" si="10"/>
        <v>Jul</v>
      </c>
      <c r="R125" s="2" t="str">
        <f t="shared" si="11"/>
        <v>2014</v>
      </c>
      <c r="S125" t="s">
        <v>48</v>
      </c>
      <c r="T125" t="s">
        <v>115</v>
      </c>
      <c r="U125" t="s">
        <v>114</v>
      </c>
      <c r="V125" t="s">
        <v>94</v>
      </c>
      <c r="W125" t="s">
        <v>95</v>
      </c>
      <c r="X125">
        <v>99999</v>
      </c>
      <c r="Y125" t="s">
        <v>16</v>
      </c>
      <c r="Z125" t="s">
        <v>34</v>
      </c>
      <c r="AA125" t="s">
        <v>96</v>
      </c>
      <c r="AB125" t="s">
        <v>97</v>
      </c>
      <c r="AC125" s="4">
        <v>18.399999999999999</v>
      </c>
      <c r="AD125">
        <v>12</v>
      </c>
      <c r="AE125" s="5">
        <v>220.79999999999998</v>
      </c>
      <c r="AF125" s="4">
        <v>22.08</v>
      </c>
    </row>
    <row r="126" spans="1:32" x14ac:dyDescent="0.25">
      <c r="A126">
        <v>1200</v>
      </c>
      <c r="B126" s="7">
        <v>41849</v>
      </c>
      <c r="C126" s="7" t="str">
        <f t="shared" si="6"/>
        <v>Tue</v>
      </c>
      <c r="D126" s="7" t="str">
        <f t="shared" si="7"/>
        <v>Jul</v>
      </c>
      <c r="E126" s="7" t="str">
        <f t="shared" si="8"/>
        <v>2014</v>
      </c>
      <c r="F126">
        <v>29</v>
      </c>
      <c r="G126" t="s">
        <v>52</v>
      </c>
      <c r="H126" t="s">
        <v>53</v>
      </c>
      <c r="I126" t="s">
        <v>54</v>
      </c>
      <c r="J126" t="s">
        <v>55</v>
      </c>
      <c r="K126">
        <v>99999</v>
      </c>
      <c r="L126" t="s">
        <v>16</v>
      </c>
      <c r="M126" t="s">
        <v>56</v>
      </c>
      <c r="N126" t="s">
        <v>18</v>
      </c>
      <c r="O126" s="2">
        <v>41851</v>
      </c>
      <c r="P126" s="2" t="str">
        <f t="shared" si="9"/>
        <v>Thu</v>
      </c>
      <c r="Q126" s="2" t="str">
        <f t="shared" si="10"/>
        <v>Jul</v>
      </c>
      <c r="R126" s="2" t="str">
        <f t="shared" si="11"/>
        <v>2014</v>
      </c>
      <c r="S126" t="s">
        <v>19</v>
      </c>
      <c r="T126" t="s">
        <v>57</v>
      </c>
      <c r="U126" t="s">
        <v>53</v>
      </c>
      <c r="V126" t="s">
        <v>54</v>
      </c>
      <c r="W126" t="s">
        <v>55</v>
      </c>
      <c r="X126">
        <v>99999</v>
      </c>
      <c r="Y126" t="s">
        <v>16</v>
      </c>
      <c r="Z126" t="s">
        <v>21</v>
      </c>
      <c r="AA126" t="s">
        <v>22</v>
      </c>
      <c r="AB126" t="s">
        <v>23</v>
      </c>
      <c r="AC126" s="4">
        <v>14</v>
      </c>
      <c r="AD126">
        <v>23</v>
      </c>
      <c r="AE126" s="5">
        <v>322</v>
      </c>
      <c r="AF126" s="4">
        <v>30.912000000000003</v>
      </c>
    </row>
    <row r="127" spans="1:32" x14ac:dyDescent="0.25">
      <c r="A127">
        <v>1201</v>
      </c>
      <c r="B127" s="7">
        <v>41826</v>
      </c>
      <c r="C127" s="7" t="str">
        <f t="shared" si="6"/>
        <v>Sun</v>
      </c>
      <c r="D127" s="7" t="str">
        <f t="shared" si="7"/>
        <v>Jul</v>
      </c>
      <c r="E127" s="7" t="str">
        <f t="shared" si="8"/>
        <v>2014</v>
      </c>
      <c r="F127">
        <v>6</v>
      </c>
      <c r="G127" t="s">
        <v>68</v>
      </c>
      <c r="H127" t="s">
        <v>69</v>
      </c>
      <c r="I127" t="s">
        <v>70</v>
      </c>
      <c r="J127" t="s">
        <v>71</v>
      </c>
      <c r="K127">
        <v>99999</v>
      </c>
      <c r="L127" t="s">
        <v>16</v>
      </c>
      <c r="M127" t="s">
        <v>72</v>
      </c>
      <c r="N127" t="s">
        <v>47</v>
      </c>
      <c r="O127" s="2">
        <v>41828</v>
      </c>
      <c r="P127" s="2" t="str">
        <f t="shared" si="9"/>
        <v>Tue</v>
      </c>
      <c r="Q127" s="2" t="str">
        <f t="shared" si="10"/>
        <v>Jul</v>
      </c>
      <c r="R127" s="2" t="str">
        <f t="shared" si="11"/>
        <v>2014</v>
      </c>
      <c r="S127" t="s">
        <v>48</v>
      </c>
      <c r="T127" t="s">
        <v>73</v>
      </c>
      <c r="U127" t="s">
        <v>69</v>
      </c>
      <c r="V127" t="s">
        <v>70</v>
      </c>
      <c r="W127" t="s">
        <v>71</v>
      </c>
      <c r="X127">
        <v>99999</v>
      </c>
      <c r="Y127" t="s">
        <v>16</v>
      </c>
      <c r="Z127" t="s">
        <v>21</v>
      </c>
      <c r="AA127" t="s">
        <v>58</v>
      </c>
      <c r="AB127" t="s">
        <v>59</v>
      </c>
      <c r="AC127" s="4">
        <v>12.75</v>
      </c>
      <c r="AD127">
        <v>76</v>
      </c>
      <c r="AE127" s="5">
        <v>969</v>
      </c>
      <c r="AF127" s="4">
        <v>97.869</v>
      </c>
    </row>
    <row r="128" spans="1:32" x14ac:dyDescent="0.25">
      <c r="A128">
        <v>1203</v>
      </c>
      <c r="B128" s="7">
        <v>41824</v>
      </c>
      <c r="C128" s="7" t="str">
        <f t="shared" si="6"/>
        <v>Fri</v>
      </c>
      <c r="D128" s="7" t="str">
        <f t="shared" si="7"/>
        <v>Jul</v>
      </c>
      <c r="E128" s="7" t="str">
        <f t="shared" si="8"/>
        <v>2014</v>
      </c>
      <c r="F128">
        <v>4</v>
      </c>
      <c r="G128" t="s">
        <v>26</v>
      </c>
      <c r="H128" t="s">
        <v>27</v>
      </c>
      <c r="I128" t="s">
        <v>28</v>
      </c>
      <c r="J128" t="s">
        <v>29</v>
      </c>
      <c r="K128">
        <v>99999</v>
      </c>
      <c r="L128" t="s">
        <v>16</v>
      </c>
      <c r="M128" t="s">
        <v>30</v>
      </c>
      <c r="N128" t="s">
        <v>31</v>
      </c>
      <c r="O128" s="2">
        <v>41826</v>
      </c>
      <c r="P128" s="2" t="str">
        <f t="shared" si="9"/>
        <v>Sun</v>
      </c>
      <c r="Q128" s="2" t="str">
        <f t="shared" si="10"/>
        <v>Jul</v>
      </c>
      <c r="R128" s="2" t="str">
        <f t="shared" si="11"/>
        <v>2014</v>
      </c>
      <c r="S128" t="s">
        <v>32</v>
      </c>
      <c r="T128" t="s">
        <v>33</v>
      </c>
      <c r="U128" t="s">
        <v>27</v>
      </c>
      <c r="V128" t="s">
        <v>28</v>
      </c>
      <c r="W128" t="s">
        <v>29</v>
      </c>
      <c r="X128">
        <v>99999</v>
      </c>
      <c r="Y128" t="s">
        <v>16</v>
      </c>
      <c r="Z128" t="s">
        <v>34</v>
      </c>
      <c r="AA128" t="s">
        <v>121</v>
      </c>
      <c r="AB128" t="s">
        <v>91</v>
      </c>
      <c r="AC128" s="4">
        <v>81</v>
      </c>
      <c r="AD128">
        <v>55</v>
      </c>
      <c r="AE128" s="5">
        <v>4455</v>
      </c>
      <c r="AF128" s="4">
        <v>445.5</v>
      </c>
    </row>
    <row r="129" spans="1:32" x14ac:dyDescent="0.25">
      <c r="A129">
        <v>1204</v>
      </c>
      <c r="B129" s="7">
        <v>41824</v>
      </c>
      <c r="C129" s="7" t="str">
        <f t="shared" si="6"/>
        <v>Fri</v>
      </c>
      <c r="D129" s="7" t="str">
        <f t="shared" si="7"/>
        <v>Jul</v>
      </c>
      <c r="E129" s="7" t="str">
        <f t="shared" si="8"/>
        <v>2014</v>
      </c>
      <c r="F129">
        <v>4</v>
      </c>
      <c r="G129" t="s">
        <v>26</v>
      </c>
      <c r="H129" t="s">
        <v>27</v>
      </c>
      <c r="I129" t="s">
        <v>28</v>
      </c>
      <c r="J129" t="s">
        <v>29</v>
      </c>
      <c r="K129">
        <v>99999</v>
      </c>
      <c r="L129" t="s">
        <v>16</v>
      </c>
      <c r="M129" t="s">
        <v>30</v>
      </c>
      <c r="N129" t="s">
        <v>31</v>
      </c>
      <c r="O129" s="2">
        <v>41826</v>
      </c>
      <c r="P129" s="2" t="str">
        <f t="shared" si="9"/>
        <v>Sun</v>
      </c>
      <c r="Q129" s="2" t="str">
        <f t="shared" si="10"/>
        <v>Jul</v>
      </c>
      <c r="R129" s="2" t="str">
        <f t="shared" si="11"/>
        <v>2014</v>
      </c>
      <c r="S129" t="s">
        <v>32</v>
      </c>
      <c r="T129" t="s">
        <v>33</v>
      </c>
      <c r="U129" t="s">
        <v>27</v>
      </c>
      <c r="V129" t="s">
        <v>28</v>
      </c>
      <c r="W129" t="s">
        <v>29</v>
      </c>
      <c r="X129">
        <v>99999</v>
      </c>
      <c r="Y129" t="s">
        <v>16</v>
      </c>
      <c r="Z129" t="s">
        <v>34</v>
      </c>
      <c r="AA129" t="s">
        <v>122</v>
      </c>
      <c r="AB129" t="s">
        <v>123</v>
      </c>
      <c r="AC129" s="4">
        <v>7</v>
      </c>
      <c r="AD129">
        <v>19</v>
      </c>
      <c r="AE129" s="5">
        <v>133</v>
      </c>
      <c r="AF129" s="4">
        <v>12.901</v>
      </c>
    </row>
    <row r="130" spans="1:32" x14ac:dyDescent="0.25">
      <c r="A130">
        <v>1206</v>
      </c>
      <c r="B130" s="7">
        <v>41828</v>
      </c>
      <c r="C130" s="7" t="str">
        <f t="shared" si="6"/>
        <v>Tue</v>
      </c>
      <c r="D130" s="7" t="str">
        <f t="shared" si="7"/>
        <v>Jul</v>
      </c>
      <c r="E130" s="7" t="str">
        <f t="shared" si="8"/>
        <v>2014</v>
      </c>
      <c r="F130">
        <v>8</v>
      </c>
      <c r="G130" t="s">
        <v>42</v>
      </c>
      <c r="H130" t="s">
        <v>43</v>
      </c>
      <c r="I130" t="s">
        <v>44</v>
      </c>
      <c r="J130" t="s">
        <v>45</v>
      </c>
      <c r="K130">
        <v>99999</v>
      </c>
      <c r="L130" t="s">
        <v>16</v>
      </c>
      <c r="M130" t="s">
        <v>46</v>
      </c>
      <c r="N130" t="s">
        <v>47</v>
      </c>
      <c r="O130" s="2">
        <v>41830</v>
      </c>
      <c r="P130" s="2" t="str">
        <f t="shared" si="9"/>
        <v>Thu</v>
      </c>
      <c r="Q130" s="2" t="str">
        <f t="shared" si="10"/>
        <v>Jul</v>
      </c>
      <c r="R130" s="2" t="str">
        <f t="shared" si="11"/>
        <v>2014</v>
      </c>
      <c r="S130" t="s">
        <v>48</v>
      </c>
      <c r="T130" t="s">
        <v>49</v>
      </c>
      <c r="U130" t="s">
        <v>43</v>
      </c>
      <c r="V130" t="s">
        <v>44</v>
      </c>
      <c r="W130" t="s">
        <v>45</v>
      </c>
      <c r="X130">
        <v>99999</v>
      </c>
      <c r="Y130" t="s">
        <v>16</v>
      </c>
      <c r="Z130" t="s">
        <v>34</v>
      </c>
      <c r="AA130" t="s">
        <v>106</v>
      </c>
      <c r="AB130" t="s">
        <v>107</v>
      </c>
      <c r="AC130" s="4">
        <v>34.799999999999997</v>
      </c>
      <c r="AD130">
        <v>27</v>
      </c>
      <c r="AE130" s="5">
        <v>939.59999999999991</v>
      </c>
      <c r="AF130" s="4">
        <v>89.261999999999986</v>
      </c>
    </row>
    <row r="131" spans="1:32" x14ac:dyDescent="0.25">
      <c r="A131">
        <v>1209</v>
      </c>
      <c r="B131" s="7">
        <v>41823</v>
      </c>
      <c r="C131" s="7" t="str">
        <f t="shared" ref="C131:C194" si="12">TEXT(B131,"ddd")</f>
        <v>Thu</v>
      </c>
      <c r="D131" s="7" t="str">
        <f t="shared" ref="D131:D194" si="13">TEXT(B131,"MMM")</f>
        <v>Jul</v>
      </c>
      <c r="E131" s="7" t="str">
        <f t="shared" ref="E131:E194" si="14">TEXT(B131,"YYYY")</f>
        <v>2014</v>
      </c>
      <c r="F131">
        <v>3</v>
      </c>
      <c r="G131" t="s">
        <v>60</v>
      </c>
      <c r="H131" t="s">
        <v>61</v>
      </c>
      <c r="I131" t="s">
        <v>62</v>
      </c>
      <c r="J131" t="s">
        <v>63</v>
      </c>
      <c r="K131">
        <v>99999</v>
      </c>
      <c r="L131" t="s">
        <v>16</v>
      </c>
      <c r="M131" t="s">
        <v>17</v>
      </c>
      <c r="N131" t="s">
        <v>18</v>
      </c>
      <c r="O131" s="2">
        <v>41825</v>
      </c>
      <c r="P131" s="2" t="str">
        <f t="shared" ref="P131:P194" si="15">TEXT(O131,"DDD")</f>
        <v>Sat</v>
      </c>
      <c r="Q131" s="2" t="str">
        <f t="shared" ref="Q131:Q194" si="16">TEXT(O131,"MMM")</f>
        <v>Jul</v>
      </c>
      <c r="R131" s="2" t="str">
        <f t="shared" ref="R131:R194" si="17">TEXT(O131,"YYYY")</f>
        <v>2014</v>
      </c>
      <c r="S131" t="s">
        <v>19</v>
      </c>
      <c r="T131" t="s">
        <v>64</v>
      </c>
      <c r="U131" t="s">
        <v>61</v>
      </c>
      <c r="V131" t="s">
        <v>62</v>
      </c>
      <c r="W131" t="s">
        <v>63</v>
      </c>
      <c r="X131">
        <v>99999</v>
      </c>
      <c r="Y131" t="s">
        <v>16</v>
      </c>
      <c r="Z131" t="s">
        <v>65</v>
      </c>
      <c r="AA131" t="s">
        <v>108</v>
      </c>
      <c r="AB131" t="s">
        <v>93</v>
      </c>
      <c r="AC131" s="4">
        <v>10</v>
      </c>
      <c r="AD131">
        <v>99</v>
      </c>
      <c r="AE131" s="5">
        <v>990</v>
      </c>
      <c r="AF131" s="4">
        <v>95.039999999999992</v>
      </c>
    </row>
    <row r="132" spans="1:32" x14ac:dyDescent="0.25">
      <c r="A132">
        <v>1210</v>
      </c>
      <c r="B132" s="7">
        <v>41823</v>
      </c>
      <c r="C132" s="7" t="str">
        <f t="shared" si="12"/>
        <v>Thu</v>
      </c>
      <c r="D132" s="7" t="str">
        <f t="shared" si="13"/>
        <v>Jul</v>
      </c>
      <c r="E132" s="7" t="str">
        <f t="shared" si="14"/>
        <v>2014</v>
      </c>
      <c r="F132">
        <v>3</v>
      </c>
      <c r="G132" t="s">
        <v>60</v>
      </c>
      <c r="H132" t="s">
        <v>61</v>
      </c>
      <c r="I132" t="s">
        <v>62</v>
      </c>
      <c r="J132" t="s">
        <v>63</v>
      </c>
      <c r="K132">
        <v>99999</v>
      </c>
      <c r="L132" t="s">
        <v>16</v>
      </c>
      <c r="M132" t="s">
        <v>17</v>
      </c>
      <c r="N132" t="s">
        <v>18</v>
      </c>
      <c r="O132" s="2">
        <v>41825</v>
      </c>
      <c r="P132" s="2" t="str">
        <f t="shared" si="15"/>
        <v>Sat</v>
      </c>
      <c r="Q132" s="2" t="str">
        <f t="shared" si="16"/>
        <v>Jul</v>
      </c>
      <c r="R132" s="2" t="str">
        <f t="shared" si="17"/>
        <v>2014</v>
      </c>
      <c r="S132" t="s">
        <v>19</v>
      </c>
      <c r="T132" t="s">
        <v>64</v>
      </c>
      <c r="U132" t="s">
        <v>61</v>
      </c>
      <c r="V132" t="s">
        <v>62</v>
      </c>
      <c r="W132" t="s">
        <v>63</v>
      </c>
      <c r="X132">
        <v>99999</v>
      </c>
      <c r="Y132" t="s">
        <v>16</v>
      </c>
      <c r="Z132" t="s">
        <v>65</v>
      </c>
      <c r="AA132" t="s">
        <v>74</v>
      </c>
      <c r="AB132" t="s">
        <v>75</v>
      </c>
      <c r="AC132" s="4">
        <v>40</v>
      </c>
      <c r="AD132">
        <v>10</v>
      </c>
      <c r="AE132" s="5">
        <v>400</v>
      </c>
      <c r="AF132" s="4">
        <v>40</v>
      </c>
    </row>
    <row r="133" spans="1:32" x14ac:dyDescent="0.25">
      <c r="A133">
        <v>1214</v>
      </c>
      <c r="B133" s="7">
        <v>41830</v>
      </c>
      <c r="C133" s="7" t="str">
        <f t="shared" si="12"/>
        <v>Thu</v>
      </c>
      <c r="D133" s="7" t="str">
        <f t="shared" si="13"/>
        <v>Jul</v>
      </c>
      <c r="E133" s="7" t="str">
        <f t="shared" si="14"/>
        <v>2014</v>
      </c>
      <c r="F133">
        <v>10</v>
      </c>
      <c r="G133" t="s">
        <v>83</v>
      </c>
      <c r="H133" t="s">
        <v>84</v>
      </c>
      <c r="I133" t="s">
        <v>85</v>
      </c>
      <c r="J133" t="s">
        <v>86</v>
      </c>
      <c r="K133">
        <v>99999</v>
      </c>
      <c r="L133" t="s">
        <v>16</v>
      </c>
      <c r="M133" t="s">
        <v>87</v>
      </c>
      <c r="N133" t="s">
        <v>31</v>
      </c>
      <c r="O133" s="2">
        <v>41832</v>
      </c>
      <c r="P133" s="2" t="str">
        <f t="shared" si="15"/>
        <v>Sat</v>
      </c>
      <c r="Q133" s="2" t="str">
        <f t="shared" si="16"/>
        <v>Jul</v>
      </c>
      <c r="R133" s="2" t="str">
        <f t="shared" si="17"/>
        <v>2014</v>
      </c>
      <c r="S133" t="s">
        <v>19</v>
      </c>
      <c r="T133" t="s">
        <v>88</v>
      </c>
      <c r="U133" t="s">
        <v>84</v>
      </c>
      <c r="V133" t="s">
        <v>85</v>
      </c>
      <c r="W133" t="s">
        <v>86</v>
      </c>
      <c r="X133">
        <v>99999</v>
      </c>
      <c r="Y133" t="s">
        <v>16</v>
      </c>
      <c r="Z133" t="s">
        <v>34</v>
      </c>
      <c r="AA133" t="s">
        <v>109</v>
      </c>
      <c r="AB133" t="s">
        <v>25</v>
      </c>
      <c r="AC133" s="4">
        <v>10</v>
      </c>
      <c r="AD133">
        <v>80</v>
      </c>
      <c r="AE133" s="5">
        <v>800</v>
      </c>
      <c r="AF133" s="4">
        <v>77.599999999999994</v>
      </c>
    </row>
    <row r="134" spans="1:32" x14ac:dyDescent="0.25">
      <c r="A134">
        <v>1219</v>
      </c>
      <c r="B134" s="7">
        <v>41848</v>
      </c>
      <c r="C134" s="7" t="str">
        <f t="shared" si="12"/>
        <v>Mon</v>
      </c>
      <c r="D134" s="7" t="str">
        <f t="shared" si="13"/>
        <v>Jul</v>
      </c>
      <c r="E134" s="7" t="str">
        <f t="shared" si="14"/>
        <v>2014</v>
      </c>
      <c r="F134">
        <v>28</v>
      </c>
      <c r="G134" t="s">
        <v>76</v>
      </c>
      <c r="H134" t="s">
        <v>77</v>
      </c>
      <c r="I134" t="s">
        <v>78</v>
      </c>
      <c r="J134" t="s">
        <v>79</v>
      </c>
      <c r="K134">
        <v>99999</v>
      </c>
      <c r="L134" t="s">
        <v>16</v>
      </c>
      <c r="M134" t="s">
        <v>80</v>
      </c>
      <c r="N134" t="s">
        <v>81</v>
      </c>
      <c r="O134">
        <v>41850</v>
      </c>
      <c r="P134" s="2" t="str">
        <f t="shared" si="15"/>
        <v>Wed</v>
      </c>
      <c r="Q134" s="2" t="str">
        <f t="shared" si="16"/>
        <v>Jul</v>
      </c>
      <c r="R134" s="2" t="str">
        <f t="shared" si="17"/>
        <v>2014</v>
      </c>
      <c r="S134" t="s">
        <v>48</v>
      </c>
      <c r="T134" t="s">
        <v>82</v>
      </c>
      <c r="U134" t="s">
        <v>77</v>
      </c>
      <c r="V134" t="s">
        <v>78</v>
      </c>
      <c r="W134" t="s">
        <v>79</v>
      </c>
      <c r="X134">
        <v>99999</v>
      </c>
      <c r="Y134" t="s">
        <v>16</v>
      </c>
      <c r="Z134" t="s">
        <v>34</v>
      </c>
      <c r="AA134" t="s">
        <v>41</v>
      </c>
      <c r="AB134" t="s">
        <v>23</v>
      </c>
      <c r="AC134" s="4">
        <v>46</v>
      </c>
      <c r="AD134">
        <v>24</v>
      </c>
      <c r="AE134" s="5">
        <v>1104</v>
      </c>
      <c r="AF134" s="4">
        <v>105.98399999999999</v>
      </c>
    </row>
    <row r="135" spans="1:32" x14ac:dyDescent="0.25">
      <c r="A135">
        <v>1220</v>
      </c>
      <c r="B135" s="7">
        <v>41829</v>
      </c>
      <c r="C135" s="7" t="str">
        <f t="shared" si="12"/>
        <v>Wed</v>
      </c>
      <c r="D135" s="7" t="str">
        <f t="shared" si="13"/>
        <v>Jul</v>
      </c>
      <c r="E135" s="7" t="str">
        <f t="shared" si="14"/>
        <v>2014</v>
      </c>
      <c r="F135">
        <v>9</v>
      </c>
      <c r="G135" t="s">
        <v>98</v>
      </c>
      <c r="H135" t="s">
        <v>99</v>
      </c>
      <c r="I135" t="s">
        <v>100</v>
      </c>
      <c r="J135" t="s">
        <v>101</v>
      </c>
      <c r="K135">
        <v>99999</v>
      </c>
      <c r="L135" t="s">
        <v>16</v>
      </c>
      <c r="M135" t="s">
        <v>102</v>
      </c>
      <c r="N135" t="s">
        <v>18</v>
      </c>
      <c r="O135" s="2">
        <v>41831</v>
      </c>
      <c r="P135" s="2" t="str">
        <f t="shared" si="15"/>
        <v>Fri</v>
      </c>
      <c r="Q135" s="2" t="str">
        <f t="shared" si="16"/>
        <v>Jul</v>
      </c>
      <c r="R135" s="2" t="str">
        <f t="shared" si="17"/>
        <v>2014</v>
      </c>
      <c r="S135" t="s">
        <v>32</v>
      </c>
      <c r="T135" t="s">
        <v>103</v>
      </c>
      <c r="U135" t="s">
        <v>99</v>
      </c>
      <c r="V135" t="s">
        <v>100</v>
      </c>
      <c r="W135" t="s">
        <v>101</v>
      </c>
      <c r="X135">
        <v>99999</v>
      </c>
      <c r="Y135" t="s">
        <v>16</v>
      </c>
      <c r="Z135" t="s">
        <v>21</v>
      </c>
      <c r="AA135" t="s">
        <v>66</v>
      </c>
      <c r="AB135" t="s">
        <v>67</v>
      </c>
      <c r="AC135" s="4">
        <v>9.65</v>
      </c>
      <c r="AD135">
        <v>90</v>
      </c>
      <c r="AE135" s="5">
        <v>868.5</v>
      </c>
      <c r="AF135" s="4">
        <v>83.376000000000005</v>
      </c>
    </row>
    <row r="136" spans="1:32" x14ac:dyDescent="0.25">
      <c r="A136">
        <v>1221</v>
      </c>
      <c r="B136" s="7">
        <v>41826</v>
      </c>
      <c r="C136" s="7" t="str">
        <f t="shared" si="12"/>
        <v>Sun</v>
      </c>
      <c r="D136" s="7" t="str">
        <f t="shared" si="13"/>
        <v>Jul</v>
      </c>
      <c r="E136" s="7" t="str">
        <f t="shared" si="14"/>
        <v>2014</v>
      </c>
      <c r="F136">
        <v>6</v>
      </c>
      <c r="G136" t="s">
        <v>68</v>
      </c>
      <c r="H136" t="s">
        <v>69</v>
      </c>
      <c r="I136" t="s">
        <v>70</v>
      </c>
      <c r="J136" t="s">
        <v>71</v>
      </c>
      <c r="K136">
        <v>99999</v>
      </c>
      <c r="L136" t="s">
        <v>16</v>
      </c>
      <c r="M136" t="s">
        <v>72</v>
      </c>
      <c r="N136" t="s">
        <v>47</v>
      </c>
      <c r="O136" s="2">
        <v>41828</v>
      </c>
      <c r="P136" s="2" t="str">
        <f t="shared" si="15"/>
        <v>Tue</v>
      </c>
      <c r="Q136" s="2" t="str">
        <f t="shared" si="16"/>
        <v>Jul</v>
      </c>
      <c r="R136" s="2" t="str">
        <f t="shared" si="17"/>
        <v>2014</v>
      </c>
      <c r="S136" t="s">
        <v>19</v>
      </c>
      <c r="T136" t="s">
        <v>73</v>
      </c>
      <c r="U136" t="s">
        <v>69</v>
      </c>
      <c r="V136" t="s">
        <v>70</v>
      </c>
      <c r="W136" t="s">
        <v>71</v>
      </c>
      <c r="X136">
        <v>99999</v>
      </c>
      <c r="Y136" t="s">
        <v>16</v>
      </c>
      <c r="Z136" t="s">
        <v>34</v>
      </c>
      <c r="AA136" t="s">
        <v>58</v>
      </c>
      <c r="AB136" t="s">
        <v>59</v>
      </c>
      <c r="AC136" s="4">
        <v>12.75</v>
      </c>
      <c r="AD136">
        <v>28</v>
      </c>
      <c r="AE136" s="5">
        <v>357</v>
      </c>
      <c r="AF136" s="4">
        <v>35.700000000000003</v>
      </c>
    </row>
    <row r="137" spans="1:32" x14ac:dyDescent="0.25">
      <c r="A137">
        <v>1222</v>
      </c>
      <c r="B137" s="7">
        <v>41879</v>
      </c>
      <c r="C137" s="7" t="str">
        <f t="shared" si="12"/>
        <v>Thu</v>
      </c>
      <c r="D137" s="7" t="str">
        <f t="shared" si="13"/>
        <v>Aug</v>
      </c>
      <c r="E137" s="7" t="str">
        <f t="shared" si="14"/>
        <v>2014</v>
      </c>
      <c r="F137">
        <v>28</v>
      </c>
      <c r="G137" t="s">
        <v>76</v>
      </c>
      <c r="H137" t="s">
        <v>77</v>
      </c>
      <c r="I137" t="s">
        <v>78</v>
      </c>
      <c r="J137" t="s">
        <v>79</v>
      </c>
      <c r="K137">
        <v>99999</v>
      </c>
      <c r="L137" t="s">
        <v>16</v>
      </c>
      <c r="M137" t="s">
        <v>80</v>
      </c>
      <c r="N137" t="s">
        <v>81</v>
      </c>
      <c r="O137" s="2">
        <v>41881</v>
      </c>
      <c r="P137" s="2" t="str">
        <f t="shared" si="15"/>
        <v>Sat</v>
      </c>
      <c r="Q137" s="2" t="str">
        <f t="shared" si="16"/>
        <v>Aug</v>
      </c>
      <c r="R137" s="2" t="str">
        <f t="shared" si="17"/>
        <v>2014</v>
      </c>
      <c r="S137" t="s">
        <v>48</v>
      </c>
      <c r="T137" t="s">
        <v>82</v>
      </c>
      <c r="U137" t="s">
        <v>77</v>
      </c>
      <c r="V137" t="s">
        <v>78</v>
      </c>
      <c r="W137" t="s">
        <v>79</v>
      </c>
      <c r="X137">
        <v>99999</v>
      </c>
      <c r="Y137" t="s">
        <v>16</v>
      </c>
      <c r="Z137" t="s">
        <v>21</v>
      </c>
      <c r="AA137" t="s">
        <v>41</v>
      </c>
      <c r="AB137" t="s">
        <v>23</v>
      </c>
      <c r="AC137" s="4">
        <v>46</v>
      </c>
      <c r="AD137">
        <v>28</v>
      </c>
      <c r="AE137" s="5">
        <v>1288</v>
      </c>
      <c r="AF137" s="4">
        <v>133.95200000000003</v>
      </c>
    </row>
    <row r="138" spans="1:32" x14ac:dyDescent="0.25">
      <c r="A138">
        <v>1223</v>
      </c>
      <c r="B138" s="7">
        <v>41859</v>
      </c>
      <c r="C138" s="7" t="str">
        <f t="shared" si="12"/>
        <v>Fri</v>
      </c>
      <c r="D138" s="7" t="str">
        <f t="shared" si="13"/>
        <v>Aug</v>
      </c>
      <c r="E138" s="7" t="str">
        <f t="shared" si="14"/>
        <v>2014</v>
      </c>
      <c r="F138">
        <v>8</v>
      </c>
      <c r="G138" t="s">
        <v>42</v>
      </c>
      <c r="H138" t="s">
        <v>43</v>
      </c>
      <c r="I138" t="s">
        <v>44</v>
      </c>
      <c r="J138" t="s">
        <v>45</v>
      </c>
      <c r="K138">
        <v>99999</v>
      </c>
      <c r="L138" t="s">
        <v>16</v>
      </c>
      <c r="M138" t="s">
        <v>46</v>
      </c>
      <c r="N138" t="s">
        <v>47</v>
      </c>
      <c r="O138" s="2">
        <v>41861</v>
      </c>
      <c r="P138" s="2" t="str">
        <f t="shared" si="15"/>
        <v>Sun</v>
      </c>
      <c r="Q138" s="2" t="str">
        <f t="shared" si="16"/>
        <v>Aug</v>
      </c>
      <c r="R138" s="2" t="str">
        <f t="shared" si="17"/>
        <v>2014</v>
      </c>
      <c r="S138" t="s">
        <v>48</v>
      </c>
      <c r="T138" t="s">
        <v>49</v>
      </c>
      <c r="U138" t="s">
        <v>43</v>
      </c>
      <c r="V138" t="s">
        <v>44</v>
      </c>
      <c r="W138" t="s">
        <v>45</v>
      </c>
      <c r="X138">
        <v>99999</v>
      </c>
      <c r="Y138" t="s">
        <v>16</v>
      </c>
      <c r="Z138" t="s">
        <v>21</v>
      </c>
      <c r="AA138" t="s">
        <v>58</v>
      </c>
      <c r="AB138" t="s">
        <v>59</v>
      </c>
      <c r="AC138" s="4">
        <v>12.75</v>
      </c>
      <c r="AD138">
        <v>57</v>
      </c>
      <c r="AE138" s="5">
        <v>726.75</v>
      </c>
      <c r="AF138" s="4">
        <v>69.768000000000001</v>
      </c>
    </row>
    <row r="139" spans="1:32" x14ac:dyDescent="0.25">
      <c r="A139">
        <v>1224</v>
      </c>
      <c r="B139" s="7">
        <v>41861</v>
      </c>
      <c r="C139" s="7" t="str">
        <f t="shared" si="12"/>
        <v>Sun</v>
      </c>
      <c r="D139" s="7" t="str">
        <f t="shared" si="13"/>
        <v>Aug</v>
      </c>
      <c r="E139" s="7" t="str">
        <f t="shared" si="14"/>
        <v>2014</v>
      </c>
      <c r="F139">
        <v>10</v>
      </c>
      <c r="G139" t="s">
        <v>83</v>
      </c>
      <c r="H139" t="s">
        <v>84</v>
      </c>
      <c r="I139" t="s">
        <v>85</v>
      </c>
      <c r="J139" t="s">
        <v>86</v>
      </c>
      <c r="K139">
        <v>99999</v>
      </c>
      <c r="L139" t="s">
        <v>16</v>
      </c>
      <c r="M139" t="s">
        <v>87</v>
      </c>
      <c r="N139" t="s">
        <v>31</v>
      </c>
      <c r="O139" s="2">
        <v>41863</v>
      </c>
      <c r="P139" s="2" t="str">
        <f t="shared" si="15"/>
        <v>Tue</v>
      </c>
      <c r="Q139" s="2" t="str">
        <f t="shared" si="16"/>
        <v>Aug</v>
      </c>
      <c r="R139" s="2" t="str">
        <f t="shared" si="17"/>
        <v>2014</v>
      </c>
      <c r="S139" t="s">
        <v>19</v>
      </c>
      <c r="T139" t="s">
        <v>88</v>
      </c>
      <c r="U139" t="s">
        <v>84</v>
      </c>
      <c r="V139" t="s">
        <v>85</v>
      </c>
      <c r="W139" t="s">
        <v>86</v>
      </c>
      <c r="X139">
        <v>99999</v>
      </c>
      <c r="Y139" t="s">
        <v>16</v>
      </c>
      <c r="Z139" t="s">
        <v>34</v>
      </c>
      <c r="AA139" t="s">
        <v>89</v>
      </c>
      <c r="AB139" t="s">
        <v>23</v>
      </c>
      <c r="AC139" s="4">
        <v>2.99</v>
      </c>
      <c r="AD139">
        <v>23</v>
      </c>
      <c r="AE139" s="5">
        <v>68.77000000000001</v>
      </c>
      <c r="AF139" s="4">
        <v>6.6706900000000013</v>
      </c>
    </row>
    <row r="140" spans="1:32" x14ac:dyDescent="0.25">
      <c r="A140">
        <v>1234</v>
      </c>
      <c r="B140" s="7">
        <v>41879</v>
      </c>
      <c r="C140" s="7" t="str">
        <f t="shared" si="12"/>
        <v>Thu</v>
      </c>
      <c r="D140" s="7" t="str">
        <f t="shared" si="13"/>
        <v>Aug</v>
      </c>
      <c r="E140" s="7" t="str">
        <f t="shared" si="14"/>
        <v>2014</v>
      </c>
      <c r="F140">
        <v>28</v>
      </c>
      <c r="G140" t="s">
        <v>76</v>
      </c>
      <c r="H140" t="s">
        <v>77</v>
      </c>
      <c r="I140" t="s">
        <v>78</v>
      </c>
      <c r="J140" t="s">
        <v>79</v>
      </c>
      <c r="K140">
        <v>99999</v>
      </c>
      <c r="L140" t="s">
        <v>16</v>
      </c>
      <c r="M140" t="s">
        <v>80</v>
      </c>
      <c r="N140" t="s">
        <v>81</v>
      </c>
      <c r="O140" s="2">
        <v>41881</v>
      </c>
      <c r="P140" s="2" t="str">
        <f t="shared" si="15"/>
        <v>Sat</v>
      </c>
      <c r="Q140" s="2" t="str">
        <f t="shared" si="16"/>
        <v>Aug</v>
      </c>
      <c r="R140" s="2" t="str">
        <f t="shared" si="17"/>
        <v>2014</v>
      </c>
      <c r="S140" t="s">
        <v>48</v>
      </c>
      <c r="T140" t="s">
        <v>82</v>
      </c>
      <c r="U140" t="s">
        <v>77</v>
      </c>
      <c r="V140" t="s">
        <v>78</v>
      </c>
      <c r="W140" t="s">
        <v>79</v>
      </c>
      <c r="X140">
        <v>99999</v>
      </c>
      <c r="Y140" t="s">
        <v>16</v>
      </c>
      <c r="Z140" t="s">
        <v>34</v>
      </c>
      <c r="AA140" t="s">
        <v>66</v>
      </c>
      <c r="AB140" t="s">
        <v>67</v>
      </c>
      <c r="AC140" s="4">
        <v>9.65</v>
      </c>
      <c r="AD140">
        <v>97</v>
      </c>
      <c r="AE140" s="5">
        <v>936.05000000000007</v>
      </c>
      <c r="AF140" s="4">
        <v>95.477100000000021</v>
      </c>
    </row>
    <row r="141" spans="1:32" x14ac:dyDescent="0.25">
      <c r="A141">
        <v>1235</v>
      </c>
      <c r="B141" s="7">
        <v>41879</v>
      </c>
      <c r="C141" s="7" t="str">
        <f t="shared" si="12"/>
        <v>Thu</v>
      </c>
      <c r="D141" s="7" t="str">
        <f t="shared" si="13"/>
        <v>Aug</v>
      </c>
      <c r="E141" s="7" t="str">
        <f t="shared" si="14"/>
        <v>2014</v>
      </c>
      <c r="F141">
        <v>28</v>
      </c>
      <c r="G141" t="s">
        <v>76</v>
      </c>
      <c r="H141" t="s">
        <v>77</v>
      </c>
      <c r="I141" t="s">
        <v>78</v>
      </c>
      <c r="J141" t="s">
        <v>79</v>
      </c>
      <c r="K141">
        <v>99999</v>
      </c>
      <c r="L141" t="s">
        <v>16</v>
      </c>
      <c r="M141" t="s">
        <v>80</v>
      </c>
      <c r="N141" t="s">
        <v>81</v>
      </c>
      <c r="O141" s="2">
        <v>41881</v>
      </c>
      <c r="P141" s="2" t="str">
        <f t="shared" si="15"/>
        <v>Sat</v>
      </c>
      <c r="Q141" s="2" t="str">
        <f t="shared" si="16"/>
        <v>Aug</v>
      </c>
      <c r="R141" s="2" t="str">
        <f t="shared" si="17"/>
        <v>2014</v>
      </c>
      <c r="S141" t="s">
        <v>48</v>
      </c>
      <c r="T141" t="s">
        <v>82</v>
      </c>
      <c r="U141" t="s">
        <v>77</v>
      </c>
      <c r="V141" t="s">
        <v>78</v>
      </c>
      <c r="W141" t="s">
        <v>79</v>
      </c>
      <c r="X141">
        <v>99999</v>
      </c>
      <c r="Y141" t="s">
        <v>16</v>
      </c>
      <c r="Z141" t="s">
        <v>34</v>
      </c>
      <c r="AA141" t="s">
        <v>96</v>
      </c>
      <c r="AB141" t="s">
        <v>97</v>
      </c>
      <c r="AC141" s="4">
        <v>18.399999999999999</v>
      </c>
      <c r="AD141">
        <v>80</v>
      </c>
      <c r="AE141" s="5">
        <v>1472</v>
      </c>
      <c r="AF141" s="4">
        <v>150.14400000000003</v>
      </c>
    </row>
    <row r="142" spans="1:32" x14ac:dyDescent="0.25">
      <c r="A142">
        <v>1236</v>
      </c>
      <c r="B142" s="7">
        <v>41860</v>
      </c>
      <c r="C142" s="7" t="str">
        <f t="shared" si="12"/>
        <v>Sat</v>
      </c>
      <c r="D142" s="7" t="str">
        <f t="shared" si="13"/>
        <v>Aug</v>
      </c>
      <c r="E142" s="7" t="str">
        <f t="shared" si="14"/>
        <v>2014</v>
      </c>
      <c r="F142">
        <v>9</v>
      </c>
      <c r="G142" t="s">
        <v>98</v>
      </c>
      <c r="H142" t="s">
        <v>99</v>
      </c>
      <c r="I142" t="s">
        <v>100</v>
      </c>
      <c r="J142" t="s">
        <v>101</v>
      </c>
      <c r="K142">
        <v>99999</v>
      </c>
      <c r="L142" t="s">
        <v>16</v>
      </c>
      <c r="M142" t="s">
        <v>102</v>
      </c>
      <c r="N142" t="s">
        <v>18</v>
      </c>
      <c r="O142" s="2">
        <v>41862</v>
      </c>
      <c r="P142" s="2" t="str">
        <f t="shared" si="15"/>
        <v>Mon</v>
      </c>
      <c r="Q142" s="2" t="str">
        <f t="shared" si="16"/>
        <v>Aug</v>
      </c>
      <c r="R142" s="2" t="str">
        <f t="shared" si="17"/>
        <v>2014</v>
      </c>
      <c r="S142" t="s">
        <v>32</v>
      </c>
      <c r="T142" t="s">
        <v>103</v>
      </c>
      <c r="U142" t="s">
        <v>99</v>
      </c>
      <c r="V142" t="s">
        <v>100</v>
      </c>
      <c r="W142" t="s">
        <v>101</v>
      </c>
      <c r="X142">
        <v>99999</v>
      </c>
      <c r="Y142" t="s">
        <v>16</v>
      </c>
      <c r="Z142" t="s">
        <v>21</v>
      </c>
      <c r="AA142" t="s">
        <v>104</v>
      </c>
      <c r="AB142" t="s">
        <v>105</v>
      </c>
      <c r="AC142" s="4">
        <v>19.5</v>
      </c>
      <c r="AD142">
        <v>66</v>
      </c>
      <c r="AE142" s="5">
        <v>1287</v>
      </c>
      <c r="AF142" s="4">
        <v>132.56100000000001</v>
      </c>
    </row>
    <row r="143" spans="1:32" x14ac:dyDescent="0.25">
      <c r="A143">
        <v>1237</v>
      </c>
      <c r="B143" s="7">
        <v>41860</v>
      </c>
      <c r="C143" s="7" t="str">
        <f t="shared" si="12"/>
        <v>Sat</v>
      </c>
      <c r="D143" s="7" t="str">
        <f t="shared" si="13"/>
        <v>Aug</v>
      </c>
      <c r="E143" s="7" t="str">
        <f t="shared" si="14"/>
        <v>2014</v>
      </c>
      <c r="F143">
        <v>9</v>
      </c>
      <c r="G143" t="s">
        <v>98</v>
      </c>
      <c r="H143" t="s">
        <v>99</v>
      </c>
      <c r="I143" t="s">
        <v>100</v>
      </c>
      <c r="J143" t="s">
        <v>101</v>
      </c>
      <c r="K143">
        <v>99999</v>
      </c>
      <c r="L143" t="s">
        <v>16</v>
      </c>
      <c r="M143" t="s">
        <v>102</v>
      </c>
      <c r="N143" t="s">
        <v>18</v>
      </c>
      <c r="O143" s="2">
        <v>41862</v>
      </c>
      <c r="P143" s="2" t="str">
        <f t="shared" si="15"/>
        <v>Mon</v>
      </c>
      <c r="Q143" s="2" t="str">
        <f t="shared" si="16"/>
        <v>Aug</v>
      </c>
      <c r="R143" s="2" t="str">
        <f t="shared" si="17"/>
        <v>2014</v>
      </c>
      <c r="S143" t="s">
        <v>32</v>
      </c>
      <c r="T143" t="s">
        <v>103</v>
      </c>
      <c r="U143" t="s">
        <v>99</v>
      </c>
      <c r="V143" t="s">
        <v>100</v>
      </c>
      <c r="W143" t="s">
        <v>101</v>
      </c>
      <c r="X143">
        <v>99999</v>
      </c>
      <c r="Y143" t="s">
        <v>16</v>
      </c>
      <c r="Z143" t="s">
        <v>21</v>
      </c>
      <c r="AA143" t="s">
        <v>106</v>
      </c>
      <c r="AB143" t="s">
        <v>107</v>
      </c>
      <c r="AC143" s="4">
        <v>34.799999999999997</v>
      </c>
      <c r="AD143">
        <v>32</v>
      </c>
      <c r="AE143" s="5">
        <v>1113.5999999999999</v>
      </c>
      <c r="AF143" s="4">
        <v>111.36</v>
      </c>
    </row>
    <row r="144" spans="1:32" x14ac:dyDescent="0.25">
      <c r="A144">
        <v>1238</v>
      </c>
      <c r="B144" s="7">
        <v>41857</v>
      </c>
      <c r="C144" s="7" t="str">
        <f t="shared" si="12"/>
        <v>Wed</v>
      </c>
      <c r="D144" s="7" t="str">
        <f t="shared" si="13"/>
        <v>Aug</v>
      </c>
      <c r="E144" s="7" t="str">
        <f t="shared" si="14"/>
        <v>2014</v>
      </c>
      <c r="F144">
        <v>6</v>
      </c>
      <c r="G144" t="s">
        <v>68</v>
      </c>
      <c r="H144" t="s">
        <v>69</v>
      </c>
      <c r="I144" t="s">
        <v>70</v>
      </c>
      <c r="J144" t="s">
        <v>71</v>
      </c>
      <c r="K144">
        <v>99999</v>
      </c>
      <c r="L144" t="s">
        <v>16</v>
      </c>
      <c r="M144" t="s">
        <v>72</v>
      </c>
      <c r="N144" t="s">
        <v>47</v>
      </c>
      <c r="O144" s="2">
        <v>41859</v>
      </c>
      <c r="P144" s="2" t="str">
        <f t="shared" si="15"/>
        <v>Fri</v>
      </c>
      <c r="Q144" s="2" t="str">
        <f t="shared" si="16"/>
        <v>Aug</v>
      </c>
      <c r="R144" s="2" t="str">
        <f t="shared" si="17"/>
        <v>2014</v>
      </c>
      <c r="S144" t="s">
        <v>19</v>
      </c>
      <c r="T144" t="s">
        <v>73</v>
      </c>
      <c r="U144" t="s">
        <v>69</v>
      </c>
      <c r="V144" t="s">
        <v>70</v>
      </c>
      <c r="W144" t="s">
        <v>71</v>
      </c>
      <c r="X144">
        <v>99999</v>
      </c>
      <c r="Y144" t="s">
        <v>16</v>
      </c>
      <c r="Z144" t="s">
        <v>34</v>
      </c>
      <c r="AA144" t="s">
        <v>22</v>
      </c>
      <c r="AB144" t="s">
        <v>23</v>
      </c>
      <c r="AC144" s="4">
        <v>14</v>
      </c>
      <c r="AD144">
        <v>52</v>
      </c>
      <c r="AE144" s="5">
        <v>728</v>
      </c>
      <c r="AF144" s="4">
        <v>72.8</v>
      </c>
    </row>
    <row r="145" spans="1:32" x14ac:dyDescent="0.25">
      <c r="A145">
        <v>1239</v>
      </c>
      <c r="B145" s="7">
        <v>41859</v>
      </c>
      <c r="C145" s="7" t="str">
        <f t="shared" si="12"/>
        <v>Fri</v>
      </c>
      <c r="D145" s="7" t="str">
        <f t="shared" si="13"/>
        <v>Aug</v>
      </c>
      <c r="E145" s="7" t="str">
        <f t="shared" si="14"/>
        <v>2014</v>
      </c>
      <c r="F145">
        <v>8</v>
      </c>
      <c r="G145" t="s">
        <v>42</v>
      </c>
      <c r="H145" t="s">
        <v>43</v>
      </c>
      <c r="I145" t="s">
        <v>44</v>
      </c>
      <c r="J145" t="s">
        <v>45</v>
      </c>
      <c r="K145">
        <v>99999</v>
      </c>
      <c r="L145" t="s">
        <v>16</v>
      </c>
      <c r="M145" t="s">
        <v>46</v>
      </c>
      <c r="N145" t="s">
        <v>47</v>
      </c>
      <c r="O145" s="2">
        <v>41861</v>
      </c>
      <c r="P145" s="2" t="str">
        <f t="shared" si="15"/>
        <v>Sun</v>
      </c>
      <c r="Q145" s="2" t="str">
        <f t="shared" si="16"/>
        <v>Aug</v>
      </c>
      <c r="R145" s="2" t="str">
        <f t="shared" si="17"/>
        <v>2014</v>
      </c>
      <c r="S145" t="s">
        <v>19</v>
      </c>
      <c r="T145" t="s">
        <v>49</v>
      </c>
      <c r="U145" t="s">
        <v>43</v>
      </c>
      <c r="V145" t="s">
        <v>44</v>
      </c>
      <c r="W145" t="s">
        <v>45</v>
      </c>
      <c r="X145">
        <v>99999</v>
      </c>
      <c r="Y145" t="s">
        <v>16</v>
      </c>
      <c r="Z145" t="s">
        <v>21</v>
      </c>
      <c r="AA145" t="s">
        <v>74</v>
      </c>
      <c r="AB145" t="s">
        <v>75</v>
      </c>
      <c r="AC145" s="4">
        <v>40</v>
      </c>
      <c r="AD145">
        <v>78</v>
      </c>
      <c r="AE145" s="5">
        <v>3120</v>
      </c>
      <c r="AF145" s="4">
        <v>318.24</v>
      </c>
    </row>
    <row r="146" spans="1:32" x14ac:dyDescent="0.25">
      <c r="A146">
        <v>1240</v>
      </c>
      <c r="B146" s="7">
        <v>41859</v>
      </c>
      <c r="C146" s="7" t="str">
        <f t="shared" si="12"/>
        <v>Fri</v>
      </c>
      <c r="D146" s="7" t="str">
        <f t="shared" si="13"/>
        <v>Aug</v>
      </c>
      <c r="E146" s="7" t="str">
        <f t="shared" si="14"/>
        <v>2014</v>
      </c>
      <c r="F146">
        <v>8</v>
      </c>
      <c r="G146" t="s">
        <v>42</v>
      </c>
      <c r="H146" t="s">
        <v>43</v>
      </c>
      <c r="I146" t="s">
        <v>44</v>
      </c>
      <c r="J146" t="s">
        <v>45</v>
      </c>
      <c r="K146">
        <v>99999</v>
      </c>
      <c r="L146" t="s">
        <v>16</v>
      </c>
      <c r="M146" t="s">
        <v>46</v>
      </c>
      <c r="N146" t="s">
        <v>47</v>
      </c>
      <c r="O146" s="2">
        <v>41861</v>
      </c>
      <c r="P146" s="2" t="str">
        <f t="shared" si="15"/>
        <v>Sun</v>
      </c>
      <c r="Q146" s="2" t="str">
        <f t="shared" si="16"/>
        <v>Aug</v>
      </c>
      <c r="R146" s="2" t="str">
        <f t="shared" si="17"/>
        <v>2014</v>
      </c>
      <c r="S146" t="s">
        <v>19</v>
      </c>
      <c r="T146" t="s">
        <v>49</v>
      </c>
      <c r="U146" t="s">
        <v>43</v>
      </c>
      <c r="V146" t="s">
        <v>44</v>
      </c>
      <c r="W146" t="s">
        <v>45</v>
      </c>
      <c r="X146">
        <v>99999</v>
      </c>
      <c r="Y146" t="s">
        <v>16</v>
      </c>
      <c r="Z146" t="s">
        <v>21</v>
      </c>
      <c r="AA146" t="s">
        <v>50</v>
      </c>
      <c r="AB146" t="s">
        <v>51</v>
      </c>
      <c r="AC146" s="4">
        <v>9.1999999999999993</v>
      </c>
      <c r="AD146">
        <v>54</v>
      </c>
      <c r="AE146" s="5">
        <v>496.79999999999995</v>
      </c>
      <c r="AF146" s="4">
        <v>49.183199999999999</v>
      </c>
    </row>
    <row r="147" spans="1:32" x14ac:dyDescent="0.25">
      <c r="A147">
        <v>1241</v>
      </c>
      <c r="B147" s="7">
        <v>41876</v>
      </c>
      <c r="C147" s="7" t="str">
        <f t="shared" si="12"/>
        <v>Mon</v>
      </c>
      <c r="D147" s="7" t="str">
        <f t="shared" si="13"/>
        <v>Aug</v>
      </c>
      <c r="E147" s="7" t="str">
        <f t="shared" si="14"/>
        <v>2014</v>
      </c>
      <c r="F147">
        <v>25</v>
      </c>
      <c r="G147" t="s">
        <v>110</v>
      </c>
      <c r="H147" t="s">
        <v>111</v>
      </c>
      <c r="I147" t="s">
        <v>85</v>
      </c>
      <c r="J147" t="s">
        <v>86</v>
      </c>
      <c r="K147">
        <v>99999</v>
      </c>
      <c r="L147" t="s">
        <v>16</v>
      </c>
      <c r="M147" t="s">
        <v>87</v>
      </c>
      <c r="N147" t="s">
        <v>31</v>
      </c>
      <c r="O147" s="2">
        <v>41878</v>
      </c>
      <c r="P147" s="2" t="str">
        <f t="shared" si="15"/>
        <v>Wed</v>
      </c>
      <c r="Q147" s="2" t="str">
        <f t="shared" si="16"/>
        <v>Aug</v>
      </c>
      <c r="R147" s="2" t="str">
        <f t="shared" si="17"/>
        <v>2014</v>
      </c>
      <c r="S147" t="s">
        <v>32</v>
      </c>
      <c r="T147" t="s">
        <v>112</v>
      </c>
      <c r="U147" t="s">
        <v>111</v>
      </c>
      <c r="V147" t="s">
        <v>85</v>
      </c>
      <c r="W147" t="s">
        <v>86</v>
      </c>
      <c r="X147">
        <v>99999</v>
      </c>
      <c r="Y147" t="s">
        <v>16</v>
      </c>
      <c r="Z147" t="s">
        <v>65</v>
      </c>
      <c r="AA147" t="s">
        <v>118</v>
      </c>
      <c r="AB147" t="s">
        <v>51</v>
      </c>
      <c r="AC147" s="4">
        <v>10</v>
      </c>
      <c r="AD147">
        <v>55</v>
      </c>
      <c r="AE147" s="5">
        <v>550</v>
      </c>
      <c r="AF147" s="4">
        <v>52.25</v>
      </c>
    </row>
    <row r="148" spans="1:32" x14ac:dyDescent="0.25">
      <c r="A148">
        <v>1242</v>
      </c>
      <c r="B148" s="7">
        <v>41877</v>
      </c>
      <c r="C148" s="7" t="str">
        <f t="shared" si="12"/>
        <v>Tue</v>
      </c>
      <c r="D148" s="7" t="str">
        <f t="shared" si="13"/>
        <v>Aug</v>
      </c>
      <c r="E148" s="7" t="str">
        <f t="shared" si="14"/>
        <v>2014</v>
      </c>
      <c r="F148">
        <v>26</v>
      </c>
      <c r="G148" t="s">
        <v>113</v>
      </c>
      <c r="H148" t="s">
        <v>114</v>
      </c>
      <c r="I148" t="s">
        <v>94</v>
      </c>
      <c r="J148" t="s">
        <v>95</v>
      </c>
      <c r="K148">
        <v>99999</v>
      </c>
      <c r="L148" t="s">
        <v>16</v>
      </c>
      <c r="M148" t="s">
        <v>80</v>
      </c>
      <c r="N148" t="s">
        <v>81</v>
      </c>
      <c r="O148" s="2">
        <v>41879</v>
      </c>
      <c r="P148" s="2" t="str">
        <f t="shared" si="15"/>
        <v>Thu</v>
      </c>
      <c r="Q148" s="2" t="str">
        <f t="shared" si="16"/>
        <v>Aug</v>
      </c>
      <c r="R148" s="2" t="str">
        <f t="shared" si="17"/>
        <v>2014</v>
      </c>
      <c r="S148" t="s">
        <v>48</v>
      </c>
      <c r="T148" t="s">
        <v>115</v>
      </c>
      <c r="U148" t="s">
        <v>114</v>
      </c>
      <c r="V148" t="s">
        <v>94</v>
      </c>
      <c r="W148" t="s">
        <v>95</v>
      </c>
      <c r="X148">
        <v>99999</v>
      </c>
      <c r="Y148" t="s">
        <v>16</v>
      </c>
      <c r="Z148" t="s">
        <v>34</v>
      </c>
      <c r="AA148" t="s">
        <v>119</v>
      </c>
      <c r="AB148" t="s">
        <v>120</v>
      </c>
      <c r="AC148" s="4">
        <v>21.35</v>
      </c>
      <c r="AD148">
        <v>60</v>
      </c>
      <c r="AE148" s="5">
        <v>1281</v>
      </c>
      <c r="AF148" s="4">
        <v>129.381</v>
      </c>
    </row>
    <row r="149" spans="1:32" x14ac:dyDescent="0.25">
      <c r="A149">
        <v>1243</v>
      </c>
      <c r="B149" s="7">
        <v>41877</v>
      </c>
      <c r="C149" s="7" t="str">
        <f t="shared" si="12"/>
        <v>Tue</v>
      </c>
      <c r="D149" s="7" t="str">
        <f t="shared" si="13"/>
        <v>Aug</v>
      </c>
      <c r="E149" s="7" t="str">
        <f t="shared" si="14"/>
        <v>2014</v>
      </c>
      <c r="F149">
        <v>26</v>
      </c>
      <c r="G149" t="s">
        <v>113</v>
      </c>
      <c r="H149" t="s">
        <v>114</v>
      </c>
      <c r="I149" t="s">
        <v>94</v>
      </c>
      <c r="J149" t="s">
        <v>95</v>
      </c>
      <c r="K149">
        <v>99999</v>
      </c>
      <c r="L149" t="s">
        <v>16</v>
      </c>
      <c r="M149" t="s">
        <v>80</v>
      </c>
      <c r="N149" t="s">
        <v>81</v>
      </c>
      <c r="O149" s="2">
        <v>41879</v>
      </c>
      <c r="P149" s="2" t="str">
        <f t="shared" si="15"/>
        <v>Thu</v>
      </c>
      <c r="Q149" s="2" t="str">
        <f t="shared" si="16"/>
        <v>Aug</v>
      </c>
      <c r="R149" s="2" t="str">
        <f t="shared" si="17"/>
        <v>2014</v>
      </c>
      <c r="S149" t="s">
        <v>48</v>
      </c>
      <c r="T149" t="s">
        <v>115</v>
      </c>
      <c r="U149" t="s">
        <v>114</v>
      </c>
      <c r="V149" t="s">
        <v>94</v>
      </c>
      <c r="W149" t="s">
        <v>95</v>
      </c>
      <c r="X149">
        <v>99999</v>
      </c>
      <c r="Y149" t="s">
        <v>16</v>
      </c>
      <c r="Z149" t="s">
        <v>34</v>
      </c>
      <c r="AA149" t="s">
        <v>66</v>
      </c>
      <c r="AB149" t="s">
        <v>67</v>
      </c>
      <c r="AC149" s="4">
        <v>9.65</v>
      </c>
      <c r="AD149">
        <v>19</v>
      </c>
      <c r="AE149" s="5">
        <v>183.35</v>
      </c>
      <c r="AF149" s="4">
        <v>17.41825</v>
      </c>
    </row>
    <row r="150" spans="1:32" x14ac:dyDescent="0.25">
      <c r="A150">
        <v>1244</v>
      </c>
      <c r="B150" s="7">
        <v>41877</v>
      </c>
      <c r="C150" s="7" t="str">
        <f t="shared" si="12"/>
        <v>Tue</v>
      </c>
      <c r="D150" s="7" t="str">
        <f t="shared" si="13"/>
        <v>Aug</v>
      </c>
      <c r="E150" s="7" t="str">
        <f t="shared" si="14"/>
        <v>2014</v>
      </c>
      <c r="F150">
        <v>26</v>
      </c>
      <c r="G150" t="s">
        <v>113</v>
      </c>
      <c r="H150" t="s">
        <v>114</v>
      </c>
      <c r="I150" t="s">
        <v>94</v>
      </c>
      <c r="J150" t="s">
        <v>95</v>
      </c>
      <c r="K150">
        <v>99999</v>
      </c>
      <c r="L150" t="s">
        <v>16</v>
      </c>
      <c r="M150" t="s">
        <v>80</v>
      </c>
      <c r="N150" t="s">
        <v>81</v>
      </c>
      <c r="O150" s="2">
        <v>41879</v>
      </c>
      <c r="P150" s="2" t="str">
        <f t="shared" si="15"/>
        <v>Thu</v>
      </c>
      <c r="Q150" s="2" t="str">
        <f t="shared" si="16"/>
        <v>Aug</v>
      </c>
      <c r="R150" s="2" t="str">
        <f t="shared" si="17"/>
        <v>2014</v>
      </c>
      <c r="S150" t="s">
        <v>48</v>
      </c>
      <c r="T150" t="s">
        <v>115</v>
      </c>
      <c r="U150" t="s">
        <v>114</v>
      </c>
      <c r="V150" t="s">
        <v>94</v>
      </c>
      <c r="W150" t="s">
        <v>95</v>
      </c>
      <c r="X150">
        <v>99999</v>
      </c>
      <c r="Y150" t="s">
        <v>16</v>
      </c>
      <c r="Z150" t="s">
        <v>34</v>
      </c>
      <c r="AA150" t="s">
        <v>96</v>
      </c>
      <c r="AB150" t="s">
        <v>97</v>
      </c>
      <c r="AC150" s="4">
        <v>18.399999999999999</v>
      </c>
      <c r="AD150">
        <v>66</v>
      </c>
      <c r="AE150" s="5">
        <v>1214.3999999999999</v>
      </c>
      <c r="AF150" s="4">
        <v>125.08320000000001</v>
      </c>
    </row>
    <row r="151" spans="1:32" x14ac:dyDescent="0.25">
      <c r="A151">
        <v>1245</v>
      </c>
      <c r="B151" s="7">
        <v>41880</v>
      </c>
      <c r="C151" s="7" t="str">
        <f t="shared" si="12"/>
        <v>Fri</v>
      </c>
      <c r="D151" s="7" t="str">
        <f t="shared" si="13"/>
        <v>Aug</v>
      </c>
      <c r="E151" s="7" t="str">
        <f t="shared" si="14"/>
        <v>2014</v>
      </c>
      <c r="F151">
        <v>29</v>
      </c>
      <c r="G151" t="s">
        <v>52</v>
      </c>
      <c r="H151" t="s">
        <v>53</v>
      </c>
      <c r="I151" t="s">
        <v>54</v>
      </c>
      <c r="J151" t="s">
        <v>55</v>
      </c>
      <c r="K151">
        <v>99999</v>
      </c>
      <c r="L151" t="s">
        <v>16</v>
      </c>
      <c r="M151" t="s">
        <v>56</v>
      </c>
      <c r="N151" t="s">
        <v>18</v>
      </c>
      <c r="O151" s="2">
        <v>41882</v>
      </c>
      <c r="P151" s="2" t="str">
        <f t="shared" si="15"/>
        <v>Sun</v>
      </c>
      <c r="Q151" s="2" t="str">
        <f t="shared" si="16"/>
        <v>Aug</v>
      </c>
      <c r="R151" s="2" t="str">
        <f t="shared" si="17"/>
        <v>2014</v>
      </c>
      <c r="S151" t="s">
        <v>19</v>
      </c>
      <c r="T151" t="s">
        <v>57</v>
      </c>
      <c r="U151" t="s">
        <v>53</v>
      </c>
      <c r="V151" t="s">
        <v>54</v>
      </c>
      <c r="W151" t="s">
        <v>55</v>
      </c>
      <c r="X151">
        <v>99999</v>
      </c>
      <c r="Y151" t="s">
        <v>16</v>
      </c>
      <c r="Z151" t="s">
        <v>21</v>
      </c>
      <c r="AA151" t="s">
        <v>22</v>
      </c>
      <c r="AB151" t="s">
        <v>23</v>
      </c>
      <c r="AC151" s="4">
        <v>14</v>
      </c>
      <c r="AD151">
        <v>42</v>
      </c>
      <c r="AE151" s="5">
        <v>588</v>
      </c>
      <c r="AF151" s="4">
        <v>59.388000000000005</v>
      </c>
    </row>
    <row r="152" spans="1:32" x14ac:dyDescent="0.25">
      <c r="A152">
        <v>1246</v>
      </c>
      <c r="B152" s="7">
        <v>41857</v>
      </c>
      <c r="C152" s="7" t="str">
        <f t="shared" si="12"/>
        <v>Wed</v>
      </c>
      <c r="D152" s="7" t="str">
        <f t="shared" si="13"/>
        <v>Aug</v>
      </c>
      <c r="E152" s="7" t="str">
        <f t="shared" si="14"/>
        <v>2014</v>
      </c>
      <c r="F152">
        <v>6</v>
      </c>
      <c r="G152" t="s">
        <v>68</v>
      </c>
      <c r="H152" t="s">
        <v>69</v>
      </c>
      <c r="I152" t="s">
        <v>70</v>
      </c>
      <c r="J152" t="s">
        <v>71</v>
      </c>
      <c r="K152">
        <v>99999</v>
      </c>
      <c r="L152" t="s">
        <v>16</v>
      </c>
      <c r="M152" t="s">
        <v>72</v>
      </c>
      <c r="N152" t="s">
        <v>47</v>
      </c>
      <c r="O152">
        <v>41859</v>
      </c>
      <c r="P152" s="2" t="str">
        <f t="shared" si="15"/>
        <v>Fri</v>
      </c>
      <c r="Q152" s="2" t="str">
        <f t="shared" si="16"/>
        <v>Aug</v>
      </c>
      <c r="R152" s="2" t="str">
        <f t="shared" si="17"/>
        <v>2014</v>
      </c>
      <c r="S152" t="s">
        <v>48</v>
      </c>
      <c r="T152" t="s">
        <v>73</v>
      </c>
      <c r="U152" t="s">
        <v>69</v>
      </c>
      <c r="V152" t="s">
        <v>70</v>
      </c>
      <c r="W152" t="s">
        <v>71</v>
      </c>
      <c r="X152">
        <v>99999</v>
      </c>
      <c r="Y152" t="s">
        <v>16</v>
      </c>
      <c r="Z152" t="s">
        <v>21</v>
      </c>
      <c r="AA152" t="s">
        <v>58</v>
      </c>
      <c r="AB152" t="s">
        <v>59</v>
      </c>
      <c r="AC152" s="4">
        <v>12.75</v>
      </c>
      <c r="AD152">
        <v>72</v>
      </c>
      <c r="AE152" s="5">
        <v>918</v>
      </c>
      <c r="AF152" s="4">
        <v>89.046000000000006</v>
      </c>
    </row>
    <row r="153" spans="1:32" x14ac:dyDescent="0.25">
      <c r="A153">
        <v>1248</v>
      </c>
      <c r="B153" s="7">
        <v>41855</v>
      </c>
      <c r="C153" s="7" t="str">
        <f t="shared" si="12"/>
        <v>Mon</v>
      </c>
      <c r="D153" s="7" t="str">
        <f t="shared" si="13"/>
        <v>Aug</v>
      </c>
      <c r="E153" s="7" t="str">
        <f t="shared" si="14"/>
        <v>2014</v>
      </c>
      <c r="F153">
        <v>4</v>
      </c>
      <c r="G153" t="s">
        <v>26</v>
      </c>
      <c r="H153" t="s">
        <v>27</v>
      </c>
      <c r="I153" t="s">
        <v>28</v>
      </c>
      <c r="J153" t="s">
        <v>29</v>
      </c>
      <c r="K153">
        <v>99999</v>
      </c>
      <c r="L153" t="s">
        <v>16</v>
      </c>
      <c r="M153" t="s">
        <v>30</v>
      </c>
      <c r="N153" t="s">
        <v>31</v>
      </c>
      <c r="O153">
        <v>41857</v>
      </c>
      <c r="P153" s="2" t="str">
        <f t="shared" si="15"/>
        <v>Wed</v>
      </c>
      <c r="Q153" s="2" t="str">
        <f t="shared" si="16"/>
        <v>Aug</v>
      </c>
      <c r="R153" s="2" t="str">
        <f t="shared" si="17"/>
        <v>2014</v>
      </c>
      <c r="S153" t="s">
        <v>32</v>
      </c>
      <c r="T153" t="s">
        <v>33</v>
      </c>
      <c r="U153" t="s">
        <v>27</v>
      </c>
      <c r="V153" t="s">
        <v>28</v>
      </c>
      <c r="W153" t="s">
        <v>29</v>
      </c>
      <c r="X153">
        <v>99999</v>
      </c>
      <c r="Y153" t="s">
        <v>16</v>
      </c>
      <c r="Z153" t="s">
        <v>34</v>
      </c>
      <c r="AA153" t="s">
        <v>121</v>
      </c>
      <c r="AB153" t="s">
        <v>91</v>
      </c>
      <c r="AC153" s="4">
        <v>81</v>
      </c>
      <c r="AD153">
        <v>32</v>
      </c>
      <c r="AE153" s="5">
        <v>2592</v>
      </c>
      <c r="AF153" s="4">
        <v>251.42399999999998</v>
      </c>
    </row>
    <row r="154" spans="1:32" x14ac:dyDescent="0.25">
      <c r="A154">
        <v>1249</v>
      </c>
      <c r="B154" s="7">
        <v>41855</v>
      </c>
      <c r="C154" s="7" t="str">
        <f t="shared" si="12"/>
        <v>Mon</v>
      </c>
      <c r="D154" s="7" t="str">
        <f t="shared" si="13"/>
        <v>Aug</v>
      </c>
      <c r="E154" s="7" t="str">
        <f t="shared" si="14"/>
        <v>2014</v>
      </c>
      <c r="F154">
        <v>4</v>
      </c>
      <c r="G154" t="s">
        <v>26</v>
      </c>
      <c r="H154" t="s">
        <v>27</v>
      </c>
      <c r="I154" t="s">
        <v>28</v>
      </c>
      <c r="J154" t="s">
        <v>29</v>
      </c>
      <c r="K154">
        <v>99999</v>
      </c>
      <c r="L154" t="s">
        <v>16</v>
      </c>
      <c r="M154" t="s">
        <v>30</v>
      </c>
      <c r="N154" t="s">
        <v>31</v>
      </c>
      <c r="O154">
        <v>41857</v>
      </c>
      <c r="P154" s="2" t="str">
        <f t="shared" si="15"/>
        <v>Wed</v>
      </c>
      <c r="Q154" s="2" t="str">
        <f t="shared" si="16"/>
        <v>Aug</v>
      </c>
      <c r="R154" s="2" t="str">
        <f t="shared" si="17"/>
        <v>2014</v>
      </c>
      <c r="S154" t="s">
        <v>32</v>
      </c>
      <c r="T154" t="s">
        <v>33</v>
      </c>
      <c r="U154" t="s">
        <v>27</v>
      </c>
      <c r="V154" t="s">
        <v>28</v>
      </c>
      <c r="W154" t="s">
        <v>29</v>
      </c>
      <c r="X154">
        <v>99999</v>
      </c>
      <c r="Y154" t="s">
        <v>16</v>
      </c>
      <c r="Z154" t="s">
        <v>34</v>
      </c>
      <c r="AA154" t="s">
        <v>122</v>
      </c>
      <c r="AB154" t="s">
        <v>123</v>
      </c>
      <c r="AC154" s="4">
        <v>7</v>
      </c>
      <c r="AD154">
        <v>76</v>
      </c>
      <c r="AE154" s="5">
        <v>532</v>
      </c>
      <c r="AF154" s="4">
        <v>53.732000000000006</v>
      </c>
    </row>
    <row r="155" spans="1:32" x14ac:dyDescent="0.25">
      <c r="A155">
        <v>1256</v>
      </c>
      <c r="B155" s="7">
        <v>41910</v>
      </c>
      <c r="C155" s="7" t="str">
        <f t="shared" si="12"/>
        <v>Sun</v>
      </c>
      <c r="D155" s="7" t="str">
        <f t="shared" si="13"/>
        <v>Sep</v>
      </c>
      <c r="E155" s="7" t="str">
        <f t="shared" si="14"/>
        <v>2014</v>
      </c>
      <c r="F155">
        <v>28</v>
      </c>
      <c r="G155" t="s">
        <v>76</v>
      </c>
      <c r="H155" t="s">
        <v>77</v>
      </c>
      <c r="I155" t="s">
        <v>78</v>
      </c>
      <c r="J155" t="s">
        <v>79</v>
      </c>
      <c r="K155">
        <v>99999</v>
      </c>
      <c r="L155" t="s">
        <v>16</v>
      </c>
      <c r="M155" t="s">
        <v>80</v>
      </c>
      <c r="N155" t="s">
        <v>81</v>
      </c>
      <c r="O155" s="2">
        <v>41912</v>
      </c>
      <c r="P155" s="2" t="str">
        <f t="shared" si="15"/>
        <v>Tue</v>
      </c>
      <c r="Q155" s="2" t="str">
        <f t="shared" si="16"/>
        <v>Sep</v>
      </c>
      <c r="R155" s="2" t="str">
        <f t="shared" si="17"/>
        <v>2014</v>
      </c>
      <c r="S155" t="s">
        <v>48</v>
      </c>
      <c r="T155" t="s">
        <v>82</v>
      </c>
      <c r="U155" t="s">
        <v>77</v>
      </c>
      <c r="V155" t="s">
        <v>78</v>
      </c>
      <c r="W155" t="s">
        <v>79</v>
      </c>
      <c r="X155">
        <v>99999</v>
      </c>
      <c r="Y155" t="s">
        <v>16</v>
      </c>
      <c r="Z155" t="s">
        <v>34</v>
      </c>
      <c r="AA155" t="s">
        <v>66</v>
      </c>
      <c r="AB155" t="s">
        <v>67</v>
      </c>
      <c r="AC155" s="4">
        <v>9.65</v>
      </c>
      <c r="AD155">
        <v>68</v>
      </c>
      <c r="AE155" s="5">
        <v>656.2</v>
      </c>
      <c r="AF155" s="4">
        <v>64.307600000000008</v>
      </c>
    </row>
    <row r="156" spans="1:32" x14ac:dyDescent="0.25">
      <c r="A156">
        <v>1257</v>
      </c>
      <c r="B156" s="7">
        <v>41910</v>
      </c>
      <c r="C156" s="7" t="str">
        <f t="shared" si="12"/>
        <v>Sun</v>
      </c>
      <c r="D156" s="7" t="str">
        <f t="shared" si="13"/>
        <v>Sep</v>
      </c>
      <c r="E156" s="7" t="str">
        <f t="shared" si="14"/>
        <v>2014</v>
      </c>
      <c r="F156">
        <v>28</v>
      </c>
      <c r="G156" t="s">
        <v>76</v>
      </c>
      <c r="H156" t="s">
        <v>77</v>
      </c>
      <c r="I156" t="s">
        <v>78</v>
      </c>
      <c r="J156" t="s">
        <v>79</v>
      </c>
      <c r="K156">
        <v>99999</v>
      </c>
      <c r="L156" t="s">
        <v>16</v>
      </c>
      <c r="M156" t="s">
        <v>80</v>
      </c>
      <c r="N156" t="s">
        <v>81</v>
      </c>
      <c r="O156">
        <v>41912</v>
      </c>
      <c r="P156" s="2" t="str">
        <f t="shared" si="15"/>
        <v>Tue</v>
      </c>
      <c r="Q156" s="2" t="str">
        <f t="shared" si="16"/>
        <v>Sep</v>
      </c>
      <c r="R156" s="2" t="str">
        <f t="shared" si="17"/>
        <v>2014</v>
      </c>
      <c r="S156" t="s">
        <v>48</v>
      </c>
      <c r="T156" t="s">
        <v>82</v>
      </c>
      <c r="U156" t="s">
        <v>77</v>
      </c>
      <c r="V156" t="s">
        <v>78</v>
      </c>
      <c r="W156" t="s">
        <v>79</v>
      </c>
      <c r="X156">
        <v>99999</v>
      </c>
      <c r="Y156" t="s">
        <v>16</v>
      </c>
      <c r="Z156" t="s">
        <v>34</v>
      </c>
      <c r="AA156" t="s">
        <v>96</v>
      </c>
      <c r="AB156" t="s">
        <v>97</v>
      </c>
      <c r="AC156" s="4">
        <v>18.399999999999999</v>
      </c>
      <c r="AD156">
        <v>32</v>
      </c>
      <c r="AE156" s="5">
        <v>588.79999999999995</v>
      </c>
      <c r="AF156" s="4">
        <v>58.879999999999995</v>
      </c>
    </row>
    <row r="157" spans="1:32" x14ac:dyDescent="0.25">
      <c r="A157">
        <v>1258</v>
      </c>
      <c r="B157" s="7">
        <v>41891</v>
      </c>
      <c r="C157" s="7" t="str">
        <f t="shared" si="12"/>
        <v>Tue</v>
      </c>
      <c r="D157" s="7" t="str">
        <f t="shared" si="13"/>
        <v>Sep</v>
      </c>
      <c r="E157" s="7" t="str">
        <f t="shared" si="14"/>
        <v>2014</v>
      </c>
      <c r="F157">
        <v>9</v>
      </c>
      <c r="G157" t="s">
        <v>98</v>
      </c>
      <c r="H157" t="s">
        <v>99</v>
      </c>
      <c r="I157" t="s">
        <v>100</v>
      </c>
      <c r="J157" t="s">
        <v>101</v>
      </c>
      <c r="K157">
        <v>99999</v>
      </c>
      <c r="L157" t="s">
        <v>16</v>
      </c>
      <c r="M157" t="s">
        <v>102</v>
      </c>
      <c r="N157" t="s">
        <v>18</v>
      </c>
      <c r="O157" s="2">
        <v>41893</v>
      </c>
      <c r="P157" s="2" t="str">
        <f t="shared" si="15"/>
        <v>Thu</v>
      </c>
      <c r="Q157" s="2" t="str">
        <f t="shared" si="16"/>
        <v>Sep</v>
      </c>
      <c r="R157" s="2" t="str">
        <f t="shared" si="17"/>
        <v>2014</v>
      </c>
      <c r="S157" t="s">
        <v>32</v>
      </c>
      <c r="T157" t="s">
        <v>103</v>
      </c>
      <c r="U157" t="s">
        <v>99</v>
      </c>
      <c r="V157" t="s">
        <v>100</v>
      </c>
      <c r="W157" t="s">
        <v>101</v>
      </c>
      <c r="X157">
        <v>99999</v>
      </c>
      <c r="Y157" t="s">
        <v>16</v>
      </c>
      <c r="Z157" t="s">
        <v>21</v>
      </c>
      <c r="AA157" t="s">
        <v>104</v>
      </c>
      <c r="AB157" t="s">
        <v>105</v>
      </c>
      <c r="AC157" s="4">
        <v>19.5</v>
      </c>
      <c r="AD157">
        <v>48</v>
      </c>
      <c r="AE157" s="5">
        <v>936</v>
      </c>
      <c r="AF157" s="4">
        <v>94.536000000000016</v>
      </c>
    </row>
    <row r="158" spans="1:32" x14ac:dyDescent="0.25">
      <c r="A158">
        <v>1259</v>
      </c>
      <c r="B158" s="7">
        <v>41891</v>
      </c>
      <c r="C158" s="7" t="str">
        <f t="shared" si="12"/>
        <v>Tue</v>
      </c>
      <c r="D158" s="7" t="str">
        <f t="shared" si="13"/>
        <v>Sep</v>
      </c>
      <c r="E158" s="7" t="str">
        <f t="shared" si="14"/>
        <v>2014</v>
      </c>
      <c r="F158">
        <v>9</v>
      </c>
      <c r="G158" t="s">
        <v>98</v>
      </c>
      <c r="H158" t="s">
        <v>99</v>
      </c>
      <c r="I158" t="s">
        <v>100</v>
      </c>
      <c r="J158" t="s">
        <v>101</v>
      </c>
      <c r="K158">
        <v>99999</v>
      </c>
      <c r="L158" t="s">
        <v>16</v>
      </c>
      <c r="M158" t="s">
        <v>102</v>
      </c>
      <c r="N158" t="s">
        <v>18</v>
      </c>
      <c r="O158" s="2">
        <v>41893</v>
      </c>
      <c r="P158" s="2" t="str">
        <f t="shared" si="15"/>
        <v>Thu</v>
      </c>
      <c r="Q158" s="2" t="str">
        <f t="shared" si="16"/>
        <v>Sep</v>
      </c>
      <c r="R158" s="2" t="str">
        <f t="shared" si="17"/>
        <v>2014</v>
      </c>
      <c r="S158" t="s">
        <v>32</v>
      </c>
      <c r="T158" t="s">
        <v>103</v>
      </c>
      <c r="U158" t="s">
        <v>99</v>
      </c>
      <c r="V158" t="s">
        <v>100</v>
      </c>
      <c r="W158" t="s">
        <v>101</v>
      </c>
      <c r="X158">
        <v>99999</v>
      </c>
      <c r="Y158" t="s">
        <v>16</v>
      </c>
      <c r="Z158" t="s">
        <v>21</v>
      </c>
      <c r="AA158" t="s">
        <v>106</v>
      </c>
      <c r="AB158" t="s">
        <v>107</v>
      </c>
      <c r="AC158" s="4">
        <v>34.799999999999997</v>
      </c>
      <c r="AD158">
        <v>57</v>
      </c>
      <c r="AE158" s="5">
        <v>1983.6</v>
      </c>
      <c r="AF158" s="4">
        <v>194.39280000000002</v>
      </c>
    </row>
    <row r="159" spans="1:32" x14ac:dyDescent="0.25">
      <c r="A159">
        <v>1260</v>
      </c>
      <c r="B159" s="7">
        <v>41888</v>
      </c>
      <c r="C159" s="7" t="str">
        <f t="shared" si="12"/>
        <v>Sat</v>
      </c>
      <c r="D159" s="7" t="str">
        <f t="shared" si="13"/>
        <v>Sep</v>
      </c>
      <c r="E159" s="7" t="str">
        <f t="shared" si="14"/>
        <v>2014</v>
      </c>
      <c r="F159">
        <v>6</v>
      </c>
      <c r="G159" t="s">
        <v>68</v>
      </c>
      <c r="H159" t="s">
        <v>69</v>
      </c>
      <c r="I159" t="s">
        <v>70</v>
      </c>
      <c r="J159" t="s">
        <v>71</v>
      </c>
      <c r="K159">
        <v>99999</v>
      </c>
      <c r="L159" t="s">
        <v>16</v>
      </c>
      <c r="M159" t="s">
        <v>72</v>
      </c>
      <c r="N159" t="s">
        <v>47</v>
      </c>
      <c r="O159" s="2">
        <v>41890</v>
      </c>
      <c r="P159" s="2" t="str">
        <f t="shared" si="15"/>
        <v>Mon</v>
      </c>
      <c r="Q159" s="2" t="str">
        <f t="shared" si="16"/>
        <v>Sep</v>
      </c>
      <c r="R159" s="2" t="str">
        <f t="shared" si="17"/>
        <v>2014</v>
      </c>
      <c r="S159" t="s">
        <v>19</v>
      </c>
      <c r="T159" t="s">
        <v>73</v>
      </c>
      <c r="U159" t="s">
        <v>69</v>
      </c>
      <c r="V159" t="s">
        <v>70</v>
      </c>
      <c r="W159" t="s">
        <v>71</v>
      </c>
      <c r="X159">
        <v>99999</v>
      </c>
      <c r="Y159" t="s">
        <v>16</v>
      </c>
      <c r="Z159" t="s">
        <v>34</v>
      </c>
      <c r="AA159" t="s">
        <v>22</v>
      </c>
      <c r="AB159" t="s">
        <v>23</v>
      </c>
      <c r="AC159" s="4">
        <v>14</v>
      </c>
      <c r="AD159">
        <v>67</v>
      </c>
      <c r="AE159" s="5">
        <v>938</v>
      </c>
      <c r="AF159" s="4">
        <v>98.490000000000009</v>
      </c>
    </row>
    <row r="160" spans="1:32" x14ac:dyDescent="0.25">
      <c r="A160">
        <v>1261</v>
      </c>
      <c r="B160" s="7">
        <v>41890</v>
      </c>
      <c r="C160" s="7" t="str">
        <f t="shared" si="12"/>
        <v>Mon</v>
      </c>
      <c r="D160" s="7" t="str">
        <f t="shared" si="13"/>
        <v>Sep</v>
      </c>
      <c r="E160" s="7" t="str">
        <f t="shared" si="14"/>
        <v>2014</v>
      </c>
      <c r="F160">
        <v>8</v>
      </c>
      <c r="G160" t="s">
        <v>42</v>
      </c>
      <c r="H160" t="s">
        <v>43</v>
      </c>
      <c r="I160" t="s">
        <v>44</v>
      </c>
      <c r="J160" t="s">
        <v>45</v>
      </c>
      <c r="K160">
        <v>99999</v>
      </c>
      <c r="L160" t="s">
        <v>16</v>
      </c>
      <c r="M160" t="s">
        <v>46</v>
      </c>
      <c r="N160" t="s">
        <v>47</v>
      </c>
      <c r="O160">
        <v>41892</v>
      </c>
      <c r="P160" s="2" t="str">
        <f t="shared" si="15"/>
        <v>Wed</v>
      </c>
      <c r="Q160" s="2" t="str">
        <f t="shared" si="16"/>
        <v>Sep</v>
      </c>
      <c r="R160" s="2" t="str">
        <f t="shared" si="17"/>
        <v>2014</v>
      </c>
      <c r="S160" t="s">
        <v>19</v>
      </c>
      <c r="T160" t="s">
        <v>49</v>
      </c>
      <c r="U160" t="s">
        <v>43</v>
      </c>
      <c r="V160" t="s">
        <v>44</v>
      </c>
      <c r="W160" t="s">
        <v>45</v>
      </c>
      <c r="X160">
        <v>99999</v>
      </c>
      <c r="Y160" t="s">
        <v>16</v>
      </c>
      <c r="Z160" t="s">
        <v>21</v>
      </c>
      <c r="AA160" t="s">
        <v>74</v>
      </c>
      <c r="AB160" t="s">
        <v>75</v>
      </c>
      <c r="AC160" s="4">
        <v>40</v>
      </c>
      <c r="AD160">
        <v>48</v>
      </c>
      <c r="AE160" s="5">
        <v>1920</v>
      </c>
      <c r="AF160" s="4">
        <v>188.16</v>
      </c>
    </row>
    <row r="161" spans="1:32" x14ac:dyDescent="0.25">
      <c r="A161">
        <v>1262</v>
      </c>
      <c r="B161" s="7">
        <v>41890</v>
      </c>
      <c r="C161" s="7" t="str">
        <f t="shared" si="12"/>
        <v>Mon</v>
      </c>
      <c r="D161" s="7" t="str">
        <f t="shared" si="13"/>
        <v>Sep</v>
      </c>
      <c r="E161" s="7" t="str">
        <f t="shared" si="14"/>
        <v>2014</v>
      </c>
      <c r="F161">
        <v>8</v>
      </c>
      <c r="G161" t="s">
        <v>42</v>
      </c>
      <c r="H161" t="s">
        <v>43</v>
      </c>
      <c r="I161" t="s">
        <v>44</v>
      </c>
      <c r="J161" t="s">
        <v>45</v>
      </c>
      <c r="K161">
        <v>99999</v>
      </c>
      <c r="L161" t="s">
        <v>16</v>
      </c>
      <c r="M161" t="s">
        <v>46</v>
      </c>
      <c r="N161" t="s">
        <v>47</v>
      </c>
      <c r="O161">
        <v>41892</v>
      </c>
      <c r="P161" s="2" t="str">
        <f t="shared" si="15"/>
        <v>Wed</v>
      </c>
      <c r="Q161" s="2" t="str">
        <f t="shared" si="16"/>
        <v>Sep</v>
      </c>
      <c r="R161" s="2" t="str">
        <f t="shared" si="17"/>
        <v>2014</v>
      </c>
      <c r="S161" t="s">
        <v>19</v>
      </c>
      <c r="T161" t="s">
        <v>49</v>
      </c>
      <c r="U161" t="s">
        <v>43</v>
      </c>
      <c r="V161" t="s">
        <v>44</v>
      </c>
      <c r="W161" t="s">
        <v>45</v>
      </c>
      <c r="X161">
        <v>99999</v>
      </c>
      <c r="Y161" t="s">
        <v>16</v>
      </c>
      <c r="Z161" t="s">
        <v>21</v>
      </c>
      <c r="AA161" t="s">
        <v>50</v>
      </c>
      <c r="AB161" t="s">
        <v>51</v>
      </c>
      <c r="AC161" s="4">
        <v>9.1999999999999993</v>
      </c>
      <c r="AD161">
        <v>77</v>
      </c>
      <c r="AE161" s="5">
        <v>708.4</v>
      </c>
      <c r="AF161" s="4">
        <v>72.256799999999998</v>
      </c>
    </row>
    <row r="162" spans="1:32" x14ac:dyDescent="0.25">
      <c r="A162">
        <v>1263</v>
      </c>
      <c r="B162" s="7">
        <v>41907</v>
      </c>
      <c r="C162" s="7" t="str">
        <f t="shared" si="12"/>
        <v>Thu</v>
      </c>
      <c r="D162" s="7" t="str">
        <f t="shared" si="13"/>
        <v>Sep</v>
      </c>
      <c r="E162" s="7" t="str">
        <f t="shared" si="14"/>
        <v>2014</v>
      </c>
      <c r="F162">
        <v>25</v>
      </c>
      <c r="G162" t="s">
        <v>110</v>
      </c>
      <c r="H162" t="s">
        <v>111</v>
      </c>
      <c r="I162" t="s">
        <v>85</v>
      </c>
      <c r="J162" t="s">
        <v>86</v>
      </c>
      <c r="K162">
        <v>99999</v>
      </c>
      <c r="L162" t="s">
        <v>16</v>
      </c>
      <c r="M162" t="s">
        <v>87</v>
      </c>
      <c r="N162" t="s">
        <v>31</v>
      </c>
      <c r="O162">
        <v>41909</v>
      </c>
      <c r="P162" s="2" t="str">
        <f t="shared" si="15"/>
        <v>Sat</v>
      </c>
      <c r="Q162" s="2" t="str">
        <f t="shared" si="16"/>
        <v>Sep</v>
      </c>
      <c r="R162" s="2" t="str">
        <f t="shared" si="17"/>
        <v>2014</v>
      </c>
      <c r="S162" t="s">
        <v>32</v>
      </c>
      <c r="T162" t="s">
        <v>112</v>
      </c>
      <c r="U162" t="s">
        <v>111</v>
      </c>
      <c r="V162" t="s">
        <v>85</v>
      </c>
      <c r="W162" t="s">
        <v>86</v>
      </c>
      <c r="X162">
        <v>99999</v>
      </c>
      <c r="Y162" t="s">
        <v>16</v>
      </c>
      <c r="Z162" t="s">
        <v>65</v>
      </c>
      <c r="AA162" t="s">
        <v>118</v>
      </c>
      <c r="AB162" t="s">
        <v>51</v>
      </c>
      <c r="AC162" s="4">
        <v>10</v>
      </c>
      <c r="AD162">
        <v>94</v>
      </c>
      <c r="AE162" s="5">
        <v>940</v>
      </c>
      <c r="AF162" s="4">
        <v>97.76</v>
      </c>
    </row>
    <row r="163" spans="1:32" x14ac:dyDescent="0.25">
      <c r="A163">
        <v>1264</v>
      </c>
      <c r="B163" s="7">
        <v>41908</v>
      </c>
      <c r="C163" s="7" t="str">
        <f t="shared" si="12"/>
        <v>Fri</v>
      </c>
      <c r="D163" s="7" t="str">
        <f t="shared" si="13"/>
        <v>Sep</v>
      </c>
      <c r="E163" s="7" t="str">
        <f t="shared" si="14"/>
        <v>2014</v>
      </c>
      <c r="F163">
        <v>26</v>
      </c>
      <c r="G163" t="s">
        <v>113</v>
      </c>
      <c r="H163" t="s">
        <v>114</v>
      </c>
      <c r="I163" t="s">
        <v>94</v>
      </c>
      <c r="J163" t="s">
        <v>95</v>
      </c>
      <c r="K163">
        <v>99999</v>
      </c>
      <c r="L163" t="s">
        <v>16</v>
      </c>
      <c r="M163" t="s">
        <v>80</v>
      </c>
      <c r="N163" t="s">
        <v>81</v>
      </c>
      <c r="O163">
        <v>41910</v>
      </c>
      <c r="P163" s="2" t="str">
        <f t="shared" si="15"/>
        <v>Sun</v>
      </c>
      <c r="Q163" s="2" t="str">
        <f t="shared" si="16"/>
        <v>Sep</v>
      </c>
      <c r="R163" s="2" t="str">
        <f t="shared" si="17"/>
        <v>2014</v>
      </c>
      <c r="S163" t="s">
        <v>48</v>
      </c>
      <c r="T163" t="s">
        <v>115</v>
      </c>
      <c r="U163" t="s">
        <v>114</v>
      </c>
      <c r="V163" t="s">
        <v>94</v>
      </c>
      <c r="W163" t="s">
        <v>95</v>
      </c>
      <c r="X163">
        <v>99999</v>
      </c>
      <c r="Y163" t="s">
        <v>16</v>
      </c>
      <c r="Z163" t="s">
        <v>34</v>
      </c>
      <c r="AA163" t="s">
        <v>119</v>
      </c>
      <c r="AB163" t="s">
        <v>120</v>
      </c>
      <c r="AC163" s="4">
        <v>21.35</v>
      </c>
      <c r="AD163">
        <v>54</v>
      </c>
      <c r="AE163" s="5">
        <v>1152.9000000000001</v>
      </c>
      <c r="AF163" s="4">
        <v>121.05450000000003</v>
      </c>
    </row>
    <row r="164" spans="1:32" x14ac:dyDescent="0.25">
      <c r="A164">
        <v>1265</v>
      </c>
      <c r="B164" s="7">
        <v>41908</v>
      </c>
      <c r="C164" s="7" t="str">
        <f t="shared" si="12"/>
        <v>Fri</v>
      </c>
      <c r="D164" s="7" t="str">
        <f t="shared" si="13"/>
        <v>Sep</v>
      </c>
      <c r="E164" s="7" t="str">
        <f t="shared" si="14"/>
        <v>2014</v>
      </c>
      <c r="F164">
        <v>26</v>
      </c>
      <c r="G164" t="s">
        <v>113</v>
      </c>
      <c r="H164" t="s">
        <v>114</v>
      </c>
      <c r="I164" t="s">
        <v>94</v>
      </c>
      <c r="J164" t="s">
        <v>95</v>
      </c>
      <c r="K164">
        <v>99999</v>
      </c>
      <c r="L164" t="s">
        <v>16</v>
      </c>
      <c r="M164" t="s">
        <v>80</v>
      </c>
      <c r="N164" t="s">
        <v>81</v>
      </c>
      <c r="O164">
        <v>41910</v>
      </c>
      <c r="P164" s="2" t="str">
        <f t="shared" si="15"/>
        <v>Sun</v>
      </c>
      <c r="Q164" s="2" t="str">
        <f t="shared" si="16"/>
        <v>Sep</v>
      </c>
      <c r="R164" s="2" t="str">
        <f t="shared" si="17"/>
        <v>2014</v>
      </c>
      <c r="S164" t="s">
        <v>48</v>
      </c>
      <c r="T164" t="s">
        <v>115</v>
      </c>
      <c r="U164" t="s">
        <v>114</v>
      </c>
      <c r="V164" t="s">
        <v>94</v>
      </c>
      <c r="W164" t="s">
        <v>95</v>
      </c>
      <c r="X164">
        <v>99999</v>
      </c>
      <c r="Y164" t="s">
        <v>16</v>
      </c>
      <c r="Z164" t="s">
        <v>34</v>
      </c>
      <c r="AA164" t="s">
        <v>66</v>
      </c>
      <c r="AB164" t="s">
        <v>67</v>
      </c>
      <c r="AC164" s="4">
        <v>9.65</v>
      </c>
      <c r="AD164">
        <v>43</v>
      </c>
      <c r="AE164" s="5">
        <v>414.95</v>
      </c>
      <c r="AF164" s="4">
        <v>40.250150000000005</v>
      </c>
    </row>
    <row r="165" spans="1:32" x14ac:dyDescent="0.25">
      <c r="A165">
        <v>1266</v>
      </c>
      <c r="B165" s="7">
        <v>41908</v>
      </c>
      <c r="C165" s="7" t="str">
        <f t="shared" si="12"/>
        <v>Fri</v>
      </c>
      <c r="D165" s="7" t="str">
        <f t="shared" si="13"/>
        <v>Sep</v>
      </c>
      <c r="E165" s="7" t="str">
        <f t="shared" si="14"/>
        <v>2014</v>
      </c>
      <c r="F165">
        <v>26</v>
      </c>
      <c r="G165" t="s">
        <v>113</v>
      </c>
      <c r="H165" t="s">
        <v>114</v>
      </c>
      <c r="I165" t="s">
        <v>94</v>
      </c>
      <c r="J165" t="s">
        <v>95</v>
      </c>
      <c r="K165">
        <v>99999</v>
      </c>
      <c r="L165" t="s">
        <v>16</v>
      </c>
      <c r="M165" t="s">
        <v>80</v>
      </c>
      <c r="N165" t="s">
        <v>81</v>
      </c>
      <c r="O165" s="2">
        <v>41910</v>
      </c>
      <c r="P165" s="2" t="str">
        <f t="shared" si="15"/>
        <v>Sun</v>
      </c>
      <c r="Q165" s="2" t="str">
        <f t="shared" si="16"/>
        <v>Sep</v>
      </c>
      <c r="R165" s="2" t="str">
        <f t="shared" si="17"/>
        <v>2014</v>
      </c>
      <c r="S165" t="s">
        <v>48</v>
      </c>
      <c r="T165" t="s">
        <v>115</v>
      </c>
      <c r="U165" t="s">
        <v>114</v>
      </c>
      <c r="V165" t="s">
        <v>94</v>
      </c>
      <c r="W165" t="s">
        <v>95</v>
      </c>
      <c r="X165">
        <v>99999</v>
      </c>
      <c r="Y165" t="s">
        <v>16</v>
      </c>
      <c r="Z165" t="s">
        <v>34</v>
      </c>
      <c r="AA165" t="s">
        <v>96</v>
      </c>
      <c r="AB165" t="s">
        <v>97</v>
      </c>
      <c r="AC165" s="4">
        <v>18.399999999999999</v>
      </c>
      <c r="AD165">
        <v>71</v>
      </c>
      <c r="AE165" s="5">
        <v>1306.3999999999999</v>
      </c>
      <c r="AF165" s="4">
        <v>134.55919999999998</v>
      </c>
    </row>
    <row r="166" spans="1:32" x14ac:dyDescent="0.25">
      <c r="A166">
        <v>1267</v>
      </c>
      <c r="B166" s="7">
        <v>41911</v>
      </c>
      <c r="C166" s="7" t="str">
        <f t="shared" si="12"/>
        <v>Mon</v>
      </c>
      <c r="D166" s="7" t="str">
        <f t="shared" si="13"/>
        <v>Sep</v>
      </c>
      <c r="E166" s="7" t="str">
        <f t="shared" si="14"/>
        <v>2014</v>
      </c>
      <c r="F166">
        <v>29</v>
      </c>
      <c r="G166" t="s">
        <v>52</v>
      </c>
      <c r="H166" t="s">
        <v>53</v>
      </c>
      <c r="I166" t="s">
        <v>54</v>
      </c>
      <c r="J166" t="s">
        <v>55</v>
      </c>
      <c r="K166">
        <v>99999</v>
      </c>
      <c r="L166" t="s">
        <v>16</v>
      </c>
      <c r="M166" t="s">
        <v>56</v>
      </c>
      <c r="N166" t="s">
        <v>18</v>
      </c>
      <c r="O166" s="2">
        <v>41913</v>
      </c>
      <c r="P166" s="2" t="str">
        <f t="shared" si="15"/>
        <v>Wed</v>
      </c>
      <c r="Q166" s="2" t="str">
        <f t="shared" si="16"/>
        <v>Oct</v>
      </c>
      <c r="R166" s="2" t="str">
        <f t="shared" si="17"/>
        <v>2014</v>
      </c>
      <c r="S166" t="s">
        <v>19</v>
      </c>
      <c r="T166" t="s">
        <v>57</v>
      </c>
      <c r="U166" t="s">
        <v>53</v>
      </c>
      <c r="V166" t="s">
        <v>54</v>
      </c>
      <c r="W166" t="s">
        <v>55</v>
      </c>
      <c r="X166">
        <v>99999</v>
      </c>
      <c r="Y166" t="s">
        <v>16</v>
      </c>
      <c r="Z166" t="s">
        <v>21</v>
      </c>
      <c r="AA166" t="s">
        <v>22</v>
      </c>
      <c r="AB166" t="s">
        <v>23</v>
      </c>
      <c r="AC166" s="4">
        <v>14</v>
      </c>
      <c r="AD166">
        <v>50</v>
      </c>
      <c r="AE166" s="5">
        <v>700</v>
      </c>
      <c r="AF166" s="4">
        <v>67.2</v>
      </c>
    </row>
    <row r="167" spans="1:32" x14ac:dyDescent="0.25">
      <c r="A167">
        <v>1268</v>
      </c>
      <c r="B167" s="7">
        <v>41888</v>
      </c>
      <c r="C167" s="7" t="str">
        <f t="shared" si="12"/>
        <v>Sat</v>
      </c>
      <c r="D167" s="7" t="str">
        <f t="shared" si="13"/>
        <v>Sep</v>
      </c>
      <c r="E167" s="7" t="str">
        <f t="shared" si="14"/>
        <v>2014</v>
      </c>
      <c r="F167">
        <v>6</v>
      </c>
      <c r="G167" t="s">
        <v>68</v>
      </c>
      <c r="H167" t="s">
        <v>69</v>
      </c>
      <c r="I167" t="s">
        <v>70</v>
      </c>
      <c r="J167" t="s">
        <v>71</v>
      </c>
      <c r="K167">
        <v>99999</v>
      </c>
      <c r="L167" t="s">
        <v>16</v>
      </c>
      <c r="M167" t="s">
        <v>72</v>
      </c>
      <c r="N167" t="s">
        <v>47</v>
      </c>
      <c r="O167" s="2">
        <v>41890</v>
      </c>
      <c r="P167" s="2" t="str">
        <f t="shared" si="15"/>
        <v>Mon</v>
      </c>
      <c r="Q167" s="2" t="str">
        <f t="shared" si="16"/>
        <v>Sep</v>
      </c>
      <c r="R167" s="2" t="str">
        <f t="shared" si="17"/>
        <v>2014</v>
      </c>
      <c r="S167" t="s">
        <v>48</v>
      </c>
      <c r="T167" t="s">
        <v>73</v>
      </c>
      <c r="U167" t="s">
        <v>69</v>
      </c>
      <c r="V167" t="s">
        <v>70</v>
      </c>
      <c r="W167" t="s">
        <v>71</v>
      </c>
      <c r="X167">
        <v>99999</v>
      </c>
      <c r="Y167" t="s">
        <v>16</v>
      </c>
      <c r="Z167" t="s">
        <v>21</v>
      </c>
      <c r="AA167" t="s">
        <v>58</v>
      </c>
      <c r="AB167" t="s">
        <v>59</v>
      </c>
      <c r="AC167" s="4">
        <v>12.75</v>
      </c>
      <c r="AD167">
        <v>96</v>
      </c>
      <c r="AE167" s="5">
        <v>1224</v>
      </c>
      <c r="AF167" s="4">
        <v>119.952</v>
      </c>
    </row>
    <row r="168" spans="1:32" x14ac:dyDescent="0.25">
      <c r="A168">
        <v>1270</v>
      </c>
      <c r="B168" s="7">
        <v>41886</v>
      </c>
      <c r="C168" s="7" t="str">
        <f t="shared" si="12"/>
        <v>Thu</v>
      </c>
      <c r="D168" s="7" t="str">
        <f t="shared" si="13"/>
        <v>Sep</v>
      </c>
      <c r="E168" s="7" t="str">
        <f t="shared" si="14"/>
        <v>2014</v>
      </c>
      <c r="F168">
        <v>4</v>
      </c>
      <c r="G168" t="s">
        <v>26</v>
      </c>
      <c r="H168" t="s">
        <v>27</v>
      </c>
      <c r="I168" t="s">
        <v>28</v>
      </c>
      <c r="J168" t="s">
        <v>29</v>
      </c>
      <c r="K168">
        <v>99999</v>
      </c>
      <c r="L168" t="s">
        <v>16</v>
      </c>
      <c r="M168" t="s">
        <v>30</v>
      </c>
      <c r="N168" t="s">
        <v>31</v>
      </c>
      <c r="O168" s="2">
        <v>41888</v>
      </c>
      <c r="P168" s="2" t="str">
        <f t="shared" si="15"/>
        <v>Sat</v>
      </c>
      <c r="Q168" s="2" t="str">
        <f t="shared" si="16"/>
        <v>Sep</v>
      </c>
      <c r="R168" s="2" t="str">
        <f t="shared" si="17"/>
        <v>2014</v>
      </c>
      <c r="S168" t="s">
        <v>32</v>
      </c>
      <c r="T168" t="s">
        <v>33</v>
      </c>
      <c r="U168" t="s">
        <v>27</v>
      </c>
      <c r="V168" t="s">
        <v>28</v>
      </c>
      <c r="W168" t="s">
        <v>29</v>
      </c>
      <c r="X168">
        <v>99999</v>
      </c>
      <c r="Y168" t="s">
        <v>16</v>
      </c>
      <c r="Z168" t="s">
        <v>34</v>
      </c>
      <c r="AA168" t="s">
        <v>121</v>
      </c>
      <c r="AB168" t="s">
        <v>91</v>
      </c>
      <c r="AC168" s="4">
        <v>81</v>
      </c>
      <c r="AD168">
        <v>54</v>
      </c>
      <c r="AE168" s="5">
        <v>4374</v>
      </c>
      <c r="AF168" s="4">
        <v>437.40000000000003</v>
      </c>
    </row>
    <row r="169" spans="1:32" x14ac:dyDescent="0.25">
      <c r="A169">
        <v>1271</v>
      </c>
      <c r="B169" s="7">
        <v>41886</v>
      </c>
      <c r="C169" s="7" t="str">
        <f t="shared" si="12"/>
        <v>Thu</v>
      </c>
      <c r="D169" s="7" t="str">
        <f t="shared" si="13"/>
        <v>Sep</v>
      </c>
      <c r="E169" s="7" t="str">
        <f t="shared" si="14"/>
        <v>2014</v>
      </c>
      <c r="F169">
        <v>4</v>
      </c>
      <c r="G169" t="s">
        <v>26</v>
      </c>
      <c r="H169" t="s">
        <v>27</v>
      </c>
      <c r="I169" t="s">
        <v>28</v>
      </c>
      <c r="J169" t="s">
        <v>29</v>
      </c>
      <c r="K169">
        <v>99999</v>
      </c>
      <c r="L169" t="s">
        <v>16</v>
      </c>
      <c r="M169" t="s">
        <v>30</v>
      </c>
      <c r="N169" t="s">
        <v>31</v>
      </c>
      <c r="O169" s="2">
        <v>41888</v>
      </c>
      <c r="P169" s="2" t="str">
        <f t="shared" si="15"/>
        <v>Sat</v>
      </c>
      <c r="Q169" s="2" t="str">
        <f t="shared" si="16"/>
        <v>Sep</v>
      </c>
      <c r="R169" s="2" t="str">
        <f t="shared" si="17"/>
        <v>2014</v>
      </c>
      <c r="S169" t="s">
        <v>32</v>
      </c>
      <c r="T169" t="s">
        <v>33</v>
      </c>
      <c r="U169" t="s">
        <v>27</v>
      </c>
      <c r="V169" t="s">
        <v>28</v>
      </c>
      <c r="W169" t="s">
        <v>29</v>
      </c>
      <c r="X169">
        <v>99999</v>
      </c>
      <c r="Y169" t="s">
        <v>16</v>
      </c>
      <c r="Z169" t="s">
        <v>34</v>
      </c>
      <c r="AA169" t="s">
        <v>122</v>
      </c>
      <c r="AB169" t="s">
        <v>123</v>
      </c>
      <c r="AC169" s="4">
        <v>7</v>
      </c>
      <c r="AD169">
        <v>39</v>
      </c>
      <c r="AE169" s="5">
        <v>273</v>
      </c>
      <c r="AF169" s="4">
        <v>27.3</v>
      </c>
    </row>
    <row r="170" spans="1:32" x14ac:dyDescent="0.25">
      <c r="A170">
        <v>1273</v>
      </c>
      <c r="B170" s="7">
        <v>41890</v>
      </c>
      <c r="C170" s="7" t="str">
        <f t="shared" si="12"/>
        <v>Mon</v>
      </c>
      <c r="D170" s="7" t="str">
        <f t="shared" si="13"/>
        <v>Sep</v>
      </c>
      <c r="E170" s="7" t="str">
        <f t="shared" si="14"/>
        <v>2014</v>
      </c>
      <c r="F170">
        <v>8</v>
      </c>
      <c r="G170" t="s">
        <v>42</v>
      </c>
      <c r="H170" t="s">
        <v>43</v>
      </c>
      <c r="I170" t="s">
        <v>44</v>
      </c>
      <c r="J170" t="s">
        <v>45</v>
      </c>
      <c r="K170">
        <v>99999</v>
      </c>
      <c r="L170" t="s">
        <v>16</v>
      </c>
      <c r="M170" t="s">
        <v>46</v>
      </c>
      <c r="N170" t="s">
        <v>47</v>
      </c>
      <c r="O170" s="2">
        <v>41892</v>
      </c>
      <c r="P170" s="2" t="str">
        <f t="shared" si="15"/>
        <v>Wed</v>
      </c>
      <c r="Q170" s="2" t="str">
        <f t="shared" si="16"/>
        <v>Sep</v>
      </c>
      <c r="R170" s="2" t="str">
        <f t="shared" si="17"/>
        <v>2014</v>
      </c>
      <c r="S170" t="s">
        <v>48</v>
      </c>
      <c r="T170" t="s">
        <v>49</v>
      </c>
      <c r="U170" t="s">
        <v>43</v>
      </c>
      <c r="V170" t="s">
        <v>44</v>
      </c>
      <c r="W170" t="s">
        <v>45</v>
      </c>
      <c r="X170">
        <v>99999</v>
      </c>
      <c r="Y170" t="s">
        <v>16</v>
      </c>
      <c r="Z170" t="s">
        <v>34</v>
      </c>
      <c r="AA170" t="s">
        <v>106</v>
      </c>
      <c r="AB170" t="s">
        <v>107</v>
      </c>
      <c r="AC170" s="4">
        <v>34.799999999999997</v>
      </c>
      <c r="AD170">
        <v>63</v>
      </c>
      <c r="AE170" s="5">
        <v>2192.3999999999996</v>
      </c>
      <c r="AF170" s="4">
        <v>230.202</v>
      </c>
    </row>
    <row r="171" spans="1:32" x14ac:dyDescent="0.25">
      <c r="A171">
        <v>1276</v>
      </c>
      <c r="B171" s="7">
        <v>41885</v>
      </c>
      <c r="C171" s="7" t="str">
        <f t="shared" si="12"/>
        <v>Wed</v>
      </c>
      <c r="D171" s="7" t="str">
        <f t="shared" si="13"/>
        <v>Sep</v>
      </c>
      <c r="E171" s="7" t="str">
        <f t="shared" si="14"/>
        <v>2014</v>
      </c>
      <c r="F171">
        <v>3</v>
      </c>
      <c r="G171" t="s">
        <v>60</v>
      </c>
      <c r="H171" t="s">
        <v>61</v>
      </c>
      <c r="I171" t="s">
        <v>62</v>
      </c>
      <c r="J171" t="s">
        <v>63</v>
      </c>
      <c r="K171">
        <v>99999</v>
      </c>
      <c r="L171" t="s">
        <v>16</v>
      </c>
      <c r="M171" t="s">
        <v>17</v>
      </c>
      <c r="N171" t="s">
        <v>18</v>
      </c>
      <c r="O171" s="2">
        <v>41887</v>
      </c>
      <c r="P171" s="2" t="str">
        <f t="shared" si="15"/>
        <v>Fri</v>
      </c>
      <c r="Q171" s="2" t="str">
        <f t="shared" si="16"/>
        <v>Sep</v>
      </c>
      <c r="R171" s="2" t="str">
        <f t="shared" si="17"/>
        <v>2014</v>
      </c>
      <c r="S171" t="s">
        <v>19</v>
      </c>
      <c r="T171" t="s">
        <v>64</v>
      </c>
      <c r="U171" t="s">
        <v>61</v>
      </c>
      <c r="V171" t="s">
        <v>62</v>
      </c>
      <c r="W171" t="s">
        <v>63</v>
      </c>
      <c r="X171">
        <v>99999</v>
      </c>
      <c r="Y171" t="s">
        <v>16</v>
      </c>
      <c r="Z171" t="s">
        <v>65</v>
      </c>
      <c r="AA171" t="s">
        <v>108</v>
      </c>
      <c r="AB171" t="s">
        <v>93</v>
      </c>
      <c r="AC171" s="4">
        <v>10</v>
      </c>
      <c r="AD171">
        <v>71</v>
      </c>
      <c r="AE171" s="5">
        <v>710</v>
      </c>
      <c r="AF171" s="4">
        <v>73.13</v>
      </c>
    </row>
    <row r="172" spans="1:32" x14ac:dyDescent="0.25">
      <c r="A172">
        <v>1277</v>
      </c>
      <c r="B172" s="7">
        <v>41885</v>
      </c>
      <c r="C172" s="7" t="str">
        <f t="shared" si="12"/>
        <v>Wed</v>
      </c>
      <c r="D172" s="7" t="str">
        <f t="shared" si="13"/>
        <v>Sep</v>
      </c>
      <c r="E172" s="7" t="str">
        <f t="shared" si="14"/>
        <v>2014</v>
      </c>
      <c r="F172">
        <v>3</v>
      </c>
      <c r="G172" t="s">
        <v>60</v>
      </c>
      <c r="H172" t="s">
        <v>61</v>
      </c>
      <c r="I172" t="s">
        <v>62</v>
      </c>
      <c r="J172" t="s">
        <v>63</v>
      </c>
      <c r="K172">
        <v>99999</v>
      </c>
      <c r="L172" t="s">
        <v>16</v>
      </c>
      <c r="M172" t="s">
        <v>17</v>
      </c>
      <c r="N172" t="s">
        <v>18</v>
      </c>
      <c r="O172" s="2">
        <v>41887</v>
      </c>
      <c r="P172" s="2" t="str">
        <f t="shared" si="15"/>
        <v>Fri</v>
      </c>
      <c r="Q172" s="2" t="str">
        <f t="shared" si="16"/>
        <v>Sep</v>
      </c>
      <c r="R172" s="2" t="str">
        <f t="shared" si="17"/>
        <v>2014</v>
      </c>
      <c r="S172" t="s">
        <v>19</v>
      </c>
      <c r="T172" t="s">
        <v>64</v>
      </c>
      <c r="U172" t="s">
        <v>61</v>
      </c>
      <c r="V172" t="s">
        <v>62</v>
      </c>
      <c r="W172" t="s">
        <v>63</v>
      </c>
      <c r="X172">
        <v>99999</v>
      </c>
      <c r="Y172" t="s">
        <v>16</v>
      </c>
      <c r="Z172" t="s">
        <v>65</v>
      </c>
      <c r="AA172" t="s">
        <v>74</v>
      </c>
      <c r="AB172" t="s">
        <v>75</v>
      </c>
      <c r="AC172" s="4">
        <v>40</v>
      </c>
      <c r="AD172">
        <v>88</v>
      </c>
      <c r="AE172" s="5">
        <v>3520</v>
      </c>
      <c r="AF172" s="4">
        <v>366.08000000000004</v>
      </c>
    </row>
    <row r="173" spans="1:32" x14ac:dyDescent="0.25">
      <c r="A173">
        <v>1281</v>
      </c>
      <c r="B173" s="7">
        <v>41892</v>
      </c>
      <c r="C173" s="7" t="str">
        <f t="shared" si="12"/>
        <v>Wed</v>
      </c>
      <c r="D173" s="7" t="str">
        <f t="shared" si="13"/>
        <v>Sep</v>
      </c>
      <c r="E173" s="7" t="str">
        <f t="shared" si="14"/>
        <v>2014</v>
      </c>
      <c r="F173">
        <v>10</v>
      </c>
      <c r="G173" t="s">
        <v>83</v>
      </c>
      <c r="H173" t="s">
        <v>84</v>
      </c>
      <c r="I173" t="s">
        <v>85</v>
      </c>
      <c r="J173" t="s">
        <v>86</v>
      </c>
      <c r="K173">
        <v>99999</v>
      </c>
      <c r="L173" t="s">
        <v>16</v>
      </c>
      <c r="M173" t="s">
        <v>87</v>
      </c>
      <c r="N173" t="s">
        <v>31</v>
      </c>
      <c r="O173" s="2">
        <v>41894</v>
      </c>
      <c r="P173" s="2" t="str">
        <f t="shared" si="15"/>
        <v>Fri</v>
      </c>
      <c r="Q173" s="2" t="str">
        <f t="shared" si="16"/>
        <v>Sep</v>
      </c>
      <c r="R173" s="2" t="str">
        <f t="shared" si="17"/>
        <v>2014</v>
      </c>
      <c r="S173" t="s">
        <v>19</v>
      </c>
      <c r="T173" t="s">
        <v>88</v>
      </c>
      <c r="U173" t="s">
        <v>84</v>
      </c>
      <c r="V173" t="s">
        <v>85</v>
      </c>
      <c r="W173" t="s">
        <v>86</v>
      </c>
      <c r="X173">
        <v>99999</v>
      </c>
      <c r="Y173" t="s">
        <v>16</v>
      </c>
      <c r="Z173" t="s">
        <v>34</v>
      </c>
      <c r="AA173" t="s">
        <v>109</v>
      </c>
      <c r="AB173" t="s">
        <v>25</v>
      </c>
      <c r="AC173" s="4">
        <v>10</v>
      </c>
      <c r="AD173">
        <v>59</v>
      </c>
      <c r="AE173" s="5">
        <v>590</v>
      </c>
      <c r="AF173" s="4">
        <v>59.59</v>
      </c>
    </row>
    <row r="174" spans="1:32" x14ac:dyDescent="0.25">
      <c r="A174">
        <v>1282</v>
      </c>
      <c r="B174" s="7">
        <v>41918</v>
      </c>
      <c r="C174" s="7" t="str">
        <f t="shared" si="12"/>
        <v>Mon</v>
      </c>
      <c r="D174" s="7" t="str">
        <f t="shared" si="13"/>
        <v>Oct</v>
      </c>
      <c r="E174" s="7" t="str">
        <f t="shared" si="14"/>
        <v>2014</v>
      </c>
      <c r="F174">
        <v>6</v>
      </c>
      <c r="G174" t="s">
        <v>68</v>
      </c>
      <c r="H174" t="s">
        <v>69</v>
      </c>
      <c r="I174" t="s">
        <v>70</v>
      </c>
      <c r="J174" t="s">
        <v>71</v>
      </c>
      <c r="K174">
        <v>99999</v>
      </c>
      <c r="L174" t="s">
        <v>16</v>
      </c>
      <c r="M174" t="s">
        <v>72</v>
      </c>
      <c r="N174" t="s">
        <v>47</v>
      </c>
      <c r="O174" s="2">
        <v>41920</v>
      </c>
      <c r="P174" s="2" t="str">
        <f t="shared" si="15"/>
        <v>Wed</v>
      </c>
      <c r="Q174" s="2" t="str">
        <f t="shared" si="16"/>
        <v>Oct</v>
      </c>
      <c r="R174" s="2" t="str">
        <f t="shared" si="17"/>
        <v>2014</v>
      </c>
      <c r="S174" t="s">
        <v>19</v>
      </c>
      <c r="T174" t="s">
        <v>73</v>
      </c>
      <c r="U174" t="s">
        <v>69</v>
      </c>
      <c r="V174" t="s">
        <v>70</v>
      </c>
      <c r="W174" t="s">
        <v>71</v>
      </c>
      <c r="X174">
        <v>99999</v>
      </c>
      <c r="Y174" t="s">
        <v>16</v>
      </c>
      <c r="Z174" t="s">
        <v>34</v>
      </c>
      <c r="AA174" t="s">
        <v>74</v>
      </c>
      <c r="AB174" t="s">
        <v>75</v>
      </c>
      <c r="AC174" s="4">
        <v>40</v>
      </c>
      <c r="AD174">
        <v>94</v>
      </c>
      <c r="AE174" s="5">
        <v>3760</v>
      </c>
      <c r="AF174" s="4">
        <v>376</v>
      </c>
    </row>
    <row r="175" spans="1:32" x14ac:dyDescent="0.25">
      <c r="A175">
        <v>1283</v>
      </c>
      <c r="B175" s="7">
        <v>41940</v>
      </c>
      <c r="C175" s="7" t="str">
        <f t="shared" si="12"/>
        <v>Tue</v>
      </c>
      <c r="D175" s="7" t="str">
        <f t="shared" si="13"/>
        <v>Oct</v>
      </c>
      <c r="E175" s="7" t="str">
        <f t="shared" si="14"/>
        <v>2014</v>
      </c>
      <c r="F175">
        <v>28</v>
      </c>
      <c r="G175" t="s">
        <v>76</v>
      </c>
      <c r="H175" t="s">
        <v>77</v>
      </c>
      <c r="I175" t="s">
        <v>78</v>
      </c>
      <c r="J175" t="s">
        <v>79</v>
      </c>
      <c r="K175">
        <v>99999</v>
      </c>
      <c r="L175" t="s">
        <v>16</v>
      </c>
      <c r="M175" t="s">
        <v>80</v>
      </c>
      <c r="N175" t="s">
        <v>81</v>
      </c>
      <c r="O175" s="2">
        <v>41942</v>
      </c>
      <c r="P175" s="2" t="str">
        <f t="shared" si="15"/>
        <v>Thu</v>
      </c>
      <c r="Q175" s="2" t="str">
        <f t="shared" si="16"/>
        <v>Oct</v>
      </c>
      <c r="R175" s="2" t="str">
        <f t="shared" si="17"/>
        <v>2014</v>
      </c>
      <c r="S175" t="s">
        <v>48</v>
      </c>
      <c r="T175" t="s">
        <v>82</v>
      </c>
      <c r="U175" t="s">
        <v>77</v>
      </c>
      <c r="V175" t="s">
        <v>78</v>
      </c>
      <c r="W175" t="s">
        <v>79</v>
      </c>
      <c r="X175">
        <v>99999</v>
      </c>
      <c r="Y175" t="s">
        <v>16</v>
      </c>
      <c r="Z175" t="s">
        <v>21</v>
      </c>
      <c r="AA175" t="s">
        <v>41</v>
      </c>
      <c r="AB175" t="s">
        <v>23</v>
      </c>
      <c r="AC175" s="4">
        <v>46</v>
      </c>
      <c r="AD175">
        <v>86</v>
      </c>
      <c r="AE175" s="5">
        <v>3956</v>
      </c>
      <c r="AF175" s="4">
        <v>379.77600000000001</v>
      </c>
    </row>
    <row r="176" spans="1:32" x14ac:dyDescent="0.25">
      <c r="A176">
        <v>1284</v>
      </c>
      <c r="B176" s="7">
        <v>41920</v>
      </c>
      <c r="C176" s="7" t="str">
        <f t="shared" si="12"/>
        <v>Wed</v>
      </c>
      <c r="D176" s="7" t="str">
        <f t="shared" si="13"/>
        <v>Oct</v>
      </c>
      <c r="E176" s="7" t="str">
        <f t="shared" si="14"/>
        <v>2014</v>
      </c>
      <c r="F176">
        <v>8</v>
      </c>
      <c r="G176" t="s">
        <v>42</v>
      </c>
      <c r="H176" t="s">
        <v>43</v>
      </c>
      <c r="I176" t="s">
        <v>44</v>
      </c>
      <c r="J176" t="s">
        <v>45</v>
      </c>
      <c r="K176">
        <v>99999</v>
      </c>
      <c r="L176" t="s">
        <v>16</v>
      </c>
      <c r="M176" t="s">
        <v>46</v>
      </c>
      <c r="N176" t="s">
        <v>47</v>
      </c>
      <c r="O176" s="2">
        <v>41922</v>
      </c>
      <c r="P176" s="2" t="str">
        <f t="shared" si="15"/>
        <v>Fri</v>
      </c>
      <c r="Q176" s="2" t="str">
        <f t="shared" si="16"/>
        <v>Oct</v>
      </c>
      <c r="R176" s="2" t="str">
        <f t="shared" si="17"/>
        <v>2014</v>
      </c>
      <c r="S176" t="s">
        <v>48</v>
      </c>
      <c r="T176" t="s">
        <v>49</v>
      </c>
      <c r="U176" t="s">
        <v>43</v>
      </c>
      <c r="V176" t="s">
        <v>44</v>
      </c>
      <c r="W176" t="s">
        <v>45</v>
      </c>
      <c r="X176">
        <v>99999</v>
      </c>
      <c r="Y176" t="s">
        <v>16</v>
      </c>
      <c r="Z176" t="s">
        <v>21</v>
      </c>
      <c r="AA176" t="s">
        <v>58</v>
      </c>
      <c r="AB176" t="s">
        <v>59</v>
      </c>
      <c r="AC176" s="4">
        <v>12.75</v>
      </c>
      <c r="AD176">
        <v>61</v>
      </c>
      <c r="AE176" s="5">
        <v>777.75</v>
      </c>
      <c r="AF176" s="4">
        <v>78.552750000000003</v>
      </c>
    </row>
    <row r="177" spans="1:32" x14ac:dyDescent="0.25">
      <c r="A177">
        <v>1285</v>
      </c>
      <c r="B177" s="7">
        <v>41922</v>
      </c>
      <c r="C177" s="7" t="str">
        <f t="shared" si="12"/>
        <v>Fri</v>
      </c>
      <c r="D177" s="7" t="str">
        <f t="shared" si="13"/>
        <v>Oct</v>
      </c>
      <c r="E177" s="7" t="str">
        <f t="shared" si="14"/>
        <v>2014</v>
      </c>
      <c r="F177">
        <v>10</v>
      </c>
      <c r="G177" t="s">
        <v>83</v>
      </c>
      <c r="H177" t="s">
        <v>84</v>
      </c>
      <c r="I177" t="s">
        <v>85</v>
      </c>
      <c r="J177" t="s">
        <v>86</v>
      </c>
      <c r="K177">
        <v>99999</v>
      </c>
      <c r="L177" t="s">
        <v>16</v>
      </c>
      <c r="M177" t="s">
        <v>87</v>
      </c>
      <c r="N177" t="s">
        <v>31</v>
      </c>
      <c r="O177" s="2">
        <v>41924</v>
      </c>
      <c r="P177" s="2" t="str">
        <f t="shared" si="15"/>
        <v>Sun</v>
      </c>
      <c r="Q177" s="2" t="str">
        <f t="shared" si="16"/>
        <v>Oct</v>
      </c>
      <c r="R177" s="2" t="str">
        <f t="shared" si="17"/>
        <v>2014</v>
      </c>
      <c r="S177" t="s">
        <v>19</v>
      </c>
      <c r="T177" t="s">
        <v>88</v>
      </c>
      <c r="U177" t="s">
        <v>84</v>
      </c>
      <c r="V177" t="s">
        <v>85</v>
      </c>
      <c r="W177" t="s">
        <v>86</v>
      </c>
      <c r="X177">
        <v>99999</v>
      </c>
      <c r="Y177" t="s">
        <v>16</v>
      </c>
      <c r="Z177" t="s">
        <v>34</v>
      </c>
      <c r="AA177" t="s">
        <v>89</v>
      </c>
      <c r="AB177" t="s">
        <v>23</v>
      </c>
      <c r="AC177" s="4">
        <v>2.99</v>
      </c>
      <c r="AD177">
        <v>32</v>
      </c>
      <c r="AE177" s="5">
        <v>95.68</v>
      </c>
      <c r="AF177" s="4">
        <v>9.7593600000000009</v>
      </c>
    </row>
    <row r="178" spans="1:32" x14ac:dyDescent="0.25">
      <c r="A178">
        <v>1295</v>
      </c>
      <c r="B178" s="7">
        <v>41940</v>
      </c>
      <c r="C178" s="7" t="str">
        <f t="shared" si="12"/>
        <v>Tue</v>
      </c>
      <c r="D178" s="7" t="str">
        <f t="shared" si="13"/>
        <v>Oct</v>
      </c>
      <c r="E178" s="7" t="str">
        <f t="shared" si="14"/>
        <v>2014</v>
      </c>
      <c r="F178">
        <v>28</v>
      </c>
      <c r="G178" t="s">
        <v>76</v>
      </c>
      <c r="H178" t="s">
        <v>77</v>
      </c>
      <c r="I178" t="s">
        <v>78</v>
      </c>
      <c r="J178" t="s">
        <v>79</v>
      </c>
      <c r="K178">
        <v>99999</v>
      </c>
      <c r="L178" t="s">
        <v>16</v>
      </c>
      <c r="M178" t="s">
        <v>80</v>
      </c>
      <c r="N178" t="s">
        <v>81</v>
      </c>
      <c r="O178" s="2">
        <v>41942</v>
      </c>
      <c r="P178" s="2" t="str">
        <f t="shared" si="15"/>
        <v>Thu</v>
      </c>
      <c r="Q178" s="2" t="str">
        <f t="shared" si="16"/>
        <v>Oct</v>
      </c>
      <c r="R178" s="2" t="str">
        <f t="shared" si="17"/>
        <v>2014</v>
      </c>
      <c r="S178" t="s">
        <v>48</v>
      </c>
      <c r="T178" t="s">
        <v>82</v>
      </c>
      <c r="U178" t="s">
        <v>77</v>
      </c>
      <c r="V178" t="s">
        <v>78</v>
      </c>
      <c r="W178" t="s">
        <v>79</v>
      </c>
      <c r="X178">
        <v>99999</v>
      </c>
      <c r="Y178" t="s">
        <v>16</v>
      </c>
      <c r="Z178" t="s">
        <v>34</v>
      </c>
      <c r="AA178" t="s">
        <v>66</v>
      </c>
      <c r="AB178" t="s">
        <v>67</v>
      </c>
      <c r="AC178" s="4">
        <v>9.65</v>
      </c>
      <c r="AD178">
        <v>44</v>
      </c>
      <c r="AE178" s="5">
        <v>424.6</v>
      </c>
      <c r="AF178" s="4">
        <v>44.158400000000007</v>
      </c>
    </row>
    <row r="179" spans="1:32" x14ac:dyDescent="0.25">
      <c r="A179">
        <v>1296</v>
      </c>
      <c r="B179" s="7">
        <v>41940</v>
      </c>
      <c r="C179" s="7" t="str">
        <f t="shared" si="12"/>
        <v>Tue</v>
      </c>
      <c r="D179" s="7" t="str">
        <f t="shared" si="13"/>
        <v>Oct</v>
      </c>
      <c r="E179" s="7" t="str">
        <f t="shared" si="14"/>
        <v>2014</v>
      </c>
      <c r="F179">
        <v>28</v>
      </c>
      <c r="G179" t="s">
        <v>76</v>
      </c>
      <c r="H179" t="s">
        <v>77</v>
      </c>
      <c r="I179" t="s">
        <v>78</v>
      </c>
      <c r="J179" t="s">
        <v>79</v>
      </c>
      <c r="K179">
        <v>99999</v>
      </c>
      <c r="L179" t="s">
        <v>16</v>
      </c>
      <c r="M179" t="s">
        <v>80</v>
      </c>
      <c r="N179" t="s">
        <v>81</v>
      </c>
      <c r="O179" s="2">
        <v>41942</v>
      </c>
      <c r="P179" s="2" t="str">
        <f t="shared" si="15"/>
        <v>Thu</v>
      </c>
      <c r="Q179" s="2" t="str">
        <f t="shared" si="16"/>
        <v>Oct</v>
      </c>
      <c r="R179" s="2" t="str">
        <f t="shared" si="17"/>
        <v>2014</v>
      </c>
      <c r="S179" t="s">
        <v>48</v>
      </c>
      <c r="T179" t="s">
        <v>82</v>
      </c>
      <c r="U179" t="s">
        <v>77</v>
      </c>
      <c r="V179" t="s">
        <v>78</v>
      </c>
      <c r="W179" t="s">
        <v>79</v>
      </c>
      <c r="X179">
        <v>99999</v>
      </c>
      <c r="Y179" t="s">
        <v>16</v>
      </c>
      <c r="Z179" t="s">
        <v>34</v>
      </c>
      <c r="AA179" t="s">
        <v>96</v>
      </c>
      <c r="AB179" t="s">
        <v>97</v>
      </c>
      <c r="AC179" s="4">
        <v>18.399999999999999</v>
      </c>
      <c r="AD179">
        <v>24</v>
      </c>
      <c r="AE179" s="5">
        <v>441.59999999999997</v>
      </c>
      <c r="AF179" s="4">
        <v>42.835199999999993</v>
      </c>
    </row>
    <row r="180" spans="1:32" x14ac:dyDescent="0.25">
      <c r="A180">
        <v>1297</v>
      </c>
      <c r="B180" s="7">
        <v>41921</v>
      </c>
      <c r="C180" s="7" t="str">
        <f t="shared" si="12"/>
        <v>Thu</v>
      </c>
      <c r="D180" s="7" t="str">
        <f t="shared" si="13"/>
        <v>Oct</v>
      </c>
      <c r="E180" s="7" t="str">
        <f t="shared" si="14"/>
        <v>2014</v>
      </c>
      <c r="F180">
        <v>9</v>
      </c>
      <c r="G180" t="s">
        <v>98</v>
      </c>
      <c r="H180" t="s">
        <v>99</v>
      </c>
      <c r="I180" t="s">
        <v>100</v>
      </c>
      <c r="J180" t="s">
        <v>101</v>
      </c>
      <c r="K180">
        <v>99999</v>
      </c>
      <c r="L180" t="s">
        <v>16</v>
      </c>
      <c r="M180" t="s">
        <v>102</v>
      </c>
      <c r="N180" t="s">
        <v>18</v>
      </c>
      <c r="O180" s="2">
        <v>41923</v>
      </c>
      <c r="P180" s="2" t="str">
        <f t="shared" si="15"/>
        <v>Sat</v>
      </c>
      <c r="Q180" s="2" t="str">
        <f t="shared" si="16"/>
        <v>Oct</v>
      </c>
      <c r="R180" s="2" t="str">
        <f t="shared" si="17"/>
        <v>2014</v>
      </c>
      <c r="S180" t="s">
        <v>32</v>
      </c>
      <c r="T180" t="s">
        <v>103</v>
      </c>
      <c r="U180" t="s">
        <v>99</v>
      </c>
      <c r="V180" t="s">
        <v>100</v>
      </c>
      <c r="W180" t="s">
        <v>101</v>
      </c>
      <c r="X180">
        <v>99999</v>
      </c>
      <c r="Y180" t="s">
        <v>16</v>
      </c>
      <c r="Z180" t="s">
        <v>21</v>
      </c>
      <c r="AA180" t="s">
        <v>104</v>
      </c>
      <c r="AB180" t="s">
        <v>105</v>
      </c>
      <c r="AC180" s="4">
        <v>19.5</v>
      </c>
      <c r="AD180">
        <v>64</v>
      </c>
      <c r="AE180" s="5">
        <v>1248</v>
      </c>
      <c r="AF180" s="4">
        <v>119.80800000000001</v>
      </c>
    </row>
    <row r="181" spans="1:32" x14ac:dyDescent="0.25">
      <c r="A181">
        <v>1298</v>
      </c>
      <c r="B181" s="7">
        <v>41921</v>
      </c>
      <c r="C181" s="7" t="str">
        <f t="shared" si="12"/>
        <v>Thu</v>
      </c>
      <c r="D181" s="7" t="str">
        <f t="shared" si="13"/>
        <v>Oct</v>
      </c>
      <c r="E181" s="7" t="str">
        <f t="shared" si="14"/>
        <v>2014</v>
      </c>
      <c r="F181">
        <v>9</v>
      </c>
      <c r="G181" t="s">
        <v>98</v>
      </c>
      <c r="H181" t="s">
        <v>99</v>
      </c>
      <c r="I181" t="s">
        <v>100</v>
      </c>
      <c r="J181" t="s">
        <v>101</v>
      </c>
      <c r="K181">
        <v>99999</v>
      </c>
      <c r="L181" t="s">
        <v>16</v>
      </c>
      <c r="M181" t="s">
        <v>102</v>
      </c>
      <c r="N181" t="s">
        <v>18</v>
      </c>
      <c r="O181" s="2">
        <v>41923</v>
      </c>
      <c r="P181" s="2" t="str">
        <f t="shared" si="15"/>
        <v>Sat</v>
      </c>
      <c r="Q181" s="2" t="str">
        <f t="shared" si="16"/>
        <v>Oct</v>
      </c>
      <c r="R181" s="2" t="str">
        <f t="shared" si="17"/>
        <v>2014</v>
      </c>
      <c r="S181" t="s">
        <v>32</v>
      </c>
      <c r="T181" t="s">
        <v>103</v>
      </c>
      <c r="U181" t="s">
        <v>99</v>
      </c>
      <c r="V181" t="s">
        <v>100</v>
      </c>
      <c r="W181" t="s">
        <v>101</v>
      </c>
      <c r="X181">
        <v>99999</v>
      </c>
      <c r="Y181" t="s">
        <v>16</v>
      </c>
      <c r="Z181" t="s">
        <v>21</v>
      </c>
      <c r="AA181" t="s">
        <v>106</v>
      </c>
      <c r="AB181" t="s">
        <v>107</v>
      </c>
      <c r="AC181" s="4">
        <v>34.799999999999997</v>
      </c>
      <c r="AD181">
        <v>70</v>
      </c>
      <c r="AE181" s="5">
        <v>2436</v>
      </c>
      <c r="AF181" s="4">
        <v>246.03600000000003</v>
      </c>
    </row>
    <row r="182" spans="1:32" x14ac:dyDescent="0.25">
      <c r="A182">
        <v>1299</v>
      </c>
      <c r="B182" s="7">
        <v>41918</v>
      </c>
      <c r="C182" s="7" t="str">
        <f t="shared" si="12"/>
        <v>Mon</v>
      </c>
      <c r="D182" s="7" t="str">
        <f t="shared" si="13"/>
        <v>Oct</v>
      </c>
      <c r="E182" s="7" t="str">
        <f t="shared" si="14"/>
        <v>2014</v>
      </c>
      <c r="F182">
        <v>6</v>
      </c>
      <c r="G182" t="s">
        <v>68</v>
      </c>
      <c r="H182" t="s">
        <v>69</v>
      </c>
      <c r="I182" t="s">
        <v>70</v>
      </c>
      <c r="J182" t="s">
        <v>71</v>
      </c>
      <c r="K182">
        <v>99999</v>
      </c>
      <c r="L182" t="s">
        <v>16</v>
      </c>
      <c r="M182" t="s">
        <v>72</v>
      </c>
      <c r="N182" t="s">
        <v>47</v>
      </c>
      <c r="O182" s="2">
        <v>41920</v>
      </c>
      <c r="P182" s="2" t="str">
        <f t="shared" si="15"/>
        <v>Wed</v>
      </c>
      <c r="Q182" s="2" t="str">
        <f t="shared" si="16"/>
        <v>Oct</v>
      </c>
      <c r="R182" s="2" t="str">
        <f t="shared" si="17"/>
        <v>2014</v>
      </c>
      <c r="S182" t="s">
        <v>19</v>
      </c>
      <c r="T182" t="s">
        <v>73</v>
      </c>
      <c r="U182" t="s">
        <v>69</v>
      </c>
      <c r="V182" t="s">
        <v>70</v>
      </c>
      <c r="W182" t="s">
        <v>71</v>
      </c>
      <c r="X182">
        <v>99999</v>
      </c>
      <c r="Y182" t="s">
        <v>16</v>
      </c>
      <c r="Z182" t="s">
        <v>34</v>
      </c>
      <c r="AA182" t="s">
        <v>22</v>
      </c>
      <c r="AB182" t="s">
        <v>23</v>
      </c>
      <c r="AC182" s="4">
        <v>14</v>
      </c>
      <c r="AD182">
        <v>98</v>
      </c>
      <c r="AE182" s="5">
        <v>1372</v>
      </c>
      <c r="AF182" s="4">
        <v>138.57200000000003</v>
      </c>
    </row>
    <row r="183" spans="1:32" x14ac:dyDescent="0.25">
      <c r="A183">
        <v>1300</v>
      </c>
      <c r="B183" s="7">
        <v>41920</v>
      </c>
      <c r="C183" s="7" t="str">
        <f t="shared" si="12"/>
        <v>Wed</v>
      </c>
      <c r="D183" s="7" t="str">
        <f t="shared" si="13"/>
        <v>Oct</v>
      </c>
      <c r="E183" s="7" t="str">
        <f t="shared" si="14"/>
        <v>2014</v>
      </c>
      <c r="F183">
        <v>8</v>
      </c>
      <c r="G183" t="s">
        <v>42</v>
      </c>
      <c r="H183" t="s">
        <v>43</v>
      </c>
      <c r="I183" t="s">
        <v>44</v>
      </c>
      <c r="J183" t="s">
        <v>45</v>
      </c>
      <c r="K183">
        <v>99999</v>
      </c>
      <c r="L183" t="s">
        <v>16</v>
      </c>
      <c r="M183" t="s">
        <v>46</v>
      </c>
      <c r="N183" t="s">
        <v>47</v>
      </c>
      <c r="O183" s="2">
        <v>41922</v>
      </c>
      <c r="P183" s="2" t="str">
        <f t="shared" si="15"/>
        <v>Fri</v>
      </c>
      <c r="Q183" s="2" t="str">
        <f t="shared" si="16"/>
        <v>Oct</v>
      </c>
      <c r="R183" s="2" t="str">
        <f t="shared" si="17"/>
        <v>2014</v>
      </c>
      <c r="S183" t="s">
        <v>19</v>
      </c>
      <c r="T183" t="s">
        <v>49</v>
      </c>
      <c r="U183" t="s">
        <v>43</v>
      </c>
      <c r="V183" t="s">
        <v>44</v>
      </c>
      <c r="W183" t="s">
        <v>45</v>
      </c>
      <c r="X183">
        <v>99999</v>
      </c>
      <c r="Y183" t="s">
        <v>16</v>
      </c>
      <c r="Z183" t="s">
        <v>21</v>
      </c>
      <c r="AA183" t="s">
        <v>74</v>
      </c>
      <c r="AB183" t="s">
        <v>75</v>
      </c>
      <c r="AC183" s="4">
        <v>40</v>
      </c>
      <c r="AD183">
        <v>48</v>
      </c>
      <c r="AE183" s="5">
        <v>1920</v>
      </c>
      <c r="AF183" s="4">
        <v>188.16</v>
      </c>
    </row>
    <row r="184" spans="1:32" x14ac:dyDescent="0.25">
      <c r="A184">
        <v>1301</v>
      </c>
      <c r="B184" s="7">
        <v>41920</v>
      </c>
      <c r="C184" s="7" t="str">
        <f t="shared" si="12"/>
        <v>Wed</v>
      </c>
      <c r="D184" s="7" t="str">
        <f t="shared" si="13"/>
        <v>Oct</v>
      </c>
      <c r="E184" s="7" t="str">
        <f t="shared" si="14"/>
        <v>2014</v>
      </c>
      <c r="F184">
        <v>8</v>
      </c>
      <c r="G184" t="s">
        <v>42</v>
      </c>
      <c r="H184" t="s">
        <v>43</v>
      </c>
      <c r="I184" t="s">
        <v>44</v>
      </c>
      <c r="J184" t="s">
        <v>45</v>
      </c>
      <c r="K184">
        <v>99999</v>
      </c>
      <c r="L184" t="s">
        <v>16</v>
      </c>
      <c r="M184" t="s">
        <v>46</v>
      </c>
      <c r="N184" t="s">
        <v>47</v>
      </c>
      <c r="O184" s="2">
        <v>41922</v>
      </c>
      <c r="P184" s="2" t="str">
        <f t="shared" si="15"/>
        <v>Fri</v>
      </c>
      <c r="Q184" s="2" t="str">
        <f t="shared" si="16"/>
        <v>Oct</v>
      </c>
      <c r="R184" s="2" t="str">
        <f t="shared" si="17"/>
        <v>2014</v>
      </c>
      <c r="S184" t="s">
        <v>19</v>
      </c>
      <c r="T184" t="s">
        <v>49</v>
      </c>
      <c r="U184" t="s">
        <v>43</v>
      </c>
      <c r="V184" t="s">
        <v>44</v>
      </c>
      <c r="W184" t="s">
        <v>45</v>
      </c>
      <c r="X184">
        <v>99999</v>
      </c>
      <c r="Y184" t="s">
        <v>16</v>
      </c>
      <c r="Z184" t="s">
        <v>21</v>
      </c>
      <c r="AA184" t="s">
        <v>50</v>
      </c>
      <c r="AB184" t="s">
        <v>51</v>
      </c>
      <c r="AC184" s="4">
        <v>9.1999999999999993</v>
      </c>
      <c r="AD184">
        <v>100</v>
      </c>
      <c r="AE184" s="5">
        <v>919.99999999999989</v>
      </c>
      <c r="AF184" s="4">
        <v>91.08</v>
      </c>
    </row>
    <row r="185" spans="1:32" x14ac:dyDescent="0.25">
      <c r="A185">
        <v>1302</v>
      </c>
      <c r="B185" s="7">
        <v>41937</v>
      </c>
      <c r="C185" s="7" t="str">
        <f t="shared" si="12"/>
        <v>Sat</v>
      </c>
      <c r="D185" s="7" t="str">
        <f t="shared" si="13"/>
        <v>Oct</v>
      </c>
      <c r="E185" s="7" t="str">
        <f t="shared" si="14"/>
        <v>2014</v>
      </c>
      <c r="F185">
        <v>25</v>
      </c>
      <c r="G185" t="s">
        <v>110</v>
      </c>
      <c r="H185" t="s">
        <v>111</v>
      </c>
      <c r="I185" t="s">
        <v>85</v>
      </c>
      <c r="J185" t="s">
        <v>86</v>
      </c>
      <c r="K185">
        <v>99999</v>
      </c>
      <c r="L185" t="s">
        <v>16</v>
      </c>
      <c r="M185" t="s">
        <v>87</v>
      </c>
      <c r="N185" t="s">
        <v>31</v>
      </c>
      <c r="O185" s="2">
        <v>41939</v>
      </c>
      <c r="P185" s="2" t="str">
        <f t="shared" si="15"/>
        <v>Mon</v>
      </c>
      <c r="Q185" s="2" t="str">
        <f t="shared" si="16"/>
        <v>Oct</v>
      </c>
      <c r="R185" s="2" t="str">
        <f t="shared" si="17"/>
        <v>2014</v>
      </c>
      <c r="S185" t="s">
        <v>32</v>
      </c>
      <c r="T185" t="s">
        <v>112</v>
      </c>
      <c r="U185" t="s">
        <v>111</v>
      </c>
      <c r="V185" t="s">
        <v>85</v>
      </c>
      <c r="W185" t="s">
        <v>86</v>
      </c>
      <c r="X185">
        <v>99999</v>
      </c>
      <c r="Y185" t="s">
        <v>16</v>
      </c>
      <c r="Z185" t="s">
        <v>65</v>
      </c>
      <c r="AA185" t="s">
        <v>118</v>
      </c>
      <c r="AB185" t="s">
        <v>51</v>
      </c>
      <c r="AC185" s="4">
        <v>10</v>
      </c>
      <c r="AD185">
        <v>90</v>
      </c>
      <c r="AE185" s="5">
        <v>900</v>
      </c>
      <c r="AF185" s="4">
        <v>87.3</v>
      </c>
    </row>
    <row r="186" spans="1:32" x14ac:dyDescent="0.25">
      <c r="A186">
        <v>1303</v>
      </c>
      <c r="B186" s="7">
        <v>41938</v>
      </c>
      <c r="C186" s="7" t="str">
        <f t="shared" si="12"/>
        <v>Sun</v>
      </c>
      <c r="D186" s="7" t="str">
        <f t="shared" si="13"/>
        <v>Oct</v>
      </c>
      <c r="E186" s="7" t="str">
        <f t="shared" si="14"/>
        <v>2014</v>
      </c>
      <c r="F186">
        <v>26</v>
      </c>
      <c r="G186" t="s">
        <v>113</v>
      </c>
      <c r="H186" t="s">
        <v>114</v>
      </c>
      <c r="I186" t="s">
        <v>94</v>
      </c>
      <c r="J186" t="s">
        <v>95</v>
      </c>
      <c r="K186">
        <v>99999</v>
      </c>
      <c r="L186" t="s">
        <v>16</v>
      </c>
      <c r="M186" t="s">
        <v>80</v>
      </c>
      <c r="N186" t="s">
        <v>81</v>
      </c>
      <c r="O186" s="2">
        <v>41940</v>
      </c>
      <c r="P186" s="2" t="str">
        <f t="shared" si="15"/>
        <v>Tue</v>
      </c>
      <c r="Q186" s="2" t="str">
        <f t="shared" si="16"/>
        <v>Oct</v>
      </c>
      <c r="R186" s="2" t="str">
        <f t="shared" si="17"/>
        <v>2014</v>
      </c>
      <c r="S186" t="s">
        <v>48</v>
      </c>
      <c r="T186" t="s">
        <v>115</v>
      </c>
      <c r="U186" t="s">
        <v>114</v>
      </c>
      <c r="V186" t="s">
        <v>94</v>
      </c>
      <c r="W186" t="s">
        <v>95</v>
      </c>
      <c r="X186">
        <v>99999</v>
      </c>
      <c r="Y186" t="s">
        <v>16</v>
      </c>
      <c r="Z186" t="s">
        <v>34</v>
      </c>
      <c r="AA186" t="s">
        <v>119</v>
      </c>
      <c r="AB186" t="s">
        <v>120</v>
      </c>
      <c r="AC186" s="4">
        <v>21.35</v>
      </c>
      <c r="AD186">
        <v>49</v>
      </c>
      <c r="AE186" s="5">
        <v>1046.1500000000001</v>
      </c>
      <c r="AF186" s="4">
        <v>102.5227</v>
      </c>
    </row>
    <row r="187" spans="1:32" x14ac:dyDescent="0.25">
      <c r="A187">
        <v>1304</v>
      </c>
      <c r="B187" s="7">
        <v>41938</v>
      </c>
      <c r="C187" s="7" t="str">
        <f t="shared" si="12"/>
        <v>Sun</v>
      </c>
      <c r="D187" s="7" t="str">
        <f t="shared" si="13"/>
        <v>Oct</v>
      </c>
      <c r="E187" s="7" t="str">
        <f t="shared" si="14"/>
        <v>2014</v>
      </c>
      <c r="F187">
        <v>26</v>
      </c>
      <c r="G187" t="s">
        <v>113</v>
      </c>
      <c r="H187" t="s">
        <v>114</v>
      </c>
      <c r="I187" t="s">
        <v>94</v>
      </c>
      <c r="J187" t="s">
        <v>95</v>
      </c>
      <c r="K187">
        <v>99999</v>
      </c>
      <c r="L187" t="s">
        <v>16</v>
      </c>
      <c r="M187" t="s">
        <v>80</v>
      </c>
      <c r="N187" t="s">
        <v>81</v>
      </c>
      <c r="O187" s="2">
        <v>41940</v>
      </c>
      <c r="P187" s="2" t="str">
        <f t="shared" si="15"/>
        <v>Tue</v>
      </c>
      <c r="Q187" s="2" t="str">
        <f t="shared" si="16"/>
        <v>Oct</v>
      </c>
      <c r="R187" s="2" t="str">
        <f t="shared" si="17"/>
        <v>2014</v>
      </c>
      <c r="S187" t="s">
        <v>48</v>
      </c>
      <c r="T187" t="s">
        <v>115</v>
      </c>
      <c r="U187" t="s">
        <v>114</v>
      </c>
      <c r="V187" t="s">
        <v>94</v>
      </c>
      <c r="W187" t="s">
        <v>95</v>
      </c>
      <c r="X187">
        <v>99999</v>
      </c>
      <c r="Y187" t="s">
        <v>16</v>
      </c>
      <c r="Z187" t="s">
        <v>34</v>
      </c>
      <c r="AA187" t="s">
        <v>66</v>
      </c>
      <c r="AB187" t="s">
        <v>67</v>
      </c>
      <c r="AC187" s="4">
        <v>9.65</v>
      </c>
      <c r="AD187">
        <v>71</v>
      </c>
      <c r="AE187" s="5">
        <v>685.15</v>
      </c>
      <c r="AF187" s="4">
        <v>65.7744</v>
      </c>
    </row>
    <row r="188" spans="1:32" x14ac:dyDescent="0.25">
      <c r="A188">
        <v>1305</v>
      </c>
      <c r="B188" s="7">
        <v>41938</v>
      </c>
      <c r="C188" s="7" t="str">
        <f t="shared" si="12"/>
        <v>Sun</v>
      </c>
      <c r="D188" s="7" t="str">
        <f t="shared" si="13"/>
        <v>Oct</v>
      </c>
      <c r="E188" s="7" t="str">
        <f t="shared" si="14"/>
        <v>2014</v>
      </c>
      <c r="F188">
        <v>26</v>
      </c>
      <c r="G188" t="s">
        <v>113</v>
      </c>
      <c r="H188" t="s">
        <v>114</v>
      </c>
      <c r="I188" t="s">
        <v>94</v>
      </c>
      <c r="J188" t="s">
        <v>95</v>
      </c>
      <c r="K188">
        <v>99999</v>
      </c>
      <c r="L188" t="s">
        <v>16</v>
      </c>
      <c r="M188" t="s">
        <v>80</v>
      </c>
      <c r="N188" t="s">
        <v>81</v>
      </c>
      <c r="O188" s="2">
        <v>41940</v>
      </c>
      <c r="P188" s="2" t="str">
        <f t="shared" si="15"/>
        <v>Tue</v>
      </c>
      <c r="Q188" s="2" t="str">
        <f t="shared" si="16"/>
        <v>Oct</v>
      </c>
      <c r="R188" s="2" t="str">
        <f t="shared" si="17"/>
        <v>2014</v>
      </c>
      <c r="S188" t="s">
        <v>48</v>
      </c>
      <c r="T188" t="s">
        <v>115</v>
      </c>
      <c r="U188" t="s">
        <v>114</v>
      </c>
      <c r="V188" t="s">
        <v>94</v>
      </c>
      <c r="W188" t="s">
        <v>95</v>
      </c>
      <c r="X188">
        <v>99999</v>
      </c>
      <c r="Y188" t="s">
        <v>16</v>
      </c>
      <c r="Z188" t="s">
        <v>34</v>
      </c>
      <c r="AA188" t="s">
        <v>96</v>
      </c>
      <c r="AB188" t="s">
        <v>97</v>
      </c>
      <c r="AC188" s="4">
        <v>18.399999999999999</v>
      </c>
      <c r="AD188">
        <v>10</v>
      </c>
      <c r="AE188" s="5">
        <v>184</v>
      </c>
      <c r="AF188" s="4">
        <v>19.136000000000003</v>
      </c>
    </row>
    <row r="189" spans="1:32" x14ac:dyDescent="0.25">
      <c r="A189">
        <v>1306</v>
      </c>
      <c r="B189" s="7">
        <v>41941</v>
      </c>
      <c r="C189" s="7" t="str">
        <f t="shared" si="12"/>
        <v>Wed</v>
      </c>
      <c r="D189" s="7" t="str">
        <f t="shared" si="13"/>
        <v>Oct</v>
      </c>
      <c r="E189" s="7" t="str">
        <f t="shared" si="14"/>
        <v>2014</v>
      </c>
      <c r="F189">
        <v>29</v>
      </c>
      <c r="G189" t="s">
        <v>52</v>
      </c>
      <c r="H189" t="s">
        <v>53</v>
      </c>
      <c r="I189" t="s">
        <v>54</v>
      </c>
      <c r="J189" t="s">
        <v>55</v>
      </c>
      <c r="K189">
        <v>99999</v>
      </c>
      <c r="L189" t="s">
        <v>16</v>
      </c>
      <c r="M189" t="s">
        <v>56</v>
      </c>
      <c r="N189" t="s">
        <v>18</v>
      </c>
      <c r="O189" s="2">
        <v>41943</v>
      </c>
      <c r="P189" s="2" t="str">
        <f t="shared" si="15"/>
        <v>Fri</v>
      </c>
      <c r="Q189" s="2" t="str">
        <f t="shared" si="16"/>
        <v>Oct</v>
      </c>
      <c r="R189" s="2" t="str">
        <f t="shared" si="17"/>
        <v>2014</v>
      </c>
      <c r="S189" t="s">
        <v>19</v>
      </c>
      <c r="T189" t="s">
        <v>57</v>
      </c>
      <c r="U189" t="s">
        <v>53</v>
      </c>
      <c r="V189" t="s">
        <v>54</v>
      </c>
      <c r="W189" t="s">
        <v>55</v>
      </c>
      <c r="X189">
        <v>99999</v>
      </c>
      <c r="Y189" t="s">
        <v>16</v>
      </c>
      <c r="Z189" t="s">
        <v>21</v>
      </c>
      <c r="AA189" t="s">
        <v>22</v>
      </c>
      <c r="AB189" t="s">
        <v>23</v>
      </c>
      <c r="AC189" s="4">
        <v>14</v>
      </c>
      <c r="AD189">
        <v>78</v>
      </c>
      <c r="AE189" s="5">
        <v>1092</v>
      </c>
      <c r="AF189" s="4">
        <v>112.476</v>
      </c>
    </row>
    <row r="190" spans="1:32" x14ac:dyDescent="0.25">
      <c r="A190">
        <v>1307</v>
      </c>
      <c r="B190" s="7">
        <v>41918</v>
      </c>
      <c r="C190" s="7" t="str">
        <f t="shared" si="12"/>
        <v>Mon</v>
      </c>
      <c r="D190" s="7" t="str">
        <f t="shared" si="13"/>
        <v>Oct</v>
      </c>
      <c r="E190" s="7" t="str">
        <f t="shared" si="14"/>
        <v>2014</v>
      </c>
      <c r="F190">
        <v>6</v>
      </c>
      <c r="G190" t="s">
        <v>68</v>
      </c>
      <c r="H190" t="s">
        <v>69</v>
      </c>
      <c r="I190" t="s">
        <v>70</v>
      </c>
      <c r="J190" t="s">
        <v>71</v>
      </c>
      <c r="K190">
        <v>99999</v>
      </c>
      <c r="L190" t="s">
        <v>16</v>
      </c>
      <c r="M190" t="s">
        <v>72</v>
      </c>
      <c r="N190" t="s">
        <v>47</v>
      </c>
      <c r="O190" s="2">
        <v>41920</v>
      </c>
      <c r="P190" s="2" t="str">
        <f t="shared" si="15"/>
        <v>Wed</v>
      </c>
      <c r="Q190" s="2" t="str">
        <f t="shared" si="16"/>
        <v>Oct</v>
      </c>
      <c r="R190" s="2" t="str">
        <f t="shared" si="17"/>
        <v>2014</v>
      </c>
      <c r="S190" t="s">
        <v>48</v>
      </c>
      <c r="T190" t="s">
        <v>73</v>
      </c>
      <c r="U190" t="s">
        <v>69</v>
      </c>
      <c r="V190" t="s">
        <v>70</v>
      </c>
      <c r="W190" t="s">
        <v>71</v>
      </c>
      <c r="X190">
        <v>99999</v>
      </c>
      <c r="Y190" t="s">
        <v>16</v>
      </c>
      <c r="Z190" t="s">
        <v>21</v>
      </c>
      <c r="AA190" t="s">
        <v>58</v>
      </c>
      <c r="AB190" t="s">
        <v>59</v>
      </c>
      <c r="AC190" s="4">
        <v>12.75</v>
      </c>
      <c r="AD190">
        <v>44</v>
      </c>
      <c r="AE190" s="5">
        <v>561</v>
      </c>
      <c r="AF190" s="4">
        <v>53.856000000000002</v>
      </c>
    </row>
    <row r="191" spans="1:32" x14ac:dyDescent="0.25">
      <c r="A191">
        <v>1309</v>
      </c>
      <c r="B191" s="7">
        <v>41916</v>
      </c>
      <c r="C191" s="7" t="str">
        <f t="shared" si="12"/>
        <v>Sat</v>
      </c>
      <c r="D191" s="7" t="str">
        <f t="shared" si="13"/>
        <v>Oct</v>
      </c>
      <c r="E191" s="7" t="str">
        <f t="shared" si="14"/>
        <v>2014</v>
      </c>
      <c r="F191">
        <v>4</v>
      </c>
      <c r="G191" t="s">
        <v>26</v>
      </c>
      <c r="H191" t="s">
        <v>27</v>
      </c>
      <c r="I191" t="s">
        <v>28</v>
      </c>
      <c r="J191" t="s">
        <v>29</v>
      </c>
      <c r="K191">
        <v>99999</v>
      </c>
      <c r="L191" t="s">
        <v>16</v>
      </c>
      <c r="M191" t="s">
        <v>30</v>
      </c>
      <c r="N191" t="s">
        <v>31</v>
      </c>
      <c r="O191" s="2">
        <v>41918</v>
      </c>
      <c r="P191" s="2" t="str">
        <f t="shared" si="15"/>
        <v>Mon</v>
      </c>
      <c r="Q191" s="2" t="str">
        <f t="shared" si="16"/>
        <v>Oct</v>
      </c>
      <c r="R191" s="2" t="str">
        <f t="shared" si="17"/>
        <v>2014</v>
      </c>
      <c r="S191" t="s">
        <v>32</v>
      </c>
      <c r="T191" t="s">
        <v>33</v>
      </c>
      <c r="U191" t="s">
        <v>27</v>
      </c>
      <c r="V191" t="s">
        <v>28</v>
      </c>
      <c r="W191" t="s">
        <v>29</v>
      </c>
      <c r="X191">
        <v>99999</v>
      </c>
      <c r="Y191" t="s">
        <v>16</v>
      </c>
      <c r="Z191" t="s">
        <v>34</v>
      </c>
      <c r="AA191" t="s">
        <v>121</v>
      </c>
      <c r="AB191" t="s">
        <v>91</v>
      </c>
      <c r="AC191" s="4">
        <v>81</v>
      </c>
      <c r="AD191">
        <v>82</v>
      </c>
      <c r="AE191" s="5">
        <v>6642</v>
      </c>
      <c r="AF191" s="4">
        <v>697.41000000000008</v>
      </c>
    </row>
    <row r="192" spans="1:32" x14ac:dyDescent="0.25">
      <c r="A192">
        <v>1310</v>
      </c>
      <c r="B192" s="7">
        <v>41916</v>
      </c>
      <c r="C192" s="7" t="str">
        <f t="shared" si="12"/>
        <v>Sat</v>
      </c>
      <c r="D192" s="7" t="str">
        <f t="shared" si="13"/>
        <v>Oct</v>
      </c>
      <c r="E192" s="7" t="str">
        <f t="shared" si="14"/>
        <v>2014</v>
      </c>
      <c r="F192">
        <v>4</v>
      </c>
      <c r="G192" t="s">
        <v>26</v>
      </c>
      <c r="H192" t="s">
        <v>27</v>
      </c>
      <c r="I192" t="s">
        <v>28</v>
      </c>
      <c r="J192" t="s">
        <v>29</v>
      </c>
      <c r="K192">
        <v>99999</v>
      </c>
      <c r="L192" t="s">
        <v>16</v>
      </c>
      <c r="M192" t="s">
        <v>30</v>
      </c>
      <c r="N192" t="s">
        <v>31</v>
      </c>
      <c r="O192" s="2">
        <v>41918</v>
      </c>
      <c r="P192" s="2" t="str">
        <f t="shared" si="15"/>
        <v>Mon</v>
      </c>
      <c r="Q192" s="2" t="str">
        <f t="shared" si="16"/>
        <v>Oct</v>
      </c>
      <c r="R192" s="2" t="str">
        <f t="shared" si="17"/>
        <v>2014</v>
      </c>
      <c r="S192" t="s">
        <v>32</v>
      </c>
      <c r="T192" t="s">
        <v>33</v>
      </c>
      <c r="U192" t="s">
        <v>27</v>
      </c>
      <c r="V192" t="s">
        <v>28</v>
      </c>
      <c r="W192" t="s">
        <v>29</v>
      </c>
      <c r="X192">
        <v>99999</v>
      </c>
      <c r="Y192" t="s">
        <v>16</v>
      </c>
      <c r="Z192" t="s">
        <v>34</v>
      </c>
      <c r="AA192" t="s">
        <v>122</v>
      </c>
      <c r="AB192" t="s">
        <v>123</v>
      </c>
      <c r="AC192" s="4">
        <v>7</v>
      </c>
      <c r="AD192">
        <v>29</v>
      </c>
      <c r="AE192" s="5">
        <v>203</v>
      </c>
      <c r="AF192" s="4">
        <v>20.3</v>
      </c>
    </row>
    <row r="193" spans="1:32" x14ac:dyDescent="0.25">
      <c r="A193">
        <v>1312</v>
      </c>
      <c r="B193" s="7">
        <v>41920</v>
      </c>
      <c r="C193" s="7" t="str">
        <f t="shared" si="12"/>
        <v>Wed</v>
      </c>
      <c r="D193" s="7" t="str">
        <f t="shared" si="13"/>
        <v>Oct</v>
      </c>
      <c r="E193" s="7" t="str">
        <f t="shared" si="14"/>
        <v>2014</v>
      </c>
      <c r="F193">
        <v>8</v>
      </c>
      <c r="G193" t="s">
        <v>42</v>
      </c>
      <c r="H193" t="s">
        <v>43</v>
      </c>
      <c r="I193" t="s">
        <v>44</v>
      </c>
      <c r="J193" t="s">
        <v>45</v>
      </c>
      <c r="K193">
        <v>99999</v>
      </c>
      <c r="L193" t="s">
        <v>16</v>
      </c>
      <c r="M193" t="s">
        <v>46</v>
      </c>
      <c r="N193" t="s">
        <v>47</v>
      </c>
      <c r="O193" s="2">
        <v>41922</v>
      </c>
      <c r="P193" s="2" t="str">
        <f t="shared" si="15"/>
        <v>Fri</v>
      </c>
      <c r="Q193" s="2" t="str">
        <f t="shared" si="16"/>
        <v>Oct</v>
      </c>
      <c r="R193" s="2" t="str">
        <f t="shared" si="17"/>
        <v>2014</v>
      </c>
      <c r="S193" t="s">
        <v>48</v>
      </c>
      <c r="T193" t="s">
        <v>49</v>
      </c>
      <c r="U193" t="s">
        <v>43</v>
      </c>
      <c r="V193" t="s">
        <v>44</v>
      </c>
      <c r="W193" t="s">
        <v>45</v>
      </c>
      <c r="X193">
        <v>99999</v>
      </c>
      <c r="Y193" t="s">
        <v>16</v>
      </c>
      <c r="Z193" t="s">
        <v>34</v>
      </c>
      <c r="AA193" t="s">
        <v>106</v>
      </c>
      <c r="AB193" t="s">
        <v>107</v>
      </c>
      <c r="AC193" s="4">
        <v>34.799999999999997</v>
      </c>
      <c r="AD193">
        <v>93</v>
      </c>
      <c r="AE193" s="5">
        <v>3236.3999999999996</v>
      </c>
      <c r="AF193" s="4">
        <v>313.93079999999998</v>
      </c>
    </row>
    <row r="194" spans="1:32" x14ac:dyDescent="0.25">
      <c r="A194">
        <v>1315</v>
      </c>
      <c r="B194" s="7">
        <v>41915</v>
      </c>
      <c r="C194" s="7" t="str">
        <f t="shared" si="12"/>
        <v>Fri</v>
      </c>
      <c r="D194" s="7" t="str">
        <f t="shared" si="13"/>
        <v>Oct</v>
      </c>
      <c r="E194" s="7" t="str">
        <f t="shared" si="14"/>
        <v>2014</v>
      </c>
      <c r="F194">
        <v>3</v>
      </c>
      <c r="G194" t="s">
        <v>60</v>
      </c>
      <c r="H194" t="s">
        <v>61</v>
      </c>
      <c r="I194" t="s">
        <v>62</v>
      </c>
      <c r="J194" t="s">
        <v>63</v>
      </c>
      <c r="K194">
        <v>99999</v>
      </c>
      <c r="L194" t="s">
        <v>16</v>
      </c>
      <c r="M194" t="s">
        <v>17</v>
      </c>
      <c r="N194" t="s">
        <v>18</v>
      </c>
      <c r="O194" s="2">
        <v>41917</v>
      </c>
      <c r="P194" s="2" t="str">
        <f t="shared" si="15"/>
        <v>Sun</v>
      </c>
      <c r="Q194" s="2" t="str">
        <f t="shared" si="16"/>
        <v>Oct</v>
      </c>
      <c r="R194" s="2" t="str">
        <f t="shared" si="17"/>
        <v>2014</v>
      </c>
      <c r="S194" t="s">
        <v>19</v>
      </c>
      <c r="T194" t="s">
        <v>64</v>
      </c>
      <c r="U194" t="s">
        <v>61</v>
      </c>
      <c r="V194" t="s">
        <v>62</v>
      </c>
      <c r="W194" t="s">
        <v>63</v>
      </c>
      <c r="X194">
        <v>99999</v>
      </c>
      <c r="Y194" t="s">
        <v>16</v>
      </c>
      <c r="Z194" t="s">
        <v>65</v>
      </c>
      <c r="AA194" t="s">
        <v>108</v>
      </c>
      <c r="AB194" t="s">
        <v>93</v>
      </c>
      <c r="AC194" s="4">
        <v>10</v>
      </c>
      <c r="AD194">
        <v>11</v>
      </c>
      <c r="AE194" s="5">
        <v>110</v>
      </c>
      <c r="AF194" s="4">
        <v>11.440000000000001</v>
      </c>
    </row>
    <row r="195" spans="1:32" x14ac:dyDescent="0.25">
      <c r="A195">
        <v>1316</v>
      </c>
      <c r="B195" s="7">
        <v>41915</v>
      </c>
      <c r="C195" s="7" t="str">
        <f t="shared" ref="C195:C258" si="18">TEXT(B195,"ddd")</f>
        <v>Fri</v>
      </c>
      <c r="D195" s="7" t="str">
        <f t="shared" ref="D195:D258" si="19">TEXT(B195,"MMM")</f>
        <v>Oct</v>
      </c>
      <c r="E195" s="7" t="str">
        <f t="shared" ref="E195:E258" si="20">TEXT(B195,"YYYY")</f>
        <v>2014</v>
      </c>
      <c r="F195">
        <v>3</v>
      </c>
      <c r="G195" t="s">
        <v>60</v>
      </c>
      <c r="H195" t="s">
        <v>61</v>
      </c>
      <c r="I195" t="s">
        <v>62</v>
      </c>
      <c r="J195" t="s">
        <v>63</v>
      </c>
      <c r="K195">
        <v>99999</v>
      </c>
      <c r="L195" t="s">
        <v>16</v>
      </c>
      <c r="M195" t="s">
        <v>17</v>
      </c>
      <c r="N195" t="s">
        <v>18</v>
      </c>
      <c r="O195" s="2">
        <v>41917</v>
      </c>
      <c r="P195" s="2" t="str">
        <f t="shared" ref="P195:P258" si="21">TEXT(O195,"DDD")</f>
        <v>Sun</v>
      </c>
      <c r="Q195" s="2" t="str">
        <f t="shared" ref="Q195:Q258" si="22">TEXT(O195,"MMM")</f>
        <v>Oct</v>
      </c>
      <c r="R195" s="2" t="str">
        <f t="shared" ref="R195:R258" si="23">TEXT(O195,"YYYY")</f>
        <v>2014</v>
      </c>
      <c r="S195" t="s">
        <v>19</v>
      </c>
      <c r="T195" t="s">
        <v>64</v>
      </c>
      <c r="U195" t="s">
        <v>61</v>
      </c>
      <c r="V195" t="s">
        <v>62</v>
      </c>
      <c r="W195" t="s">
        <v>63</v>
      </c>
      <c r="X195">
        <v>99999</v>
      </c>
      <c r="Y195" t="s">
        <v>16</v>
      </c>
      <c r="Z195" t="s">
        <v>65</v>
      </c>
      <c r="AA195" t="s">
        <v>74</v>
      </c>
      <c r="AB195" t="s">
        <v>75</v>
      </c>
      <c r="AC195" s="4">
        <v>40</v>
      </c>
      <c r="AD195">
        <v>91</v>
      </c>
      <c r="AE195" s="5">
        <v>3640</v>
      </c>
      <c r="AF195" s="4">
        <v>364</v>
      </c>
    </row>
    <row r="196" spans="1:32" x14ac:dyDescent="0.25">
      <c r="A196">
        <v>1320</v>
      </c>
      <c r="B196" s="7">
        <v>41922</v>
      </c>
      <c r="C196" s="7" t="str">
        <f t="shared" si="18"/>
        <v>Fri</v>
      </c>
      <c r="D196" s="7" t="str">
        <f t="shared" si="19"/>
        <v>Oct</v>
      </c>
      <c r="E196" s="7" t="str">
        <f t="shared" si="20"/>
        <v>2014</v>
      </c>
      <c r="F196">
        <v>10</v>
      </c>
      <c r="G196" t="s">
        <v>83</v>
      </c>
      <c r="H196" t="s">
        <v>84</v>
      </c>
      <c r="I196" t="s">
        <v>85</v>
      </c>
      <c r="J196" t="s">
        <v>86</v>
      </c>
      <c r="K196">
        <v>99999</v>
      </c>
      <c r="L196" t="s">
        <v>16</v>
      </c>
      <c r="M196" t="s">
        <v>87</v>
      </c>
      <c r="N196" t="s">
        <v>31</v>
      </c>
      <c r="O196" s="2">
        <v>41924</v>
      </c>
      <c r="P196" s="2" t="str">
        <f t="shared" si="21"/>
        <v>Sun</v>
      </c>
      <c r="Q196" s="2" t="str">
        <f t="shared" si="22"/>
        <v>Oct</v>
      </c>
      <c r="R196" s="2" t="str">
        <f t="shared" si="23"/>
        <v>2014</v>
      </c>
      <c r="S196" t="s">
        <v>19</v>
      </c>
      <c r="T196" t="s">
        <v>88</v>
      </c>
      <c r="U196" t="s">
        <v>84</v>
      </c>
      <c r="V196" t="s">
        <v>85</v>
      </c>
      <c r="W196" t="s">
        <v>86</v>
      </c>
      <c r="X196">
        <v>99999</v>
      </c>
      <c r="Y196" t="s">
        <v>16</v>
      </c>
      <c r="Z196" t="s">
        <v>34</v>
      </c>
      <c r="AA196" t="s">
        <v>109</v>
      </c>
      <c r="AB196" t="s">
        <v>25</v>
      </c>
      <c r="AC196" s="4">
        <v>10</v>
      </c>
      <c r="AD196">
        <v>12</v>
      </c>
      <c r="AE196" s="5">
        <v>120</v>
      </c>
      <c r="AF196" s="4">
        <v>12.36</v>
      </c>
    </row>
    <row r="197" spans="1:32" x14ac:dyDescent="0.25">
      <c r="A197">
        <v>1325</v>
      </c>
      <c r="B197" s="7">
        <v>41940</v>
      </c>
      <c r="C197" s="7" t="str">
        <f t="shared" si="18"/>
        <v>Tue</v>
      </c>
      <c r="D197" s="7" t="str">
        <f t="shared" si="19"/>
        <v>Oct</v>
      </c>
      <c r="E197" s="7" t="str">
        <f t="shared" si="20"/>
        <v>2014</v>
      </c>
      <c r="F197">
        <v>28</v>
      </c>
      <c r="G197" t="s">
        <v>76</v>
      </c>
      <c r="H197" t="s">
        <v>77</v>
      </c>
      <c r="I197" t="s">
        <v>78</v>
      </c>
      <c r="J197" t="s">
        <v>79</v>
      </c>
      <c r="K197">
        <v>99999</v>
      </c>
      <c r="L197" t="s">
        <v>16</v>
      </c>
      <c r="M197" t="s">
        <v>80</v>
      </c>
      <c r="N197" t="s">
        <v>81</v>
      </c>
      <c r="O197" s="2">
        <v>41942</v>
      </c>
      <c r="P197" s="2" t="str">
        <f t="shared" si="21"/>
        <v>Thu</v>
      </c>
      <c r="Q197" s="2" t="str">
        <f t="shared" si="22"/>
        <v>Oct</v>
      </c>
      <c r="R197" s="2" t="str">
        <f t="shared" si="23"/>
        <v>2014</v>
      </c>
      <c r="S197" t="s">
        <v>48</v>
      </c>
      <c r="T197" t="s">
        <v>82</v>
      </c>
      <c r="U197" t="s">
        <v>77</v>
      </c>
      <c r="V197" t="s">
        <v>78</v>
      </c>
      <c r="W197" t="s">
        <v>79</v>
      </c>
      <c r="X197">
        <v>99999</v>
      </c>
      <c r="Y197" t="s">
        <v>16</v>
      </c>
      <c r="Z197" t="s">
        <v>34</v>
      </c>
      <c r="AA197" t="s">
        <v>41</v>
      </c>
      <c r="AB197" t="s">
        <v>23</v>
      </c>
      <c r="AC197" s="4">
        <v>46</v>
      </c>
      <c r="AD197">
        <v>34</v>
      </c>
      <c r="AE197" s="5">
        <v>1564</v>
      </c>
      <c r="AF197" s="4">
        <v>157.964</v>
      </c>
    </row>
    <row r="198" spans="1:32" x14ac:dyDescent="0.25">
      <c r="A198">
        <v>1326</v>
      </c>
      <c r="B198" s="7">
        <v>41921</v>
      </c>
      <c r="C198" s="7" t="str">
        <f t="shared" si="18"/>
        <v>Thu</v>
      </c>
      <c r="D198" s="7" t="str">
        <f t="shared" si="19"/>
        <v>Oct</v>
      </c>
      <c r="E198" s="7" t="str">
        <f t="shared" si="20"/>
        <v>2014</v>
      </c>
      <c r="F198">
        <v>9</v>
      </c>
      <c r="G198" t="s">
        <v>98</v>
      </c>
      <c r="H198" t="s">
        <v>99</v>
      </c>
      <c r="I198" t="s">
        <v>100</v>
      </c>
      <c r="J198" t="s">
        <v>101</v>
      </c>
      <c r="K198">
        <v>99999</v>
      </c>
      <c r="L198" t="s">
        <v>16</v>
      </c>
      <c r="M198" t="s">
        <v>102</v>
      </c>
      <c r="N198" t="s">
        <v>18</v>
      </c>
      <c r="O198" s="2">
        <v>41923</v>
      </c>
      <c r="P198" s="2" t="str">
        <f t="shared" si="21"/>
        <v>Sat</v>
      </c>
      <c r="Q198" s="2" t="str">
        <f t="shared" si="22"/>
        <v>Oct</v>
      </c>
      <c r="R198" s="2" t="str">
        <f t="shared" si="23"/>
        <v>2014</v>
      </c>
      <c r="S198" t="s">
        <v>32</v>
      </c>
      <c r="T198" t="s">
        <v>103</v>
      </c>
      <c r="U198" t="s">
        <v>99</v>
      </c>
      <c r="V198" t="s">
        <v>100</v>
      </c>
      <c r="W198" t="s">
        <v>101</v>
      </c>
      <c r="X198">
        <v>99999</v>
      </c>
      <c r="Y198" t="s">
        <v>16</v>
      </c>
      <c r="Z198" t="s">
        <v>21</v>
      </c>
      <c r="AA198" t="s">
        <v>66</v>
      </c>
      <c r="AB198" t="s">
        <v>67</v>
      </c>
      <c r="AC198" s="4">
        <v>9.65</v>
      </c>
      <c r="AD198">
        <v>89</v>
      </c>
      <c r="AE198" s="5">
        <v>858.85</v>
      </c>
      <c r="AF198" s="4">
        <v>86.743850000000009</v>
      </c>
    </row>
    <row r="199" spans="1:32" x14ac:dyDescent="0.25">
      <c r="A199">
        <v>1327</v>
      </c>
      <c r="B199" s="7">
        <v>41918</v>
      </c>
      <c r="C199" s="7" t="str">
        <f t="shared" si="18"/>
        <v>Mon</v>
      </c>
      <c r="D199" s="7" t="str">
        <f t="shared" si="19"/>
        <v>Oct</v>
      </c>
      <c r="E199" s="7" t="str">
        <f t="shared" si="20"/>
        <v>2014</v>
      </c>
      <c r="F199">
        <v>6</v>
      </c>
      <c r="G199" t="s">
        <v>68</v>
      </c>
      <c r="H199" t="s">
        <v>69</v>
      </c>
      <c r="I199" t="s">
        <v>70</v>
      </c>
      <c r="J199" t="s">
        <v>71</v>
      </c>
      <c r="K199">
        <v>99999</v>
      </c>
      <c r="L199" t="s">
        <v>16</v>
      </c>
      <c r="M199" t="s">
        <v>72</v>
      </c>
      <c r="N199" t="s">
        <v>47</v>
      </c>
      <c r="O199" s="2">
        <v>41920</v>
      </c>
      <c r="P199" s="2" t="str">
        <f t="shared" si="21"/>
        <v>Wed</v>
      </c>
      <c r="Q199" s="2" t="str">
        <f t="shared" si="22"/>
        <v>Oct</v>
      </c>
      <c r="R199" s="2" t="str">
        <f t="shared" si="23"/>
        <v>2014</v>
      </c>
      <c r="S199" t="s">
        <v>19</v>
      </c>
      <c r="T199" t="s">
        <v>73</v>
      </c>
      <c r="U199" t="s">
        <v>69</v>
      </c>
      <c r="V199" t="s">
        <v>70</v>
      </c>
      <c r="W199" t="s">
        <v>71</v>
      </c>
      <c r="X199">
        <v>99999</v>
      </c>
      <c r="Y199" t="s">
        <v>16</v>
      </c>
      <c r="Z199" t="s">
        <v>34</v>
      </c>
      <c r="AA199" t="s">
        <v>58</v>
      </c>
      <c r="AB199" t="s">
        <v>59</v>
      </c>
      <c r="AC199" s="4">
        <v>12.75</v>
      </c>
      <c r="AD199">
        <v>82</v>
      </c>
      <c r="AE199" s="5">
        <v>1045.5</v>
      </c>
      <c r="AF199" s="4">
        <v>103.50450000000001</v>
      </c>
    </row>
    <row r="200" spans="1:32" x14ac:dyDescent="0.25">
      <c r="A200">
        <v>1328</v>
      </c>
      <c r="B200" s="7">
        <v>41920</v>
      </c>
      <c r="C200" s="7" t="str">
        <f t="shared" si="18"/>
        <v>Wed</v>
      </c>
      <c r="D200" s="7" t="str">
        <f t="shared" si="19"/>
        <v>Oct</v>
      </c>
      <c r="E200" s="7" t="str">
        <f t="shared" si="20"/>
        <v>2014</v>
      </c>
      <c r="F200">
        <v>8</v>
      </c>
      <c r="G200" t="s">
        <v>42</v>
      </c>
      <c r="H200" t="s">
        <v>43</v>
      </c>
      <c r="I200" t="s">
        <v>44</v>
      </c>
      <c r="J200" t="s">
        <v>45</v>
      </c>
      <c r="K200">
        <v>99999</v>
      </c>
      <c r="L200" t="s">
        <v>16</v>
      </c>
      <c r="M200" t="s">
        <v>46</v>
      </c>
      <c r="N200" t="s">
        <v>47</v>
      </c>
      <c r="O200" s="2">
        <v>41922</v>
      </c>
      <c r="P200" s="2" t="str">
        <f t="shared" si="21"/>
        <v>Fri</v>
      </c>
      <c r="Q200" s="2" t="str">
        <f t="shared" si="22"/>
        <v>Oct</v>
      </c>
      <c r="R200" s="2" t="str">
        <f t="shared" si="23"/>
        <v>2014</v>
      </c>
      <c r="S200" t="s">
        <v>19</v>
      </c>
      <c r="T200" t="s">
        <v>49</v>
      </c>
      <c r="U200" t="s">
        <v>43</v>
      </c>
      <c r="V200" t="s">
        <v>44</v>
      </c>
      <c r="W200" t="s">
        <v>45</v>
      </c>
      <c r="X200">
        <v>99999</v>
      </c>
      <c r="Y200" t="s">
        <v>16</v>
      </c>
      <c r="Z200" t="s">
        <v>21</v>
      </c>
      <c r="AA200" t="s">
        <v>58</v>
      </c>
      <c r="AB200" t="s">
        <v>59</v>
      </c>
      <c r="AC200" s="4">
        <v>12.75</v>
      </c>
      <c r="AD200">
        <v>43</v>
      </c>
      <c r="AE200" s="5">
        <v>548.25</v>
      </c>
      <c r="AF200" s="4">
        <v>52.631999999999998</v>
      </c>
    </row>
    <row r="201" spans="1:32" x14ac:dyDescent="0.25">
      <c r="A201">
        <v>1336</v>
      </c>
      <c r="B201" s="7">
        <v>41971</v>
      </c>
      <c r="C201" s="7" t="str">
        <f t="shared" si="18"/>
        <v>Fri</v>
      </c>
      <c r="D201" s="7" t="str">
        <f t="shared" si="19"/>
        <v>Nov</v>
      </c>
      <c r="E201" s="7" t="str">
        <f t="shared" si="20"/>
        <v>2014</v>
      </c>
      <c r="F201">
        <v>28</v>
      </c>
      <c r="G201" t="s">
        <v>76</v>
      </c>
      <c r="H201" t="s">
        <v>77</v>
      </c>
      <c r="I201" t="s">
        <v>78</v>
      </c>
      <c r="J201" t="s">
        <v>79</v>
      </c>
      <c r="K201">
        <v>99999</v>
      </c>
      <c r="L201" t="s">
        <v>16</v>
      </c>
      <c r="M201" t="s">
        <v>80</v>
      </c>
      <c r="N201" t="s">
        <v>81</v>
      </c>
      <c r="O201" s="2">
        <v>41973</v>
      </c>
      <c r="P201" s="2" t="str">
        <f t="shared" si="21"/>
        <v>Sun</v>
      </c>
      <c r="Q201" s="2" t="str">
        <f t="shared" si="22"/>
        <v>Nov</v>
      </c>
      <c r="R201" s="2" t="str">
        <f t="shared" si="23"/>
        <v>2014</v>
      </c>
      <c r="S201" t="s">
        <v>48</v>
      </c>
      <c r="T201" t="s">
        <v>82</v>
      </c>
      <c r="U201" t="s">
        <v>77</v>
      </c>
      <c r="V201" t="s">
        <v>78</v>
      </c>
      <c r="W201" t="s">
        <v>79</v>
      </c>
      <c r="X201">
        <v>99999</v>
      </c>
      <c r="Y201" t="s">
        <v>16</v>
      </c>
      <c r="Z201" t="s">
        <v>34</v>
      </c>
      <c r="AA201" t="s">
        <v>66</v>
      </c>
      <c r="AB201" t="s">
        <v>67</v>
      </c>
      <c r="AC201" s="4">
        <v>9.65</v>
      </c>
      <c r="AD201">
        <v>46</v>
      </c>
      <c r="AE201" s="5">
        <v>443.90000000000003</v>
      </c>
      <c r="AF201" s="4">
        <v>45.721700000000006</v>
      </c>
    </row>
    <row r="202" spans="1:32" x14ac:dyDescent="0.25">
      <c r="A202">
        <v>1337</v>
      </c>
      <c r="B202" s="7">
        <v>41971</v>
      </c>
      <c r="C202" s="7" t="str">
        <f t="shared" si="18"/>
        <v>Fri</v>
      </c>
      <c r="D202" s="7" t="str">
        <f t="shared" si="19"/>
        <v>Nov</v>
      </c>
      <c r="E202" s="7" t="str">
        <f t="shared" si="20"/>
        <v>2014</v>
      </c>
      <c r="F202">
        <v>28</v>
      </c>
      <c r="G202" t="s">
        <v>76</v>
      </c>
      <c r="H202" t="s">
        <v>77</v>
      </c>
      <c r="I202" t="s">
        <v>78</v>
      </c>
      <c r="J202" t="s">
        <v>79</v>
      </c>
      <c r="K202">
        <v>99999</v>
      </c>
      <c r="L202" t="s">
        <v>16</v>
      </c>
      <c r="M202" t="s">
        <v>80</v>
      </c>
      <c r="N202" t="s">
        <v>81</v>
      </c>
      <c r="O202">
        <v>41973</v>
      </c>
      <c r="P202" s="2" t="str">
        <f t="shared" si="21"/>
        <v>Sun</v>
      </c>
      <c r="Q202" s="2" t="str">
        <f t="shared" si="22"/>
        <v>Nov</v>
      </c>
      <c r="R202" s="2" t="str">
        <f t="shared" si="23"/>
        <v>2014</v>
      </c>
      <c r="S202" t="s">
        <v>48</v>
      </c>
      <c r="T202" t="s">
        <v>82</v>
      </c>
      <c r="U202" t="s">
        <v>77</v>
      </c>
      <c r="V202" t="s">
        <v>78</v>
      </c>
      <c r="W202" t="s">
        <v>79</v>
      </c>
      <c r="X202">
        <v>99999</v>
      </c>
      <c r="Y202" t="s">
        <v>16</v>
      </c>
      <c r="Z202" t="s">
        <v>34</v>
      </c>
      <c r="AA202" t="s">
        <v>96</v>
      </c>
      <c r="AB202" t="s">
        <v>97</v>
      </c>
      <c r="AC202" s="4">
        <v>18.399999999999999</v>
      </c>
      <c r="AD202">
        <v>100</v>
      </c>
      <c r="AE202" s="5">
        <v>1839.9999999999998</v>
      </c>
      <c r="AF202" s="4">
        <v>184</v>
      </c>
    </row>
    <row r="203" spans="1:32" x14ac:dyDescent="0.25">
      <c r="A203">
        <v>1338</v>
      </c>
      <c r="B203" s="7">
        <v>41952</v>
      </c>
      <c r="C203" s="7" t="str">
        <f t="shared" si="18"/>
        <v>Sun</v>
      </c>
      <c r="D203" s="7" t="str">
        <f t="shared" si="19"/>
        <v>Nov</v>
      </c>
      <c r="E203" s="7" t="str">
        <f t="shared" si="20"/>
        <v>2014</v>
      </c>
      <c r="F203">
        <v>9</v>
      </c>
      <c r="G203" t="s">
        <v>98</v>
      </c>
      <c r="H203" t="s">
        <v>99</v>
      </c>
      <c r="I203" t="s">
        <v>100</v>
      </c>
      <c r="J203" t="s">
        <v>101</v>
      </c>
      <c r="K203">
        <v>99999</v>
      </c>
      <c r="L203" t="s">
        <v>16</v>
      </c>
      <c r="M203" t="s">
        <v>102</v>
      </c>
      <c r="N203" t="s">
        <v>18</v>
      </c>
      <c r="O203">
        <v>41954</v>
      </c>
      <c r="P203" s="2" t="str">
        <f t="shared" si="21"/>
        <v>Tue</v>
      </c>
      <c r="Q203" s="2" t="str">
        <f t="shared" si="22"/>
        <v>Nov</v>
      </c>
      <c r="R203" s="2" t="str">
        <f t="shared" si="23"/>
        <v>2014</v>
      </c>
      <c r="S203" t="s">
        <v>32</v>
      </c>
      <c r="T203" t="s">
        <v>103</v>
      </c>
      <c r="U203" t="s">
        <v>99</v>
      </c>
      <c r="V203" t="s">
        <v>100</v>
      </c>
      <c r="W203" t="s">
        <v>101</v>
      </c>
      <c r="X203">
        <v>99999</v>
      </c>
      <c r="Y203" t="s">
        <v>16</v>
      </c>
      <c r="Z203" t="s">
        <v>21</v>
      </c>
      <c r="AA203" t="s">
        <v>104</v>
      </c>
      <c r="AB203" t="s">
        <v>105</v>
      </c>
      <c r="AC203" s="4">
        <v>19.5</v>
      </c>
      <c r="AD203">
        <v>87</v>
      </c>
      <c r="AE203" s="5">
        <v>1696.5</v>
      </c>
      <c r="AF203" s="4">
        <v>174.73950000000002</v>
      </c>
    </row>
    <row r="204" spans="1:32" x14ac:dyDescent="0.25">
      <c r="A204">
        <v>1339</v>
      </c>
      <c r="B204" s="7">
        <v>41952</v>
      </c>
      <c r="C204" s="7" t="str">
        <f t="shared" si="18"/>
        <v>Sun</v>
      </c>
      <c r="D204" s="7" t="str">
        <f t="shared" si="19"/>
        <v>Nov</v>
      </c>
      <c r="E204" s="7" t="str">
        <f t="shared" si="20"/>
        <v>2014</v>
      </c>
      <c r="F204">
        <v>9</v>
      </c>
      <c r="G204" t="s">
        <v>98</v>
      </c>
      <c r="H204" t="s">
        <v>99</v>
      </c>
      <c r="I204" t="s">
        <v>100</v>
      </c>
      <c r="J204" t="s">
        <v>101</v>
      </c>
      <c r="K204">
        <v>99999</v>
      </c>
      <c r="L204" t="s">
        <v>16</v>
      </c>
      <c r="M204" t="s">
        <v>102</v>
      </c>
      <c r="N204" t="s">
        <v>18</v>
      </c>
      <c r="O204">
        <v>41954</v>
      </c>
      <c r="P204" s="2" t="str">
        <f t="shared" si="21"/>
        <v>Tue</v>
      </c>
      <c r="Q204" s="2" t="str">
        <f t="shared" si="22"/>
        <v>Nov</v>
      </c>
      <c r="R204" s="2" t="str">
        <f t="shared" si="23"/>
        <v>2014</v>
      </c>
      <c r="S204" t="s">
        <v>32</v>
      </c>
      <c r="T204" t="s">
        <v>103</v>
      </c>
      <c r="U204" t="s">
        <v>99</v>
      </c>
      <c r="V204" t="s">
        <v>100</v>
      </c>
      <c r="W204" t="s">
        <v>101</v>
      </c>
      <c r="X204">
        <v>99999</v>
      </c>
      <c r="Y204" t="s">
        <v>16</v>
      </c>
      <c r="Z204" t="s">
        <v>21</v>
      </c>
      <c r="AA204" t="s">
        <v>106</v>
      </c>
      <c r="AB204" t="s">
        <v>107</v>
      </c>
      <c r="AC204" s="4">
        <v>34.799999999999997</v>
      </c>
      <c r="AD204">
        <v>58</v>
      </c>
      <c r="AE204" s="5">
        <v>2018.3999999999999</v>
      </c>
      <c r="AF204" s="4">
        <v>205.8768</v>
      </c>
    </row>
    <row r="205" spans="1:32" x14ac:dyDescent="0.25">
      <c r="A205">
        <v>1340</v>
      </c>
      <c r="B205" s="7">
        <v>41949</v>
      </c>
      <c r="C205" s="7" t="str">
        <f t="shared" si="18"/>
        <v>Thu</v>
      </c>
      <c r="D205" s="7" t="str">
        <f t="shared" si="19"/>
        <v>Nov</v>
      </c>
      <c r="E205" s="7" t="str">
        <f t="shared" si="20"/>
        <v>2014</v>
      </c>
      <c r="F205">
        <v>6</v>
      </c>
      <c r="G205" t="s">
        <v>68</v>
      </c>
      <c r="H205" t="s">
        <v>69</v>
      </c>
      <c r="I205" t="s">
        <v>70</v>
      </c>
      <c r="J205" t="s">
        <v>71</v>
      </c>
      <c r="K205">
        <v>99999</v>
      </c>
      <c r="L205" t="s">
        <v>16</v>
      </c>
      <c r="M205" t="s">
        <v>72</v>
      </c>
      <c r="N205" t="s">
        <v>47</v>
      </c>
      <c r="O205">
        <v>41951</v>
      </c>
      <c r="P205" s="2" t="str">
        <f t="shared" si="21"/>
        <v>Sat</v>
      </c>
      <c r="Q205" s="2" t="str">
        <f t="shared" si="22"/>
        <v>Nov</v>
      </c>
      <c r="R205" s="2" t="str">
        <f t="shared" si="23"/>
        <v>2014</v>
      </c>
      <c r="S205" t="s">
        <v>19</v>
      </c>
      <c r="T205" t="s">
        <v>73</v>
      </c>
      <c r="U205" t="s">
        <v>69</v>
      </c>
      <c r="V205" t="s">
        <v>70</v>
      </c>
      <c r="W205" t="s">
        <v>71</v>
      </c>
      <c r="X205">
        <v>99999</v>
      </c>
      <c r="Y205" t="s">
        <v>16</v>
      </c>
      <c r="Z205" t="s">
        <v>34</v>
      </c>
      <c r="AA205" t="s">
        <v>22</v>
      </c>
      <c r="AB205" t="s">
        <v>23</v>
      </c>
      <c r="AC205" s="4">
        <v>14</v>
      </c>
      <c r="AD205">
        <v>85</v>
      </c>
      <c r="AE205" s="5">
        <v>1190</v>
      </c>
      <c r="AF205" s="4">
        <v>120.19</v>
      </c>
    </row>
    <row r="206" spans="1:32" x14ac:dyDescent="0.25">
      <c r="A206">
        <v>1341</v>
      </c>
      <c r="B206" s="7">
        <v>41951</v>
      </c>
      <c r="C206" s="7" t="str">
        <f t="shared" si="18"/>
        <v>Sat</v>
      </c>
      <c r="D206" s="7" t="str">
        <f t="shared" si="19"/>
        <v>Nov</v>
      </c>
      <c r="E206" s="7" t="str">
        <f t="shared" si="20"/>
        <v>2014</v>
      </c>
      <c r="F206">
        <v>8</v>
      </c>
      <c r="G206" t="s">
        <v>42</v>
      </c>
      <c r="H206" t="s">
        <v>43</v>
      </c>
      <c r="I206" t="s">
        <v>44</v>
      </c>
      <c r="J206" t="s">
        <v>45</v>
      </c>
      <c r="K206">
        <v>99999</v>
      </c>
      <c r="L206" t="s">
        <v>16</v>
      </c>
      <c r="M206" t="s">
        <v>46</v>
      </c>
      <c r="N206" t="s">
        <v>47</v>
      </c>
      <c r="O206">
        <v>41953</v>
      </c>
      <c r="P206" s="2" t="str">
        <f t="shared" si="21"/>
        <v>Mon</v>
      </c>
      <c r="Q206" s="2" t="str">
        <f t="shared" si="22"/>
        <v>Nov</v>
      </c>
      <c r="R206" s="2" t="str">
        <f t="shared" si="23"/>
        <v>2014</v>
      </c>
      <c r="S206" t="s">
        <v>19</v>
      </c>
      <c r="T206" t="s">
        <v>49</v>
      </c>
      <c r="U206" t="s">
        <v>43</v>
      </c>
      <c r="V206" t="s">
        <v>44</v>
      </c>
      <c r="W206" t="s">
        <v>45</v>
      </c>
      <c r="X206">
        <v>99999</v>
      </c>
      <c r="Y206" t="s">
        <v>16</v>
      </c>
      <c r="Z206" t="s">
        <v>21</v>
      </c>
      <c r="AA206" t="s">
        <v>74</v>
      </c>
      <c r="AB206" t="s">
        <v>75</v>
      </c>
      <c r="AC206" s="4">
        <v>40</v>
      </c>
      <c r="AD206">
        <v>28</v>
      </c>
      <c r="AE206" s="5">
        <v>1120</v>
      </c>
      <c r="AF206" s="4">
        <v>110.88</v>
      </c>
    </row>
    <row r="207" spans="1:32" x14ac:dyDescent="0.25">
      <c r="A207">
        <v>1342</v>
      </c>
      <c r="B207" s="7">
        <v>41951</v>
      </c>
      <c r="C207" s="7" t="str">
        <f t="shared" si="18"/>
        <v>Sat</v>
      </c>
      <c r="D207" s="7" t="str">
        <f t="shared" si="19"/>
        <v>Nov</v>
      </c>
      <c r="E207" s="7" t="str">
        <f t="shared" si="20"/>
        <v>2014</v>
      </c>
      <c r="F207">
        <v>8</v>
      </c>
      <c r="G207" t="s">
        <v>42</v>
      </c>
      <c r="H207" t="s">
        <v>43</v>
      </c>
      <c r="I207" t="s">
        <v>44</v>
      </c>
      <c r="J207" t="s">
        <v>45</v>
      </c>
      <c r="K207">
        <v>99999</v>
      </c>
      <c r="L207" t="s">
        <v>16</v>
      </c>
      <c r="M207" t="s">
        <v>46</v>
      </c>
      <c r="N207" t="s">
        <v>47</v>
      </c>
      <c r="O207" s="2">
        <v>41953</v>
      </c>
      <c r="P207" s="2" t="str">
        <f t="shared" si="21"/>
        <v>Mon</v>
      </c>
      <c r="Q207" s="2" t="str">
        <f t="shared" si="22"/>
        <v>Nov</v>
      </c>
      <c r="R207" s="2" t="str">
        <f t="shared" si="23"/>
        <v>2014</v>
      </c>
      <c r="S207" t="s">
        <v>19</v>
      </c>
      <c r="T207" t="s">
        <v>49</v>
      </c>
      <c r="U207" t="s">
        <v>43</v>
      </c>
      <c r="V207" t="s">
        <v>44</v>
      </c>
      <c r="W207" t="s">
        <v>45</v>
      </c>
      <c r="X207">
        <v>99999</v>
      </c>
      <c r="Y207" t="s">
        <v>16</v>
      </c>
      <c r="Z207" t="s">
        <v>21</v>
      </c>
      <c r="AA207" t="s">
        <v>50</v>
      </c>
      <c r="AB207" t="s">
        <v>51</v>
      </c>
      <c r="AC207" s="4">
        <v>9.1999999999999993</v>
      </c>
      <c r="AD207">
        <v>19</v>
      </c>
      <c r="AE207" s="5">
        <v>174.79999999999998</v>
      </c>
      <c r="AF207" s="4">
        <v>17.130400000000002</v>
      </c>
    </row>
    <row r="208" spans="1:32" x14ac:dyDescent="0.25">
      <c r="A208">
        <v>1343</v>
      </c>
      <c r="B208" s="7">
        <v>41968</v>
      </c>
      <c r="C208" s="7" t="str">
        <f t="shared" si="18"/>
        <v>Tue</v>
      </c>
      <c r="D208" s="7" t="str">
        <f t="shared" si="19"/>
        <v>Nov</v>
      </c>
      <c r="E208" s="7" t="str">
        <f t="shared" si="20"/>
        <v>2014</v>
      </c>
      <c r="F208">
        <v>25</v>
      </c>
      <c r="G208" t="s">
        <v>110</v>
      </c>
      <c r="H208" t="s">
        <v>111</v>
      </c>
      <c r="I208" t="s">
        <v>85</v>
      </c>
      <c r="J208" t="s">
        <v>86</v>
      </c>
      <c r="K208">
        <v>99999</v>
      </c>
      <c r="L208" t="s">
        <v>16</v>
      </c>
      <c r="M208" t="s">
        <v>87</v>
      </c>
      <c r="N208" t="s">
        <v>31</v>
      </c>
      <c r="O208" s="2">
        <v>41970</v>
      </c>
      <c r="P208" s="2" t="str">
        <f t="shared" si="21"/>
        <v>Thu</v>
      </c>
      <c r="Q208" s="2" t="str">
        <f t="shared" si="22"/>
        <v>Nov</v>
      </c>
      <c r="R208" s="2" t="str">
        <f t="shared" si="23"/>
        <v>2014</v>
      </c>
      <c r="S208" t="s">
        <v>32</v>
      </c>
      <c r="T208" t="s">
        <v>112</v>
      </c>
      <c r="U208" t="s">
        <v>111</v>
      </c>
      <c r="V208" t="s">
        <v>85</v>
      </c>
      <c r="W208" t="s">
        <v>86</v>
      </c>
      <c r="X208">
        <v>99999</v>
      </c>
      <c r="Y208" t="s">
        <v>16</v>
      </c>
      <c r="Z208" t="s">
        <v>65</v>
      </c>
      <c r="AA208" t="s">
        <v>118</v>
      </c>
      <c r="AB208" t="s">
        <v>51</v>
      </c>
      <c r="AC208" s="4">
        <v>10</v>
      </c>
      <c r="AD208">
        <v>99</v>
      </c>
      <c r="AE208" s="5">
        <v>990</v>
      </c>
      <c r="AF208" s="4">
        <v>102.96000000000001</v>
      </c>
    </row>
    <row r="209" spans="1:32" x14ac:dyDescent="0.25">
      <c r="A209">
        <v>1344</v>
      </c>
      <c r="B209" s="7">
        <v>41969</v>
      </c>
      <c r="C209" s="7" t="str">
        <f t="shared" si="18"/>
        <v>Wed</v>
      </c>
      <c r="D209" s="7" t="str">
        <f t="shared" si="19"/>
        <v>Nov</v>
      </c>
      <c r="E209" s="7" t="str">
        <f t="shared" si="20"/>
        <v>2014</v>
      </c>
      <c r="F209">
        <v>26</v>
      </c>
      <c r="G209" t="s">
        <v>113</v>
      </c>
      <c r="H209" t="s">
        <v>114</v>
      </c>
      <c r="I209" t="s">
        <v>94</v>
      </c>
      <c r="J209" t="s">
        <v>95</v>
      </c>
      <c r="K209">
        <v>99999</v>
      </c>
      <c r="L209" t="s">
        <v>16</v>
      </c>
      <c r="M209" t="s">
        <v>80</v>
      </c>
      <c r="N209" t="s">
        <v>81</v>
      </c>
      <c r="O209" s="2">
        <v>41971</v>
      </c>
      <c r="P209" s="2" t="str">
        <f t="shared" si="21"/>
        <v>Fri</v>
      </c>
      <c r="Q209" s="2" t="str">
        <f t="shared" si="22"/>
        <v>Nov</v>
      </c>
      <c r="R209" s="2" t="str">
        <f t="shared" si="23"/>
        <v>2014</v>
      </c>
      <c r="S209" t="s">
        <v>48</v>
      </c>
      <c r="T209" t="s">
        <v>115</v>
      </c>
      <c r="U209" t="s">
        <v>114</v>
      </c>
      <c r="V209" t="s">
        <v>94</v>
      </c>
      <c r="W209" t="s">
        <v>95</v>
      </c>
      <c r="X209">
        <v>99999</v>
      </c>
      <c r="Y209" t="s">
        <v>16</v>
      </c>
      <c r="Z209" t="s">
        <v>34</v>
      </c>
      <c r="AA209" t="s">
        <v>119</v>
      </c>
      <c r="AB209" t="s">
        <v>120</v>
      </c>
      <c r="AC209" s="4">
        <v>21.35</v>
      </c>
      <c r="AD209">
        <v>69</v>
      </c>
      <c r="AE209" s="5">
        <v>1473.15</v>
      </c>
      <c r="AF209" s="4">
        <v>153.20760000000004</v>
      </c>
    </row>
    <row r="210" spans="1:32" x14ac:dyDescent="0.25">
      <c r="A210">
        <v>1345</v>
      </c>
      <c r="B210" s="7">
        <v>41969</v>
      </c>
      <c r="C210" s="7" t="str">
        <f t="shared" si="18"/>
        <v>Wed</v>
      </c>
      <c r="D210" s="7" t="str">
        <f t="shared" si="19"/>
        <v>Nov</v>
      </c>
      <c r="E210" s="7" t="str">
        <f t="shared" si="20"/>
        <v>2014</v>
      </c>
      <c r="F210">
        <v>26</v>
      </c>
      <c r="G210" t="s">
        <v>113</v>
      </c>
      <c r="H210" t="s">
        <v>114</v>
      </c>
      <c r="I210" t="s">
        <v>94</v>
      </c>
      <c r="J210" t="s">
        <v>95</v>
      </c>
      <c r="K210">
        <v>99999</v>
      </c>
      <c r="L210" t="s">
        <v>16</v>
      </c>
      <c r="M210" t="s">
        <v>80</v>
      </c>
      <c r="N210" t="s">
        <v>81</v>
      </c>
      <c r="O210" s="2">
        <v>41971</v>
      </c>
      <c r="P210" s="2" t="str">
        <f t="shared" si="21"/>
        <v>Fri</v>
      </c>
      <c r="Q210" s="2" t="str">
        <f t="shared" si="22"/>
        <v>Nov</v>
      </c>
      <c r="R210" s="2" t="str">
        <f t="shared" si="23"/>
        <v>2014</v>
      </c>
      <c r="S210" t="s">
        <v>48</v>
      </c>
      <c r="T210" t="s">
        <v>115</v>
      </c>
      <c r="U210" t="s">
        <v>114</v>
      </c>
      <c r="V210" t="s">
        <v>94</v>
      </c>
      <c r="W210" t="s">
        <v>95</v>
      </c>
      <c r="X210">
        <v>99999</v>
      </c>
      <c r="Y210" t="s">
        <v>16</v>
      </c>
      <c r="Z210" t="s">
        <v>34</v>
      </c>
      <c r="AA210" t="s">
        <v>66</v>
      </c>
      <c r="AB210" t="s">
        <v>67</v>
      </c>
      <c r="AC210" s="4">
        <v>9.65</v>
      </c>
      <c r="AD210">
        <v>37</v>
      </c>
      <c r="AE210" s="5">
        <v>357.05</v>
      </c>
      <c r="AF210" s="4">
        <v>33.919750000000001</v>
      </c>
    </row>
    <row r="211" spans="1:32" x14ac:dyDescent="0.25">
      <c r="A211">
        <v>1346</v>
      </c>
      <c r="B211" s="7">
        <v>41969</v>
      </c>
      <c r="C211" s="7" t="str">
        <f t="shared" si="18"/>
        <v>Wed</v>
      </c>
      <c r="D211" s="7" t="str">
        <f t="shared" si="19"/>
        <v>Nov</v>
      </c>
      <c r="E211" s="7" t="str">
        <f t="shared" si="20"/>
        <v>2014</v>
      </c>
      <c r="F211">
        <v>26</v>
      </c>
      <c r="G211" t="s">
        <v>113</v>
      </c>
      <c r="H211" t="s">
        <v>114</v>
      </c>
      <c r="I211" t="s">
        <v>94</v>
      </c>
      <c r="J211" t="s">
        <v>95</v>
      </c>
      <c r="K211">
        <v>99999</v>
      </c>
      <c r="L211" t="s">
        <v>16</v>
      </c>
      <c r="M211" t="s">
        <v>80</v>
      </c>
      <c r="N211" t="s">
        <v>81</v>
      </c>
      <c r="O211" s="2">
        <v>41971</v>
      </c>
      <c r="P211" s="2" t="str">
        <f t="shared" si="21"/>
        <v>Fri</v>
      </c>
      <c r="Q211" s="2" t="str">
        <f t="shared" si="22"/>
        <v>Nov</v>
      </c>
      <c r="R211" s="2" t="str">
        <f t="shared" si="23"/>
        <v>2014</v>
      </c>
      <c r="S211" t="s">
        <v>48</v>
      </c>
      <c r="T211" t="s">
        <v>115</v>
      </c>
      <c r="U211" t="s">
        <v>114</v>
      </c>
      <c r="V211" t="s">
        <v>94</v>
      </c>
      <c r="W211" t="s">
        <v>95</v>
      </c>
      <c r="X211">
        <v>99999</v>
      </c>
      <c r="Y211" t="s">
        <v>16</v>
      </c>
      <c r="Z211" t="s">
        <v>34</v>
      </c>
      <c r="AA211" t="s">
        <v>96</v>
      </c>
      <c r="AB211" t="s">
        <v>97</v>
      </c>
      <c r="AC211" s="4">
        <v>18.399999999999999</v>
      </c>
      <c r="AD211">
        <v>64</v>
      </c>
      <c r="AE211" s="5">
        <v>1177.5999999999999</v>
      </c>
      <c r="AF211" s="4">
        <v>118.93759999999999</v>
      </c>
    </row>
    <row r="212" spans="1:32" x14ac:dyDescent="0.25">
      <c r="A212">
        <v>1347</v>
      </c>
      <c r="B212" s="7">
        <v>41972</v>
      </c>
      <c r="C212" s="7" t="str">
        <f t="shared" si="18"/>
        <v>Sat</v>
      </c>
      <c r="D212" s="7" t="str">
        <f t="shared" si="19"/>
        <v>Nov</v>
      </c>
      <c r="E212" s="7" t="str">
        <f t="shared" si="20"/>
        <v>2014</v>
      </c>
      <c r="F212">
        <v>29</v>
      </c>
      <c r="G212" t="s">
        <v>52</v>
      </c>
      <c r="H212" t="s">
        <v>53</v>
      </c>
      <c r="I212" t="s">
        <v>54</v>
      </c>
      <c r="J212" t="s">
        <v>55</v>
      </c>
      <c r="K212">
        <v>99999</v>
      </c>
      <c r="L212" t="s">
        <v>16</v>
      </c>
      <c r="M212" t="s">
        <v>56</v>
      </c>
      <c r="N212" t="s">
        <v>18</v>
      </c>
      <c r="O212" s="2">
        <v>41974</v>
      </c>
      <c r="P212" s="2" t="str">
        <f t="shared" si="21"/>
        <v>Mon</v>
      </c>
      <c r="Q212" s="2" t="str">
        <f t="shared" si="22"/>
        <v>Dec</v>
      </c>
      <c r="R212" s="2" t="str">
        <f t="shared" si="23"/>
        <v>2014</v>
      </c>
      <c r="S212" t="s">
        <v>19</v>
      </c>
      <c r="T212" t="s">
        <v>57</v>
      </c>
      <c r="U212" t="s">
        <v>53</v>
      </c>
      <c r="V212" t="s">
        <v>54</v>
      </c>
      <c r="W212" t="s">
        <v>55</v>
      </c>
      <c r="X212">
        <v>99999</v>
      </c>
      <c r="Y212" t="s">
        <v>16</v>
      </c>
      <c r="Z212" t="s">
        <v>21</v>
      </c>
      <c r="AA212" t="s">
        <v>22</v>
      </c>
      <c r="AB212" t="s">
        <v>23</v>
      </c>
      <c r="AC212" s="4">
        <v>14</v>
      </c>
      <c r="AD212">
        <v>38</v>
      </c>
      <c r="AE212" s="5">
        <v>532</v>
      </c>
      <c r="AF212" s="4">
        <v>55.328000000000003</v>
      </c>
    </row>
    <row r="213" spans="1:32" x14ac:dyDescent="0.25">
      <c r="A213">
        <v>1348</v>
      </c>
      <c r="B213" s="7">
        <v>41949</v>
      </c>
      <c r="C213" s="7" t="str">
        <f t="shared" si="18"/>
        <v>Thu</v>
      </c>
      <c r="D213" s="7" t="str">
        <f t="shared" si="19"/>
        <v>Nov</v>
      </c>
      <c r="E213" s="7" t="str">
        <f t="shared" si="20"/>
        <v>2014</v>
      </c>
      <c r="F213">
        <v>6</v>
      </c>
      <c r="G213" t="s">
        <v>68</v>
      </c>
      <c r="H213" t="s">
        <v>69</v>
      </c>
      <c r="I213" t="s">
        <v>70</v>
      </c>
      <c r="J213" t="s">
        <v>71</v>
      </c>
      <c r="K213">
        <v>99999</v>
      </c>
      <c r="L213" t="s">
        <v>16</v>
      </c>
      <c r="M213" t="s">
        <v>72</v>
      </c>
      <c r="N213" t="s">
        <v>47</v>
      </c>
      <c r="O213" s="2">
        <v>41951</v>
      </c>
      <c r="P213" s="2" t="str">
        <f t="shared" si="21"/>
        <v>Sat</v>
      </c>
      <c r="Q213" s="2" t="str">
        <f t="shared" si="22"/>
        <v>Nov</v>
      </c>
      <c r="R213" s="2" t="str">
        <f t="shared" si="23"/>
        <v>2014</v>
      </c>
      <c r="S213" t="s">
        <v>48</v>
      </c>
      <c r="T213" t="s">
        <v>73</v>
      </c>
      <c r="U213" t="s">
        <v>69</v>
      </c>
      <c r="V213" t="s">
        <v>70</v>
      </c>
      <c r="W213" t="s">
        <v>71</v>
      </c>
      <c r="X213">
        <v>99999</v>
      </c>
      <c r="Y213" t="s">
        <v>16</v>
      </c>
      <c r="Z213" t="s">
        <v>21</v>
      </c>
      <c r="AA213" t="s">
        <v>58</v>
      </c>
      <c r="AB213" t="s">
        <v>59</v>
      </c>
      <c r="AC213" s="4">
        <v>12.75</v>
      </c>
      <c r="AD213">
        <v>15</v>
      </c>
      <c r="AE213" s="5">
        <v>191.25</v>
      </c>
      <c r="AF213" s="4">
        <v>18.55125</v>
      </c>
    </row>
    <row r="214" spans="1:32" x14ac:dyDescent="0.25">
      <c r="A214">
        <v>1350</v>
      </c>
      <c r="B214" s="7">
        <v>41947</v>
      </c>
      <c r="C214" s="7" t="str">
        <f t="shared" si="18"/>
        <v>Tue</v>
      </c>
      <c r="D214" s="7" t="str">
        <f t="shared" si="19"/>
        <v>Nov</v>
      </c>
      <c r="E214" s="7" t="str">
        <f t="shared" si="20"/>
        <v>2014</v>
      </c>
      <c r="F214">
        <v>4</v>
      </c>
      <c r="G214" t="s">
        <v>26</v>
      </c>
      <c r="H214" t="s">
        <v>27</v>
      </c>
      <c r="I214" t="s">
        <v>28</v>
      </c>
      <c r="J214" t="s">
        <v>29</v>
      </c>
      <c r="K214">
        <v>99999</v>
      </c>
      <c r="L214" t="s">
        <v>16</v>
      </c>
      <c r="M214" t="s">
        <v>30</v>
      </c>
      <c r="N214" t="s">
        <v>31</v>
      </c>
      <c r="O214" s="2">
        <v>41949</v>
      </c>
      <c r="P214" s="2" t="str">
        <f t="shared" si="21"/>
        <v>Thu</v>
      </c>
      <c r="Q214" s="2" t="str">
        <f t="shared" si="22"/>
        <v>Nov</v>
      </c>
      <c r="R214" s="2" t="str">
        <f t="shared" si="23"/>
        <v>2014</v>
      </c>
      <c r="S214" t="s">
        <v>32</v>
      </c>
      <c r="T214" t="s">
        <v>33</v>
      </c>
      <c r="U214" t="s">
        <v>27</v>
      </c>
      <c r="V214" t="s">
        <v>28</v>
      </c>
      <c r="W214" t="s">
        <v>29</v>
      </c>
      <c r="X214">
        <v>99999</v>
      </c>
      <c r="Y214" t="s">
        <v>16</v>
      </c>
      <c r="Z214" t="s">
        <v>34</v>
      </c>
      <c r="AA214" t="s">
        <v>121</v>
      </c>
      <c r="AB214" t="s">
        <v>91</v>
      </c>
      <c r="AC214" s="4">
        <v>81</v>
      </c>
      <c r="AD214">
        <v>52</v>
      </c>
      <c r="AE214" s="5">
        <v>4212</v>
      </c>
      <c r="AF214" s="4">
        <v>412.77600000000001</v>
      </c>
    </row>
    <row r="215" spans="1:32" x14ac:dyDescent="0.25">
      <c r="A215">
        <v>1351</v>
      </c>
      <c r="B215" s="7">
        <v>41947</v>
      </c>
      <c r="C215" s="7" t="str">
        <f t="shared" si="18"/>
        <v>Tue</v>
      </c>
      <c r="D215" s="7" t="str">
        <f t="shared" si="19"/>
        <v>Nov</v>
      </c>
      <c r="E215" s="7" t="str">
        <f t="shared" si="20"/>
        <v>2014</v>
      </c>
      <c r="F215">
        <v>4</v>
      </c>
      <c r="G215" t="s">
        <v>26</v>
      </c>
      <c r="H215" t="s">
        <v>27</v>
      </c>
      <c r="I215" t="s">
        <v>28</v>
      </c>
      <c r="J215" t="s">
        <v>29</v>
      </c>
      <c r="K215">
        <v>99999</v>
      </c>
      <c r="L215" t="s">
        <v>16</v>
      </c>
      <c r="M215" t="s">
        <v>30</v>
      </c>
      <c r="N215" t="s">
        <v>31</v>
      </c>
      <c r="O215" s="2">
        <v>41949</v>
      </c>
      <c r="P215" s="2" t="str">
        <f t="shared" si="21"/>
        <v>Thu</v>
      </c>
      <c r="Q215" s="2" t="str">
        <f t="shared" si="22"/>
        <v>Nov</v>
      </c>
      <c r="R215" s="2" t="str">
        <f t="shared" si="23"/>
        <v>2014</v>
      </c>
      <c r="S215" t="s">
        <v>32</v>
      </c>
      <c r="T215" t="s">
        <v>33</v>
      </c>
      <c r="U215" t="s">
        <v>27</v>
      </c>
      <c r="V215" t="s">
        <v>28</v>
      </c>
      <c r="W215" t="s">
        <v>29</v>
      </c>
      <c r="X215">
        <v>99999</v>
      </c>
      <c r="Y215" t="s">
        <v>16</v>
      </c>
      <c r="Z215" t="s">
        <v>34</v>
      </c>
      <c r="AA215" t="s">
        <v>122</v>
      </c>
      <c r="AB215" t="s">
        <v>123</v>
      </c>
      <c r="AC215" s="4">
        <v>7</v>
      </c>
      <c r="AD215">
        <v>37</v>
      </c>
      <c r="AE215" s="5">
        <v>259</v>
      </c>
      <c r="AF215" s="4">
        <v>25.382000000000001</v>
      </c>
    </row>
    <row r="216" spans="1:32" x14ac:dyDescent="0.25">
      <c r="A216">
        <v>1353</v>
      </c>
      <c r="B216" s="7">
        <v>41951</v>
      </c>
      <c r="C216" s="7" t="str">
        <f t="shared" si="18"/>
        <v>Sat</v>
      </c>
      <c r="D216" s="7" t="str">
        <f t="shared" si="19"/>
        <v>Nov</v>
      </c>
      <c r="E216" s="7" t="str">
        <f t="shared" si="20"/>
        <v>2014</v>
      </c>
      <c r="F216">
        <v>8</v>
      </c>
      <c r="G216" t="s">
        <v>42</v>
      </c>
      <c r="H216" t="s">
        <v>43</v>
      </c>
      <c r="I216" t="s">
        <v>44</v>
      </c>
      <c r="J216" t="s">
        <v>45</v>
      </c>
      <c r="K216">
        <v>99999</v>
      </c>
      <c r="L216" t="s">
        <v>16</v>
      </c>
      <c r="M216" t="s">
        <v>46</v>
      </c>
      <c r="N216" t="s">
        <v>47</v>
      </c>
      <c r="O216" s="2">
        <v>41953</v>
      </c>
      <c r="P216" s="2" t="str">
        <f t="shared" si="21"/>
        <v>Mon</v>
      </c>
      <c r="Q216" s="2" t="str">
        <f t="shared" si="22"/>
        <v>Nov</v>
      </c>
      <c r="R216" s="2" t="str">
        <f t="shared" si="23"/>
        <v>2014</v>
      </c>
      <c r="S216" t="s">
        <v>48</v>
      </c>
      <c r="T216" t="s">
        <v>49</v>
      </c>
      <c r="U216" t="s">
        <v>43</v>
      </c>
      <c r="V216" t="s">
        <v>44</v>
      </c>
      <c r="W216" t="s">
        <v>45</v>
      </c>
      <c r="X216">
        <v>99999</v>
      </c>
      <c r="Y216" t="s">
        <v>16</v>
      </c>
      <c r="Z216" t="s">
        <v>34</v>
      </c>
      <c r="AA216" t="s">
        <v>106</v>
      </c>
      <c r="AB216" t="s">
        <v>107</v>
      </c>
      <c r="AC216" s="4">
        <v>34.799999999999997</v>
      </c>
      <c r="AD216">
        <v>24</v>
      </c>
      <c r="AE216" s="5">
        <v>835.19999999999993</v>
      </c>
      <c r="AF216" s="4">
        <v>80.179199999999994</v>
      </c>
    </row>
    <row r="217" spans="1:32" x14ac:dyDescent="0.25">
      <c r="A217">
        <v>1356</v>
      </c>
      <c r="B217" s="7">
        <v>41946</v>
      </c>
      <c r="C217" s="7" t="str">
        <f t="shared" si="18"/>
        <v>Mon</v>
      </c>
      <c r="D217" s="7" t="str">
        <f t="shared" si="19"/>
        <v>Nov</v>
      </c>
      <c r="E217" s="7" t="str">
        <f t="shared" si="20"/>
        <v>2014</v>
      </c>
      <c r="F217">
        <v>3</v>
      </c>
      <c r="G217" t="s">
        <v>60</v>
      </c>
      <c r="H217" t="s">
        <v>61</v>
      </c>
      <c r="I217" t="s">
        <v>62</v>
      </c>
      <c r="J217" t="s">
        <v>63</v>
      </c>
      <c r="K217">
        <v>99999</v>
      </c>
      <c r="L217" t="s">
        <v>16</v>
      </c>
      <c r="M217" t="s">
        <v>17</v>
      </c>
      <c r="N217" t="s">
        <v>18</v>
      </c>
      <c r="O217" s="2">
        <v>41948</v>
      </c>
      <c r="P217" s="2" t="str">
        <f t="shared" si="21"/>
        <v>Wed</v>
      </c>
      <c r="Q217" s="2" t="str">
        <f t="shared" si="22"/>
        <v>Nov</v>
      </c>
      <c r="R217" s="2" t="str">
        <f t="shared" si="23"/>
        <v>2014</v>
      </c>
      <c r="S217" t="s">
        <v>19</v>
      </c>
      <c r="T217" t="s">
        <v>64</v>
      </c>
      <c r="U217" t="s">
        <v>61</v>
      </c>
      <c r="V217" t="s">
        <v>62</v>
      </c>
      <c r="W217" t="s">
        <v>63</v>
      </c>
      <c r="X217">
        <v>99999</v>
      </c>
      <c r="Y217" t="s">
        <v>16</v>
      </c>
      <c r="Z217" t="s">
        <v>65</v>
      </c>
      <c r="AA217" t="s">
        <v>108</v>
      </c>
      <c r="AB217" t="s">
        <v>93</v>
      </c>
      <c r="AC217" s="4">
        <v>10</v>
      </c>
      <c r="AD217">
        <v>36</v>
      </c>
      <c r="AE217" s="5">
        <v>360</v>
      </c>
      <c r="AF217" s="4">
        <v>37.08</v>
      </c>
    </row>
    <row r="218" spans="1:32" x14ac:dyDescent="0.25">
      <c r="A218">
        <v>1357</v>
      </c>
      <c r="B218" s="7">
        <v>41946</v>
      </c>
      <c r="C218" s="7" t="str">
        <f t="shared" si="18"/>
        <v>Mon</v>
      </c>
      <c r="D218" s="7" t="str">
        <f t="shared" si="19"/>
        <v>Nov</v>
      </c>
      <c r="E218" s="7" t="str">
        <f t="shared" si="20"/>
        <v>2014</v>
      </c>
      <c r="F218">
        <v>3</v>
      </c>
      <c r="G218" t="s">
        <v>60</v>
      </c>
      <c r="H218" t="s">
        <v>61</v>
      </c>
      <c r="I218" t="s">
        <v>62</v>
      </c>
      <c r="J218" t="s">
        <v>63</v>
      </c>
      <c r="K218">
        <v>99999</v>
      </c>
      <c r="L218" t="s">
        <v>16</v>
      </c>
      <c r="M218" t="s">
        <v>17</v>
      </c>
      <c r="N218" t="s">
        <v>18</v>
      </c>
      <c r="O218" s="2">
        <v>41948</v>
      </c>
      <c r="P218" s="2" t="str">
        <f t="shared" si="21"/>
        <v>Wed</v>
      </c>
      <c r="Q218" s="2" t="str">
        <f t="shared" si="22"/>
        <v>Nov</v>
      </c>
      <c r="R218" s="2" t="str">
        <f t="shared" si="23"/>
        <v>2014</v>
      </c>
      <c r="S218" t="s">
        <v>19</v>
      </c>
      <c r="T218" t="s">
        <v>64</v>
      </c>
      <c r="U218" t="s">
        <v>61</v>
      </c>
      <c r="V218" t="s">
        <v>62</v>
      </c>
      <c r="W218" t="s">
        <v>63</v>
      </c>
      <c r="X218">
        <v>99999</v>
      </c>
      <c r="Y218" t="s">
        <v>16</v>
      </c>
      <c r="Z218" t="s">
        <v>65</v>
      </c>
      <c r="AA218" t="s">
        <v>74</v>
      </c>
      <c r="AB218" t="s">
        <v>75</v>
      </c>
      <c r="AC218" s="4">
        <v>40</v>
      </c>
      <c r="AD218">
        <v>24</v>
      </c>
      <c r="AE218" s="5">
        <v>960</v>
      </c>
      <c r="AF218" s="4">
        <v>96</v>
      </c>
    </row>
    <row r="219" spans="1:32" x14ac:dyDescent="0.25">
      <c r="A219">
        <v>1361</v>
      </c>
      <c r="B219" s="7">
        <v>41953</v>
      </c>
      <c r="C219" s="7" t="str">
        <f t="shared" si="18"/>
        <v>Mon</v>
      </c>
      <c r="D219" s="7" t="str">
        <f t="shared" si="19"/>
        <v>Nov</v>
      </c>
      <c r="E219" s="7" t="str">
        <f t="shared" si="20"/>
        <v>2014</v>
      </c>
      <c r="F219">
        <v>10</v>
      </c>
      <c r="G219" t="s">
        <v>83</v>
      </c>
      <c r="H219" t="s">
        <v>84</v>
      </c>
      <c r="I219" t="s">
        <v>85</v>
      </c>
      <c r="J219" t="s">
        <v>86</v>
      </c>
      <c r="K219">
        <v>99999</v>
      </c>
      <c r="L219" t="s">
        <v>16</v>
      </c>
      <c r="M219" t="s">
        <v>87</v>
      </c>
      <c r="N219" t="s">
        <v>31</v>
      </c>
      <c r="O219" s="2">
        <v>41955</v>
      </c>
      <c r="P219" s="2" t="str">
        <f t="shared" si="21"/>
        <v>Wed</v>
      </c>
      <c r="Q219" s="2" t="str">
        <f t="shared" si="22"/>
        <v>Nov</v>
      </c>
      <c r="R219" s="2" t="str">
        <f t="shared" si="23"/>
        <v>2014</v>
      </c>
      <c r="S219" t="s">
        <v>19</v>
      </c>
      <c r="T219" t="s">
        <v>88</v>
      </c>
      <c r="U219" t="s">
        <v>84</v>
      </c>
      <c r="V219" t="s">
        <v>85</v>
      </c>
      <c r="W219" t="s">
        <v>86</v>
      </c>
      <c r="X219">
        <v>99999</v>
      </c>
      <c r="Y219" t="s">
        <v>16</v>
      </c>
      <c r="Z219" t="s">
        <v>34</v>
      </c>
      <c r="AA219" t="s">
        <v>109</v>
      </c>
      <c r="AB219" t="s">
        <v>25</v>
      </c>
      <c r="AC219" s="4">
        <v>10</v>
      </c>
      <c r="AD219">
        <v>20</v>
      </c>
      <c r="AE219" s="5">
        <v>200</v>
      </c>
      <c r="AF219" s="4">
        <v>20</v>
      </c>
    </row>
    <row r="220" spans="1:32" x14ac:dyDescent="0.25">
      <c r="A220">
        <v>1366</v>
      </c>
      <c r="B220" s="7">
        <v>41971</v>
      </c>
      <c r="C220" s="7" t="str">
        <f t="shared" si="18"/>
        <v>Fri</v>
      </c>
      <c r="D220" s="7" t="str">
        <f t="shared" si="19"/>
        <v>Nov</v>
      </c>
      <c r="E220" s="7" t="str">
        <f t="shared" si="20"/>
        <v>2014</v>
      </c>
      <c r="F220">
        <v>28</v>
      </c>
      <c r="G220" t="s">
        <v>76</v>
      </c>
      <c r="H220" t="s">
        <v>77</v>
      </c>
      <c r="I220" t="s">
        <v>78</v>
      </c>
      <c r="J220" t="s">
        <v>79</v>
      </c>
      <c r="K220">
        <v>99999</v>
      </c>
      <c r="L220" t="s">
        <v>16</v>
      </c>
      <c r="M220" t="s">
        <v>80</v>
      </c>
      <c r="N220" t="s">
        <v>81</v>
      </c>
      <c r="O220" s="2">
        <v>41973</v>
      </c>
      <c r="P220" s="2" t="str">
        <f t="shared" si="21"/>
        <v>Sun</v>
      </c>
      <c r="Q220" s="2" t="str">
        <f t="shared" si="22"/>
        <v>Nov</v>
      </c>
      <c r="R220" s="2" t="str">
        <f t="shared" si="23"/>
        <v>2014</v>
      </c>
      <c r="S220" t="s">
        <v>48</v>
      </c>
      <c r="T220" t="s">
        <v>82</v>
      </c>
      <c r="U220" t="s">
        <v>77</v>
      </c>
      <c r="V220" t="s">
        <v>78</v>
      </c>
      <c r="W220" t="s">
        <v>79</v>
      </c>
      <c r="X220">
        <v>99999</v>
      </c>
      <c r="Y220" t="s">
        <v>16</v>
      </c>
      <c r="Z220" t="s">
        <v>34</v>
      </c>
      <c r="AA220" t="s">
        <v>41</v>
      </c>
      <c r="AB220" t="s">
        <v>23</v>
      </c>
      <c r="AC220" s="4">
        <v>46</v>
      </c>
      <c r="AD220">
        <v>57</v>
      </c>
      <c r="AE220" s="5">
        <v>2622</v>
      </c>
      <c r="AF220" s="4">
        <v>272.68799999999999</v>
      </c>
    </row>
    <row r="221" spans="1:32" x14ac:dyDescent="0.25">
      <c r="A221">
        <v>1367</v>
      </c>
      <c r="B221" s="7">
        <v>41952</v>
      </c>
      <c r="C221" s="7" t="str">
        <f t="shared" si="18"/>
        <v>Sun</v>
      </c>
      <c r="D221" s="7" t="str">
        <f t="shared" si="19"/>
        <v>Nov</v>
      </c>
      <c r="E221" s="7" t="str">
        <f t="shared" si="20"/>
        <v>2014</v>
      </c>
      <c r="F221">
        <v>9</v>
      </c>
      <c r="G221" t="s">
        <v>98</v>
      </c>
      <c r="H221" t="s">
        <v>99</v>
      </c>
      <c r="I221" t="s">
        <v>100</v>
      </c>
      <c r="J221" t="s">
        <v>101</v>
      </c>
      <c r="K221">
        <v>99999</v>
      </c>
      <c r="L221" t="s">
        <v>16</v>
      </c>
      <c r="M221" t="s">
        <v>102</v>
      </c>
      <c r="N221" t="s">
        <v>18</v>
      </c>
      <c r="O221" s="2">
        <v>41954</v>
      </c>
      <c r="P221" s="2" t="str">
        <f t="shared" si="21"/>
        <v>Tue</v>
      </c>
      <c r="Q221" s="2" t="str">
        <f t="shared" si="22"/>
        <v>Nov</v>
      </c>
      <c r="R221" s="2" t="str">
        <f t="shared" si="23"/>
        <v>2014</v>
      </c>
      <c r="S221" t="s">
        <v>32</v>
      </c>
      <c r="T221" t="s">
        <v>103</v>
      </c>
      <c r="U221" t="s">
        <v>99</v>
      </c>
      <c r="V221" t="s">
        <v>100</v>
      </c>
      <c r="W221" t="s">
        <v>101</v>
      </c>
      <c r="X221">
        <v>99999</v>
      </c>
      <c r="Y221" t="s">
        <v>16</v>
      </c>
      <c r="Z221" t="s">
        <v>21</v>
      </c>
      <c r="AA221" t="s">
        <v>66</v>
      </c>
      <c r="AB221" t="s">
        <v>67</v>
      </c>
      <c r="AC221" s="4">
        <v>9.65</v>
      </c>
      <c r="AD221">
        <v>14</v>
      </c>
      <c r="AE221" s="5">
        <v>135.1</v>
      </c>
      <c r="AF221" s="4">
        <v>12.9696</v>
      </c>
    </row>
    <row r="222" spans="1:32" x14ac:dyDescent="0.25">
      <c r="A222">
        <v>1368</v>
      </c>
      <c r="B222" s="7">
        <v>42000</v>
      </c>
      <c r="C222" s="7" t="str">
        <f t="shared" si="18"/>
        <v>Sat</v>
      </c>
      <c r="D222" s="7" t="str">
        <f t="shared" si="19"/>
        <v>Dec</v>
      </c>
      <c r="E222" s="7" t="str">
        <f t="shared" si="20"/>
        <v>2014</v>
      </c>
      <c r="F222">
        <v>27</v>
      </c>
      <c r="G222" t="s">
        <v>12</v>
      </c>
      <c r="H222" t="s">
        <v>13</v>
      </c>
      <c r="I222" t="s">
        <v>14</v>
      </c>
      <c r="J222" t="s">
        <v>15</v>
      </c>
      <c r="K222">
        <v>99999</v>
      </c>
      <c r="L222" t="s">
        <v>16</v>
      </c>
      <c r="M222" t="s">
        <v>17</v>
      </c>
      <c r="N222" t="s">
        <v>18</v>
      </c>
      <c r="O222" s="2">
        <v>42002</v>
      </c>
      <c r="P222" s="2" t="str">
        <f t="shared" si="21"/>
        <v>Mon</v>
      </c>
      <c r="Q222" s="2" t="str">
        <f t="shared" si="22"/>
        <v>Dec</v>
      </c>
      <c r="R222" s="2" t="str">
        <f t="shared" si="23"/>
        <v>2014</v>
      </c>
      <c r="S222" t="s">
        <v>19</v>
      </c>
      <c r="T222" t="s">
        <v>20</v>
      </c>
      <c r="U222" t="s">
        <v>13</v>
      </c>
      <c r="V222" t="s">
        <v>14</v>
      </c>
      <c r="W222" t="s">
        <v>15</v>
      </c>
      <c r="X222">
        <v>99999</v>
      </c>
      <c r="Y222" t="s">
        <v>16</v>
      </c>
      <c r="Z222" t="s">
        <v>21</v>
      </c>
      <c r="AA222" t="s">
        <v>22</v>
      </c>
      <c r="AB222" t="s">
        <v>23</v>
      </c>
      <c r="AC222" s="4">
        <v>14</v>
      </c>
      <c r="AD222">
        <v>14</v>
      </c>
      <c r="AE222" s="5">
        <v>196</v>
      </c>
      <c r="AF222" s="4">
        <v>19.796000000000003</v>
      </c>
    </row>
    <row r="223" spans="1:32" x14ac:dyDescent="0.25">
      <c r="A223">
        <v>1369</v>
      </c>
      <c r="B223" s="7">
        <v>42000</v>
      </c>
      <c r="C223" s="7" t="str">
        <f t="shared" si="18"/>
        <v>Sat</v>
      </c>
      <c r="D223" s="7" t="str">
        <f t="shared" si="19"/>
        <v>Dec</v>
      </c>
      <c r="E223" s="7" t="str">
        <f t="shared" si="20"/>
        <v>2014</v>
      </c>
      <c r="F223">
        <v>27</v>
      </c>
      <c r="G223" t="s">
        <v>12</v>
      </c>
      <c r="H223" t="s">
        <v>13</v>
      </c>
      <c r="I223" t="s">
        <v>14</v>
      </c>
      <c r="J223" t="s">
        <v>15</v>
      </c>
      <c r="K223">
        <v>99999</v>
      </c>
      <c r="L223" t="s">
        <v>16</v>
      </c>
      <c r="M223" t="s">
        <v>17</v>
      </c>
      <c r="N223" t="s">
        <v>18</v>
      </c>
      <c r="O223" s="2">
        <v>42002</v>
      </c>
      <c r="P223" s="2" t="str">
        <f t="shared" si="21"/>
        <v>Mon</v>
      </c>
      <c r="Q223" s="2" t="str">
        <f t="shared" si="22"/>
        <v>Dec</v>
      </c>
      <c r="R223" s="2" t="str">
        <f t="shared" si="23"/>
        <v>2014</v>
      </c>
      <c r="S223" t="s">
        <v>19</v>
      </c>
      <c r="T223" t="s">
        <v>20</v>
      </c>
      <c r="U223" t="s">
        <v>13</v>
      </c>
      <c r="V223" t="s">
        <v>14</v>
      </c>
      <c r="W223" t="s">
        <v>15</v>
      </c>
      <c r="X223">
        <v>99999</v>
      </c>
      <c r="Y223" t="s">
        <v>16</v>
      </c>
      <c r="Z223" t="s">
        <v>21</v>
      </c>
      <c r="AA223" t="s">
        <v>24</v>
      </c>
      <c r="AB223" t="s">
        <v>25</v>
      </c>
      <c r="AC223" s="4">
        <v>3.5</v>
      </c>
      <c r="AD223">
        <v>70</v>
      </c>
      <c r="AE223" s="5">
        <v>245</v>
      </c>
      <c r="AF223" s="4">
        <v>25.234999999999999</v>
      </c>
    </row>
    <row r="224" spans="1:32" x14ac:dyDescent="0.25">
      <c r="A224">
        <v>1370</v>
      </c>
      <c r="B224" s="7">
        <v>41977</v>
      </c>
      <c r="C224" s="7" t="str">
        <f t="shared" si="18"/>
        <v>Thu</v>
      </c>
      <c r="D224" s="7" t="str">
        <f t="shared" si="19"/>
        <v>Dec</v>
      </c>
      <c r="E224" s="7" t="str">
        <f t="shared" si="20"/>
        <v>2014</v>
      </c>
      <c r="F224">
        <v>4</v>
      </c>
      <c r="G224" t="s">
        <v>26</v>
      </c>
      <c r="H224" t="s">
        <v>27</v>
      </c>
      <c r="I224" t="s">
        <v>28</v>
      </c>
      <c r="J224" t="s">
        <v>29</v>
      </c>
      <c r="K224">
        <v>99999</v>
      </c>
      <c r="L224" t="s">
        <v>16</v>
      </c>
      <c r="M224" t="s">
        <v>30</v>
      </c>
      <c r="N224" t="s">
        <v>31</v>
      </c>
      <c r="O224" s="2">
        <v>41979</v>
      </c>
      <c r="P224" s="2" t="str">
        <f t="shared" si="21"/>
        <v>Sat</v>
      </c>
      <c r="Q224" s="2" t="str">
        <f t="shared" si="22"/>
        <v>Dec</v>
      </c>
      <c r="R224" s="2" t="str">
        <f t="shared" si="23"/>
        <v>2014</v>
      </c>
      <c r="S224" t="s">
        <v>32</v>
      </c>
      <c r="T224" t="s">
        <v>33</v>
      </c>
      <c r="U224" t="s">
        <v>27</v>
      </c>
      <c r="V224" t="s">
        <v>28</v>
      </c>
      <c r="W224" t="s">
        <v>29</v>
      </c>
      <c r="X224">
        <v>99999</v>
      </c>
      <c r="Y224" t="s">
        <v>16</v>
      </c>
      <c r="Z224" t="s">
        <v>34</v>
      </c>
      <c r="AA224" t="s">
        <v>35</v>
      </c>
      <c r="AB224" t="s">
        <v>25</v>
      </c>
      <c r="AC224" s="4">
        <v>30</v>
      </c>
      <c r="AD224">
        <v>100</v>
      </c>
      <c r="AE224" s="5">
        <v>3000</v>
      </c>
      <c r="AF224" s="4">
        <v>291</v>
      </c>
    </row>
    <row r="225" spans="1:32" x14ac:dyDescent="0.25">
      <c r="A225">
        <v>1371</v>
      </c>
      <c r="B225" s="7">
        <v>41977</v>
      </c>
      <c r="C225" s="7" t="str">
        <f t="shared" si="18"/>
        <v>Thu</v>
      </c>
      <c r="D225" s="7" t="str">
        <f t="shared" si="19"/>
        <v>Dec</v>
      </c>
      <c r="E225" s="7" t="str">
        <f t="shared" si="20"/>
        <v>2014</v>
      </c>
      <c r="F225">
        <v>4</v>
      </c>
      <c r="G225" t="s">
        <v>26</v>
      </c>
      <c r="H225" t="s">
        <v>27</v>
      </c>
      <c r="I225" t="s">
        <v>28</v>
      </c>
      <c r="J225" t="s">
        <v>29</v>
      </c>
      <c r="K225">
        <v>99999</v>
      </c>
      <c r="L225" t="s">
        <v>16</v>
      </c>
      <c r="M225" t="s">
        <v>30</v>
      </c>
      <c r="N225" t="s">
        <v>31</v>
      </c>
      <c r="O225" s="2">
        <v>41979</v>
      </c>
      <c r="P225" s="2" t="str">
        <f t="shared" si="21"/>
        <v>Sat</v>
      </c>
      <c r="Q225" s="2" t="str">
        <f t="shared" si="22"/>
        <v>Dec</v>
      </c>
      <c r="R225" s="2" t="str">
        <f t="shared" si="23"/>
        <v>2014</v>
      </c>
      <c r="S225" t="s">
        <v>32</v>
      </c>
      <c r="T225" t="s">
        <v>33</v>
      </c>
      <c r="U225" t="s">
        <v>27</v>
      </c>
      <c r="V225" t="s">
        <v>28</v>
      </c>
      <c r="W225" t="s">
        <v>29</v>
      </c>
      <c r="X225">
        <v>99999</v>
      </c>
      <c r="Y225" t="s">
        <v>16</v>
      </c>
      <c r="Z225" t="s">
        <v>34</v>
      </c>
      <c r="AA225" t="s">
        <v>36</v>
      </c>
      <c r="AB225" t="s">
        <v>25</v>
      </c>
      <c r="AC225" s="4">
        <v>53</v>
      </c>
      <c r="AD225">
        <v>27</v>
      </c>
      <c r="AE225" s="5">
        <v>1431</v>
      </c>
      <c r="AF225" s="4">
        <v>143.1</v>
      </c>
    </row>
    <row r="226" spans="1:32" x14ac:dyDescent="0.25">
      <c r="A226">
        <v>1372</v>
      </c>
      <c r="B226" s="7">
        <v>41977</v>
      </c>
      <c r="C226" s="7" t="str">
        <f t="shared" si="18"/>
        <v>Thu</v>
      </c>
      <c r="D226" s="7" t="str">
        <f t="shared" si="19"/>
        <v>Dec</v>
      </c>
      <c r="E226" s="7" t="str">
        <f t="shared" si="20"/>
        <v>2014</v>
      </c>
      <c r="F226">
        <v>4</v>
      </c>
      <c r="G226" t="s">
        <v>26</v>
      </c>
      <c r="H226" t="s">
        <v>27</v>
      </c>
      <c r="I226" t="s">
        <v>28</v>
      </c>
      <c r="J226" t="s">
        <v>29</v>
      </c>
      <c r="K226">
        <v>99999</v>
      </c>
      <c r="L226" t="s">
        <v>16</v>
      </c>
      <c r="M226" t="s">
        <v>30</v>
      </c>
      <c r="N226" t="s">
        <v>31</v>
      </c>
      <c r="O226" s="2">
        <v>41979</v>
      </c>
      <c r="P226" s="2" t="str">
        <f t="shared" si="21"/>
        <v>Sat</v>
      </c>
      <c r="Q226" s="2" t="str">
        <f t="shared" si="22"/>
        <v>Dec</v>
      </c>
      <c r="R226" s="2" t="str">
        <f t="shared" si="23"/>
        <v>2014</v>
      </c>
      <c r="S226" t="s">
        <v>32</v>
      </c>
      <c r="T226" t="s">
        <v>33</v>
      </c>
      <c r="U226" t="s">
        <v>27</v>
      </c>
      <c r="V226" t="s">
        <v>28</v>
      </c>
      <c r="W226" t="s">
        <v>29</v>
      </c>
      <c r="X226">
        <v>99999</v>
      </c>
      <c r="Y226" t="s">
        <v>16</v>
      </c>
      <c r="Z226" t="s">
        <v>34</v>
      </c>
      <c r="AA226" t="s">
        <v>24</v>
      </c>
      <c r="AB226" t="s">
        <v>25</v>
      </c>
      <c r="AC226" s="4">
        <v>3.5</v>
      </c>
      <c r="AD226">
        <v>70</v>
      </c>
      <c r="AE226" s="5">
        <v>245</v>
      </c>
      <c r="AF226" s="4">
        <v>24.009999999999998</v>
      </c>
    </row>
    <row r="227" spans="1:32" x14ac:dyDescent="0.25">
      <c r="A227">
        <v>1373</v>
      </c>
      <c r="B227" s="7">
        <v>41985</v>
      </c>
      <c r="C227" s="7" t="str">
        <f t="shared" si="18"/>
        <v>Fri</v>
      </c>
      <c r="D227" s="7" t="str">
        <f t="shared" si="19"/>
        <v>Dec</v>
      </c>
      <c r="E227" s="7" t="str">
        <f t="shared" si="20"/>
        <v>2014</v>
      </c>
      <c r="F227">
        <v>12</v>
      </c>
      <c r="G227" t="s">
        <v>37</v>
      </c>
      <c r="H227" t="s">
        <v>38</v>
      </c>
      <c r="I227" t="s">
        <v>14</v>
      </c>
      <c r="J227" t="s">
        <v>15</v>
      </c>
      <c r="K227">
        <v>99999</v>
      </c>
      <c r="L227" t="s">
        <v>16</v>
      </c>
      <c r="M227" t="s">
        <v>17</v>
      </c>
      <c r="N227" t="s">
        <v>18</v>
      </c>
      <c r="O227" s="2">
        <v>41987</v>
      </c>
      <c r="P227" s="2" t="str">
        <f t="shared" si="21"/>
        <v>Sun</v>
      </c>
      <c r="Q227" s="2" t="str">
        <f t="shared" si="22"/>
        <v>Dec</v>
      </c>
      <c r="R227" s="2" t="str">
        <f t="shared" si="23"/>
        <v>2014</v>
      </c>
      <c r="S227" t="s">
        <v>19</v>
      </c>
      <c r="T227" t="s">
        <v>39</v>
      </c>
      <c r="U227" t="s">
        <v>38</v>
      </c>
      <c r="V227" t="s">
        <v>14</v>
      </c>
      <c r="W227" t="s">
        <v>15</v>
      </c>
      <c r="X227">
        <v>99999</v>
      </c>
      <c r="Y227" t="s">
        <v>16</v>
      </c>
      <c r="Z227" t="s">
        <v>34</v>
      </c>
      <c r="AA227" t="s">
        <v>40</v>
      </c>
      <c r="AB227" t="s">
        <v>23</v>
      </c>
      <c r="AC227" s="4">
        <v>18</v>
      </c>
      <c r="AD227">
        <v>57</v>
      </c>
      <c r="AE227" s="5">
        <v>1026</v>
      </c>
      <c r="AF227" s="4">
        <v>102.60000000000001</v>
      </c>
    </row>
    <row r="228" spans="1:32" x14ac:dyDescent="0.25">
      <c r="A228">
        <v>1374</v>
      </c>
      <c r="B228" s="7">
        <v>41985</v>
      </c>
      <c r="C228" s="7" t="str">
        <f t="shared" si="18"/>
        <v>Fri</v>
      </c>
      <c r="D228" s="7" t="str">
        <f t="shared" si="19"/>
        <v>Dec</v>
      </c>
      <c r="E228" s="7" t="str">
        <f t="shared" si="20"/>
        <v>2014</v>
      </c>
      <c r="F228">
        <v>12</v>
      </c>
      <c r="G228" t="s">
        <v>37</v>
      </c>
      <c r="H228" t="s">
        <v>38</v>
      </c>
      <c r="I228" t="s">
        <v>14</v>
      </c>
      <c r="J228" t="s">
        <v>15</v>
      </c>
      <c r="K228">
        <v>99999</v>
      </c>
      <c r="L228" t="s">
        <v>16</v>
      </c>
      <c r="M228" t="s">
        <v>17</v>
      </c>
      <c r="N228" t="s">
        <v>18</v>
      </c>
      <c r="O228" s="2">
        <v>41987</v>
      </c>
      <c r="P228" s="2" t="str">
        <f t="shared" si="21"/>
        <v>Sun</v>
      </c>
      <c r="Q228" s="2" t="str">
        <f t="shared" si="22"/>
        <v>Dec</v>
      </c>
      <c r="R228" s="2" t="str">
        <f t="shared" si="23"/>
        <v>2014</v>
      </c>
      <c r="S228" t="s">
        <v>19</v>
      </c>
      <c r="T228" t="s">
        <v>39</v>
      </c>
      <c r="U228" t="s">
        <v>38</v>
      </c>
      <c r="V228" t="s">
        <v>14</v>
      </c>
      <c r="W228" t="s">
        <v>15</v>
      </c>
      <c r="X228">
        <v>99999</v>
      </c>
      <c r="Y228" t="s">
        <v>16</v>
      </c>
      <c r="Z228" t="s">
        <v>34</v>
      </c>
      <c r="AA228" t="s">
        <v>41</v>
      </c>
      <c r="AB228" t="s">
        <v>23</v>
      </c>
      <c r="AC228" s="4">
        <v>46</v>
      </c>
      <c r="AD228">
        <v>83</v>
      </c>
      <c r="AE228" s="5">
        <v>3818</v>
      </c>
      <c r="AF228" s="4">
        <v>374.16399999999999</v>
      </c>
    </row>
    <row r="229" spans="1:32" x14ac:dyDescent="0.25">
      <c r="A229">
        <v>1375</v>
      </c>
      <c r="B229" s="7">
        <v>41981</v>
      </c>
      <c r="C229" s="7" t="str">
        <f t="shared" si="18"/>
        <v>Mon</v>
      </c>
      <c r="D229" s="7" t="str">
        <f t="shared" si="19"/>
        <v>Dec</v>
      </c>
      <c r="E229" s="7" t="str">
        <f t="shared" si="20"/>
        <v>2014</v>
      </c>
      <c r="F229">
        <v>8</v>
      </c>
      <c r="G229" t="s">
        <v>42</v>
      </c>
      <c r="H229" t="s">
        <v>43</v>
      </c>
      <c r="I229" t="s">
        <v>44</v>
      </c>
      <c r="J229" t="s">
        <v>45</v>
      </c>
      <c r="K229">
        <v>99999</v>
      </c>
      <c r="L229" t="s">
        <v>16</v>
      </c>
      <c r="M229" t="s">
        <v>46</v>
      </c>
      <c r="N229" t="s">
        <v>47</v>
      </c>
      <c r="O229" s="2">
        <v>41983</v>
      </c>
      <c r="P229" s="2" t="str">
        <f t="shared" si="21"/>
        <v>Wed</v>
      </c>
      <c r="Q229" s="2" t="str">
        <f t="shared" si="22"/>
        <v>Dec</v>
      </c>
      <c r="R229" s="2" t="str">
        <f t="shared" si="23"/>
        <v>2014</v>
      </c>
      <c r="S229" t="s">
        <v>48</v>
      </c>
      <c r="T229" t="s">
        <v>49</v>
      </c>
      <c r="U229" t="s">
        <v>43</v>
      </c>
      <c r="V229" t="s">
        <v>44</v>
      </c>
      <c r="W229" t="s">
        <v>45</v>
      </c>
      <c r="X229">
        <v>99999</v>
      </c>
      <c r="Y229" t="s">
        <v>16</v>
      </c>
      <c r="Z229" t="s">
        <v>34</v>
      </c>
      <c r="AA229" t="s">
        <v>50</v>
      </c>
      <c r="AB229" t="s">
        <v>51</v>
      </c>
      <c r="AC229" s="4">
        <v>9.1999999999999993</v>
      </c>
      <c r="AD229">
        <v>76</v>
      </c>
      <c r="AE229" s="5">
        <v>699.19999999999993</v>
      </c>
      <c r="AF229" s="4">
        <v>67.123199999999997</v>
      </c>
    </row>
    <row r="230" spans="1:32" x14ac:dyDescent="0.25">
      <c r="A230">
        <v>1376</v>
      </c>
      <c r="B230" s="7">
        <v>41977</v>
      </c>
      <c r="C230" s="7" t="str">
        <f t="shared" si="18"/>
        <v>Thu</v>
      </c>
      <c r="D230" s="7" t="str">
        <f t="shared" si="19"/>
        <v>Dec</v>
      </c>
      <c r="E230" s="7" t="str">
        <f t="shared" si="20"/>
        <v>2014</v>
      </c>
      <c r="F230">
        <v>4</v>
      </c>
      <c r="G230" t="s">
        <v>26</v>
      </c>
      <c r="H230" t="s">
        <v>27</v>
      </c>
      <c r="I230" t="s">
        <v>28</v>
      </c>
      <c r="J230" t="s">
        <v>29</v>
      </c>
      <c r="K230">
        <v>99999</v>
      </c>
      <c r="L230" t="s">
        <v>16</v>
      </c>
      <c r="M230" t="s">
        <v>30</v>
      </c>
      <c r="N230" t="s">
        <v>31</v>
      </c>
      <c r="O230">
        <v>41979</v>
      </c>
      <c r="P230" s="2" t="str">
        <f t="shared" si="21"/>
        <v>Sat</v>
      </c>
      <c r="Q230" s="2" t="str">
        <f t="shared" si="22"/>
        <v>Dec</v>
      </c>
      <c r="R230" s="2" t="str">
        <f t="shared" si="23"/>
        <v>2014</v>
      </c>
      <c r="S230" t="s">
        <v>48</v>
      </c>
      <c r="T230" t="s">
        <v>33</v>
      </c>
      <c r="U230" t="s">
        <v>27</v>
      </c>
      <c r="V230" t="s">
        <v>28</v>
      </c>
      <c r="W230" t="s">
        <v>29</v>
      </c>
      <c r="X230">
        <v>99999</v>
      </c>
      <c r="Y230" t="s">
        <v>16</v>
      </c>
      <c r="Z230" t="s">
        <v>21</v>
      </c>
      <c r="AA230" t="s">
        <v>50</v>
      </c>
      <c r="AB230" t="s">
        <v>51</v>
      </c>
      <c r="AC230" s="4">
        <v>9.1999999999999993</v>
      </c>
      <c r="AD230">
        <v>80</v>
      </c>
      <c r="AE230" s="5">
        <v>736</v>
      </c>
      <c r="AF230" s="4">
        <v>72.864000000000004</v>
      </c>
    </row>
    <row r="231" spans="1:32" x14ac:dyDescent="0.25">
      <c r="A231">
        <v>1377</v>
      </c>
      <c r="B231" s="7">
        <v>42002</v>
      </c>
      <c r="C231" s="7" t="str">
        <f t="shared" si="18"/>
        <v>Mon</v>
      </c>
      <c r="D231" s="7" t="str">
        <f t="shared" si="19"/>
        <v>Dec</v>
      </c>
      <c r="E231" s="7" t="str">
        <f t="shared" si="20"/>
        <v>2014</v>
      </c>
      <c r="F231">
        <v>29</v>
      </c>
      <c r="G231" t="s">
        <v>52</v>
      </c>
      <c r="H231" t="s">
        <v>53</v>
      </c>
      <c r="I231" t="s">
        <v>54</v>
      </c>
      <c r="J231" t="s">
        <v>55</v>
      </c>
      <c r="K231">
        <v>99999</v>
      </c>
      <c r="L231" t="s">
        <v>16</v>
      </c>
      <c r="M231" t="s">
        <v>56</v>
      </c>
      <c r="N231" t="s">
        <v>18</v>
      </c>
      <c r="O231">
        <v>42004</v>
      </c>
      <c r="P231" s="2" t="str">
        <f t="shared" si="21"/>
        <v>Wed</v>
      </c>
      <c r="Q231" s="2" t="str">
        <f t="shared" si="22"/>
        <v>Dec</v>
      </c>
      <c r="R231" s="2" t="str">
        <f t="shared" si="23"/>
        <v>2014</v>
      </c>
      <c r="S231" t="s">
        <v>19</v>
      </c>
      <c r="T231" t="s">
        <v>57</v>
      </c>
      <c r="U231" t="s">
        <v>53</v>
      </c>
      <c r="V231" t="s">
        <v>54</v>
      </c>
      <c r="W231" t="s">
        <v>55</v>
      </c>
      <c r="X231">
        <v>99999</v>
      </c>
      <c r="Y231" t="s">
        <v>16</v>
      </c>
      <c r="Z231" t="s">
        <v>21</v>
      </c>
      <c r="AA231" t="s">
        <v>58</v>
      </c>
      <c r="AB231" t="s">
        <v>59</v>
      </c>
      <c r="AC231" s="4">
        <v>12.75</v>
      </c>
      <c r="AD231">
        <v>47</v>
      </c>
      <c r="AE231" s="5">
        <v>599.25</v>
      </c>
      <c r="AF231" s="4">
        <v>59.325750000000006</v>
      </c>
    </row>
    <row r="232" spans="1:32" x14ac:dyDescent="0.25">
      <c r="A232">
        <v>1378</v>
      </c>
      <c r="B232" s="7">
        <v>41976</v>
      </c>
      <c r="C232" s="7" t="str">
        <f t="shared" si="18"/>
        <v>Wed</v>
      </c>
      <c r="D232" s="7" t="str">
        <f t="shared" si="19"/>
        <v>Dec</v>
      </c>
      <c r="E232" s="7" t="str">
        <f t="shared" si="20"/>
        <v>2014</v>
      </c>
      <c r="F232">
        <v>3</v>
      </c>
      <c r="G232" t="s">
        <v>60</v>
      </c>
      <c r="H232" t="s">
        <v>61</v>
      </c>
      <c r="I232" t="s">
        <v>62</v>
      </c>
      <c r="J232" t="s">
        <v>63</v>
      </c>
      <c r="K232">
        <v>99999</v>
      </c>
      <c r="L232" t="s">
        <v>16</v>
      </c>
      <c r="M232" t="s">
        <v>17</v>
      </c>
      <c r="N232" t="s">
        <v>18</v>
      </c>
      <c r="O232">
        <v>41978</v>
      </c>
      <c r="P232" s="2" t="str">
        <f t="shared" si="21"/>
        <v>Fri</v>
      </c>
      <c r="Q232" s="2" t="str">
        <f t="shared" si="22"/>
        <v>Dec</v>
      </c>
      <c r="R232" s="2" t="str">
        <f t="shared" si="23"/>
        <v>2014</v>
      </c>
      <c r="S232" t="s">
        <v>19</v>
      </c>
      <c r="T232" t="s">
        <v>64</v>
      </c>
      <c r="U232" t="s">
        <v>61</v>
      </c>
      <c r="V232" t="s">
        <v>62</v>
      </c>
      <c r="W232" t="s">
        <v>63</v>
      </c>
      <c r="X232">
        <v>99999</v>
      </c>
      <c r="Y232" t="s">
        <v>16</v>
      </c>
      <c r="Z232" t="s">
        <v>65</v>
      </c>
      <c r="AA232" t="s">
        <v>66</v>
      </c>
      <c r="AB232" t="s">
        <v>67</v>
      </c>
      <c r="AC232" s="4">
        <v>9.65</v>
      </c>
      <c r="AD232">
        <v>96</v>
      </c>
      <c r="AE232" s="5">
        <v>926.40000000000009</v>
      </c>
      <c r="AF232" s="4">
        <v>94.492800000000017</v>
      </c>
    </row>
    <row r="233" spans="1:32" x14ac:dyDescent="0.25">
      <c r="A233">
        <v>1379</v>
      </c>
      <c r="B233" s="7">
        <v>41979</v>
      </c>
      <c r="C233" s="7" t="str">
        <f t="shared" si="18"/>
        <v>Sat</v>
      </c>
      <c r="D233" s="7" t="str">
        <f t="shared" si="19"/>
        <v>Dec</v>
      </c>
      <c r="E233" s="7" t="str">
        <f t="shared" si="20"/>
        <v>2014</v>
      </c>
      <c r="F233">
        <v>6</v>
      </c>
      <c r="G233" t="s">
        <v>68</v>
      </c>
      <c r="H233" t="s">
        <v>69</v>
      </c>
      <c r="I233" t="s">
        <v>70</v>
      </c>
      <c r="J233" t="s">
        <v>71</v>
      </c>
      <c r="K233">
        <v>99999</v>
      </c>
      <c r="L233" t="s">
        <v>16</v>
      </c>
      <c r="M233" t="s">
        <v>72</v>
      </c>
      <c r="N233" t="s">
        <v>47</v>
      </c>
      <c r="O233">
        <v>41981</v>
      </c>
      <c r="P233" s="2" t="str">
        <f t="shared" si="21"/>
        <v>Mon</v>
      </c>
      <c r="Q233" s="2" t="str">
        <f t="shared" si="22"/>
        <v>Dec</v>
      </c>
      <c r="R233" s="2" t="str">
        <f t="shared" si="23"/>
        <v>2014</v>
      </c>
      <c r="S233" t="s">
        <v>19</v>
      </c>
      <c r="T233" t="s">
        <v>73</v>
      </c>
      <c r="U233" t="s">
        <v>69</v>
      </c>
      <c r="V233" t="s">
        <v>70</v>
      </c>
      <c r="W233" t="s">
        <v>71</v>
      </c>
      <c r="X233">
        <v>99999</v>
      </c>
      <c r="Y233" t="s">
        <v>16</v>
      </c>
      <c r="Z233" t="s">
        <v>34</v>
      </c>
      <c r="AA233" t="s">
        <v>74</v>
      </c>
      <c r="AB233" t="s">
        <v>75</v>
      </c>
      <c r="AC233" s="4">
        <v>40</v>
      </c>
      <c r="AD233">
        <v>32</v>
      </c>
      <c r="AE233" s="5">
        <v>1280</v>
      </c>
      <c r="AF233" s="4">
        <v>134.4</v>
      </c>
    </row>
    <row r="234" spans="1:32" x14ac:dyDescent="0.25">
      <c r="A234">
        <v>1380</v>
      </c>
      <c r="B234" s="7">
        <v>42001</v>
      </c>
      <c r="C234" s="7" t="str">
        <f t="shared" si="18"/>
        <v>Sun</v>
      </c>
      <c r="D234" s="7" t="str">
        <f t="shared" si="19"/>
        <v>Dec</v>
      </c>
      <c r="E234" s="7" t="str">
        <f t="shared" si="20"/>
        <v>2014</v>
      </c>
      <c r="F234">
        <v>28</v>
      </c>
      <c r="G234" t="s">
        <v>76</v>
      </c>
      <c r="H234" t="s">
        <v>77</v>
      </c>
      <c r="I234" t="s">
        <v>78</v>
      </c>
      <c r="J234" t="s">
        <v>79</v>
      </c>
      <c r="K234">
        <v>99999</v>
      </c>
      <c r="L234" t="s">
        <v>16</v>
      </c>
      <c r="M234" t="s">
        <v>80</v>
      </c>
      <c r="N234" t="s">
        <v>81</v>
      </c>
      <c r="O234" s="2">
        <v>42003</v>
      </c>
      <c r="P234" s="2" t="str">
        <f t="shared" si="21"/>
        <v>Tue</v>
      </c>
      <c r="Q234" s="2" t="str">
        <f t="shared" si="22"/>
        <v>Dec</v>
      </c>
      <c r="R234" s="2" t="str">
        <f t="shared" si="23"/>
        <v>2014</v>
      </c>
      <c r="S234" t="s">
        <v>48</v>
      </c>
      <c r="T234" t="s">
        <v>82</v>
      </c>
      <c r="U234" t="s">
        <v>77</v>
      </c>
      <c r="V234" t="s">
        <v>78</v>
      </c>
      <c r="W234" t="s">
        <v>79</v>
      </c>
      <c r="X234">
        <v>99999</v>
      </c>
      <c r="Y234" t="s">
        <v>16</v>
      </c>
      <c r="Z234" t="s">
        <v>21</v>
      </c>
      <c r="AA234" t="s">
        <v>41</v>
      </c>
      <c r="AB234" t="s">
        <v>23</v>
      </c>
      <c r="AC234" s="4">
        <v>46</v>
      </c>
      <c r="AD234">
        <v>16</v>
      </c>
      <c r="AE234" s="5">
        <v>736</v>
      </c>
      <c r="AF234" s="4">
        <v>73.600000000000009</v>
      </c>
    </row>
    <row r="235" spans="1:32" x14ac:dyDescent="0.25">
      <c r="A235">
        <v>1381</v>
      </c>
      <c r="B235" s="7">
        <v>41981</v>
      </c>
      <c r="C235" s="7" t="str">
        <f t="shared" si="18"/>
        <v>Mon</v>
      </c>
      <c r="D235" s="7" t="str">
        <f t="shared" si="19"/>
        <v>Dec</v>
      </c>
      <c r="E235" s="7" t="str">
        <f t="shared" si="20"/>
        <v>2014</v>
      </c>
      <c r="F235">
        <v>8</v>
      </c>
      <c r="G235" t="s">
        <v>42</v>
      </c>
      <c r="H235" t="s">
        <v>43</v>
      </c>
      <c r="I235" t="s">
        <v>44</v>
      </c>
      <c r="J235" t="s">
        <v>45</v>
      </c>
      <c r="K235">
        <v>99999</v>
      </c>
      <c r="L235" t="s">
        <v>16</v>
      </c>
      <c r="M235" t="s">
        <v>46</v>
      </c>
      <c r="N235" t="s">
        <v>47</v>
      </c>
      <c r="O235" s="2">
        <v>41983</v>
      </c>
      <c r="P235" s="2" t="str">
        <f t="shared" si="21"/>
        <v>Wed</v>
      </c>
      <c r="Q235" s="2" t="str">
        <f t="shared" si="22"/>
        <v>Dec</v>
      </c>
      <c r="R235" s="2" t="str">
        <f t="shared" si="23"/>
        <v>2014</v>
      </c>
      <c r="S235" t="s">
        <v>48</v>
      </c>
      <c r="T235" t="s">
        <v>49</v>
      </c>
      <c r="U235" t="s">
        <v>43</v>
      </c>
      <c r="V235" t="s">
        <v>44</v>
      </c>
      <c r="W235" t="s">
        <v>45</v>
      </c>
      <c r="X235">
        <v>99999</v>
      </c>
      <c r="Y235" t="s">
        <v>16</v>
      </c>
      <c r="Z235" t="s">
        <v>21</v>
      </c>
      <c r="AA235" t="s">
        <v>58</v>
      </c>
      <c r="AB235" t="s">
        <v>59</v>
      </c>
      <c r="AC235" s="4">
        <v>12.75</v>
      </c>
      <c r="AD235">
        <v>41</v>
      </c>
      <c r="AE235" s="5">
        <v>522.75</v>
      </c>
      <c r="AF235" s="4">
        <v>51.229500000000002</v>
      </c>
    </row>
    <row r="236" spans="1:32" x14ac:dyDescent="0.25">
      <c r="A236">
        <v>1382</v>
      </c>
      <c r="B236" s="7">
        <v>41983</v>
      </c>
      <c r="C236" s="7" t="str">
        <f t="shared" si="18"/>
        <v>Wed</v>
      </c>
      <c r="D236" s="7" t="str">
        <f t="shared" si="19"/>
        <v>Dec</v>
      </c>
      <c r="E236" s="7" t="str">
        <f t="shared" si="20"/>
        <v>2014</v>
      </c>
      <c r="F236">
        <v>10</v>
      </c>
      <c r="G236" t="s">
        <v>83</v>
      </c>
      <c r="H236" t="s">
        <v>84</v>
      </c>
      <c r="I236" t="s">
        <v>85</v>
      </c>
      <c r="J236" t="s">
        <v>86</v>
      </c>
      <c r="K236">
        <v>99999</v>
      </c>
      <c r="L236" t="s">
        <v>16</v>
      </c>
      <c r="M236" t="s">
        <v>87</v>
      </c>
      <c r="N236" t="s">
        <v>31</v>
      </c>
      <c r="O236" s="2">
        <v>41985</v>
      </c>
      <c r="P236" s="2" t="str">
        <f t="shared" si="21"/>
        <v>Fri</v>
      </c>
      <c r="Q236" s="2" t="str">
        <f t="shared" si="22"/>
        <v>Dec</v>
      </c>
      <c r="R236" s="2" t="str">
        <f t="shared" si="23"/>
        <v>2014</v>
      </c>
      <c r="S236" t="s">
        <v>19</v>
      </c>
      <c r="T236" t="s">
        <v>88</v>
      </c>
      <c r="U236" t="s">
        <v>84</v>
      </c>
      <c r="V236" t="s">
        <v>85</v>
      </c>
      <c r="W236" t="s">
        <v>86</v>
      </c>
      <c r="X236">
        <v>99999</v>
      </c>
      <c r="Y236" t="s">
        <v>16</v>
      </c>
      <c r="Z236" t="s">
        <v>34</v>
      </c>
      <c r="AA236" t="s">
        <v>89</v>
      </c>
      <c r="AB236" t="s">
        <v>23</v>
      </c>
      <c r="AC236" s="4">
        <v>2.99</v>
      </c>
      <c r="AD236">
        <v>41</v>
      </c>
      <c r="AE236" s="5">
        <v>122.59</v>
      </c>
      <c r="AF236" s="4">
        <v>12.871950000000002</v>
      </c>
    </row>
    <row r="237" spans="1:32" x14ac:dyDescent="0.25">
      <c r="A237">
        <v>1392</v>
      </c>
      <c r="B237" s="7">
        <v>42001</v>
      </c>
      <c r="C237" s="7" t="str">
        <f t="shared" si="18"/>
        <v>Sun</v>
      </c>
      <c r="D237" s="7" t="str">
        <f t="shared" si="19"/>
        <v>Dec</v>
      </c>
      <c r="E237" s="7" t="str">
        <f t="shared" si="20"/>
        <v>2014</v>
      </c>
      <c r="F237">
        <v>28</v>
      </c>
      <c r="G237" t="s">
        <v>76</v>
      </c>
      <c r="H237" t="s">
        <v>77</v>
      </c>
      <c r="I237" t="s">
        <v>78</v>
      </c>
      <c r="J237" t="s">
        <v>79</v>
      </c>
      <c r="K237">
        <v>99999</v>
      </c>
      <c r="L237" t="s">
        <v>16</v>
      </c>
      <c r="M237" t="s">
        <v>80</v>
      </c>
      <c r="N237" t="s">
        <v>81</v>
      </c>
      <c r="O237" s="2">
        <v>42003</v>
      </c>
      <c r="P237" s="2" t="str">
        <f t="shared" si="21"/>
        <v>Tue</v>
      </c>
      <c r="Q237" s="2" t="str">
        <f t="shared" si="22"/>
        <v>Dec</v>
      </c>
      <c r="R237" s="2" t="str">
        <f t="shared" si="23"/>
        <v>2014</v>
      </c>
      <c r="S237" t="s">
        <v>48</v>
      </c>
      <c r="T237" t="s">
        <v>82</v>
      </c>
      <c r="U237" t="s">
        <v>77</v>
      </c>
      <c r="V237" t="s">
        <v>78</v>
      </c>
      <c r="W237" t="s">
        <v>79</v>
      </c>
      <c r="X237">
        <v>99999</v>
      </c>
      <c r="Y237" t="s">
        <v>16</v>
      </c>
      <c r="Z237" t="s">
        <v>34</v>
      </c>
      <c r="AA237" t="s">
        <v>66</v>
      </c>
      <c r="AB237" t="s">
        <v>67</v>
      </c>
      <c r="AC237" s="4">
        <v>9.65</v>
      </c>
      <c r="AD237">
        <v>98</v>
      </c>
      <c r="AE237" s="5">
        <v>945.7</v>
      </c>
      <c r="AF237" s="4">
        <v>96.461400000000012</v>
      </c>
    </row>
    <row r="238" spans="1:32" x14ac:dyDescent="0.25">
      <c r="A238">
        <v>1393</v>
      </c>
      <c r="B238" s="7">
        <v>42001</v>
      </c>
      <c r="C238" s="7" t="str">
        <f t="shared" si="18"/>
        <v>Sun</v>
      </c>
      <c r="D238" s="7" t="str">
        <f t="shared" si="19"/>
        <v>Dec</v>
      </c>
      <c r="E238" s="7" t="str">
        <f t="shared" si="20"/>
        <v>2014</v>
      </c>
      <c r="F238">
        <v>28</v>
      </c>
      <c r="G238" t="s">
        <v>76</v>
      </c>
      <c r="H238" t="s">
        <v>77</v>
      </c>
      <c r="I238" t="s">
        <v>78</v>
      </c>
      <c r="J238" t="s">
        <v>79</v>
      </c>
      <c r="K238">
        <v>99999</v>
      </c>
      <c r="L238" t="s">
        <v>16</v>
      </c>
      <c r="M238" t="s">
        <v>80</v>
      </c>
      <c r="N238" t="s">
        <v>81</v>
      </c>
      <c r="O238" s="2">
        <v>42003</v>
      </c>
      <c r="P238" s="2" t="str">
        <f t="shared" si="21"/>
        <v>Tue</v>
      </c>
      <c r="Q238" s="2" t="str">
        <f t="shared" si="22"/>
        <v>Dec</v>
      </c>
      <c r="R238" s="2" t="str">
        <f t="shared" si="23"/>
        <v>2014</v>
      </c>
      <c r="S238" t="s">
        <v>48</v>
      </c>
      <c r="T238" t="s">
        <v>82</v>
      </c>
      <c r="U238" t="s">
        <v>77</v>
      </c>
      <c r="V238" t="s">
        <v>78</v>
      </c>
      <c r="W238" t="s">
        <v>79</v>
      </c>
      <c r="X238">
        <v>99999</v>
      </c>
      <c r="Y238" t="s">
        <v>16</v>
      </c>
      <c r="Z238" t="s">
        <v>34</v>
      </c>
      <c r="AA238" t="s">
        <v>96</v>
      </c>
      <c r="AB238" t="s">
        <v>97</v>
      </c>
      <c r="AC238" s="4">
        <v>18.399999999999999</v>
      </c>
      <c r="AD238">
        <v>86</v>
      </c>
      <c r="AE238" s="5">
        <v>1582.3999999999999</v>
      </c>
      <c r="AF238" s="4">
        <v>155.0752</v>
      </c>
    </row>
    <row r="239" spans="1:32" x14ac:dyDescent="0.25">
      <c r="A239">
        <v>1394</v>
      </c>
      <c r="B239" s="7">
        <v>41982</v>
      </c>
      <c r="C239" s="7" t="str">
        <f t="shared" si="18"/>
        <v>Tue</v>
      </c>
      <c r="D239" s="7" t="str">
        <f t="shared" si="19"/>
        <v>Dec</v>
      </c>
      <c r="E239" s="7" t="str">
        <f t="shared" si="20"/>
        <v>2014</v>
      </c>
      <c r="F239">
        <v>9</v>
      </c>
      <c r="G239" t="s">
        <v>98</v>
      </c>
      <c r="H239" t="s">
        <v>99</v>
      </c>
      <c r="I239" t="s">
        <v>100</v>
      </c>
      <c r="J239" t="s">
        <v>101</v>
      </c>
      <c r="K239">
        <v>99999</v>
      </c>
      <c r="L239" t="s">
        <v>16</v>
      </c>
      <c r="M239" t="s">
        <v>102</v>
      </c>
      <c r="N239" t="s">
        <v>18</v>
      </c>
      <c r="O239" s="2">
        <v>41984</v>
      </c>
      <c r="P239" s="2" t="str">
        <f t="shared" si="21"/>
        <v>Thu</v>
      </c>
      <c r="Q239" s="2" t="str">
        <f t="shared" si="22"/>
        <v>Dec</v>
      </c>
      <c r="R239" s="2" t="str">
        <f t="shared" si="23"/>
        <v>2014</v>
      </c>
      <c r="S239" t="s">
        <v>32</v>
      </c>
      <c r="T239" t="s">
        <v>103</v>
      </c>
      <c r="U239" t="s">
        <v>99</v>
      </c>
      <c r="V239" t="s">
        <v>100</v>
      </c>
      <c r="W239" t="s">
        <v>101</v>
      </c>
      <c r="X239">
        <v>99999</v>
      </c>
      <c r="Y239" t="s">
        <v>16</v>
      </c>
      <c r="Z239" t="s">
        <v>21</v>
      </c>
      <c r="AA239" t="s">
        <v>104</v>
      </c>
      <c r="AB239" t="s">
        <v>105</v>
      </c>
      <c r="AC239" s="4">
        <v>19.5</v>
      </c>
      <c r="AD239">
        <v>20</v>
      </c>
      <c r="AE239" s="5">
        <v>390</v>
      </c>
      <c r="AF239" s="4">
        <v>40.950000000000003</v>
      </c>
    </row>
    <row r="240" spans="1:32" x14ac:dyDescent="0.25">
      <c r="A240">
        <v>1395</v>
      </c>
      <c r="B240" s="7">
        <v>41982</v>
      </c>
      <c r="C240" s="7" t="str">
        <f t="shared" si="18"/>
        <v>Tue</v>
      </c>
      <c r="D240" s="7" t="str">
        <f t="shared" si="19"/>
        <v>Dec</v>
      </c>
      <c r="E240" s="7" t="str">
        <f t="shared" si="20"/>
        <v>2014</v>
      </c>
      <c r="F240">
        <v>9</v>
      </c>
      <c r="G240" t="s">
        <v>98</v>
      </c>
      <c r="H240" t="s">
        <v>99</v>
      </c>
      <c r="I240" t="s">
        <v>100</v>
      </c>
      <c r="J240" t="s">
        <v>101</v>
      </c>
      <c r="K240">
        <v>99999</v>
      </c>
      <c r="L240" t="s">
        <v>16</v>
      </c>
      <c r="M240" t="s">
        <v>102</v>
      </c>
      <c r="N240" t="s">
        <v>18</v>
      </c>
      <c r="O240" s="2">
        <v>41984</v>
      </c>
      <c r="P240" s="2" t="str">
        <f t="shared" si="21"/>
        <v>Thu</v>
      </c>
      <c r="Q240" s="2" t="str">
        <f t="shared" si="22"/>
        <v>Dec</v>
      </c>
      <c r="R240" s="2" t="str">
        <f t="shared" si="23"/>
        <v>2014</v>
      </c>
      <c r="S240" t="s">
        <v>32</v>
      </c>
      <c r="T240" t="s">
        <v>103</v>
      </c>
      <c r="U240" t="s">
        <v>99</v>
      </c>
      <c r="V240" t="s">
        <v>100</v>
      </c>
      <c r="W240" t="s">
        <v>101</v>
      </c>
      <c r="X240">
        <v>99999</v>
      </c>
      <c r="Y240" t="s">
        <v>16</v>
      </c>
      <c r="Z240" t="s">
        <v>21</v>
      </c>
      <c r="AA240" t="s">
        <v>106</v>
      </c>
      <c r="AB240" t="s">
        <v>107</v>
      </c>
      <c r="AC240" s="4">
        <v>34.799999999999997</v>
      </c>
      <c r="AD240">
        <v>69</v>
      </c>
      <c r="AE240" s="5">
        <v>2401.1999999999998</v>
      </c>
      <c r="AF240" s="4">
        <v>240.12</v>
      </c>
    </row>
    <row r="241" spans="1:32" x14ac:dyDescent="0.25">
      <c r="A241">
        <v>1396</v>
      </c>
      <c r="B241" s="7">
        <v>41979</v>
      </c>
      <c r="C241" s="7" t="str">
        <f t="shared" si="18"/>
        <v>Sat</v>
      </c>
      <c r="D241" s="7" t="str">
        <f t="shared" si="19"/>
        <v>Dec</v>
      </c>
      <c r="E241" s="7" t="str">
        <f t="shared" si="20"/>
        <v>2014</v>
      </c>
      <c r="F241">
        <v>6</v>
      </c>
      <c r="G241" t="s">
        <v>68</v>
      </c>
      <c r="H241" t="s">
        <v>69</v>
      </c>
      <c r="I241" t="s">
        <v>70</v>
      </c>
      <c r="J241" t="s">
        <v>71</v>
      </c>
      <c r="K241">
        <v>99999</v>
      </c>
      <c r="L241" t="s">
        <v>16</v>
      </c>
      <c r="M241" t="s">
        <v>72</v>
      </c>
      <c r="N241" t="s">
        <v>47</v>
      </c>
      <c r="O241" s="2">
        <v>41981</v>
      </c>
      <c r="P241" s="2" t="str">
        <f t="shared" si="21"/>
        <v>Mon</v>
      </c>
      <c r="Q241" s="2" t="str">
        <f t="shared" si="22"/>
        <v>Dec</v>
      </c>
      <c r="R241" s="2" t="str">
        <f t="shared" si="23"/>
        <v>2014</v>
      </c>
      <c r="S241" t="s">
        <v>19</v>
      </c>
      <c r="T241" t="s">
        <v>73</v>
      </c>
      <c r="U241" t="s">
        <v>69</v>
      </c>
      <c r="V241" t="s">
        <v>70</v>
      </c>
      <c r="W241" t="s">
        <v>71</v>
      </c>
      <c r="X241">
        <v>99999</v>
      </c>
      <c r="Y241" t="s">
        <v>16</v>
      </c>
      <c r="Z241" t="s">
        <v>34</v>
      </c>
      <c r="AA241" t="s">
        <v>22</v>
      </c>
      <c r="AB241" t="s">
        <v>23</v>
      </c>
      <c r="AC241" s="4">
        <v>14</v>
      </c>
      <c r="AD241">
        <v>68</v>
      </c>
      <c r="AE241" s="5">
        <v>952</v>
      </c>
      <c r="AF241" s="4">
        <v>91.391999999999996</v>
      </c>
    </row>
    <row r="242" spans="1:32" x14ac:dyDescent="0.25">
      <c r="A242">
        <v>1397</v>
      </c>
      <c r="B242" s="7">
        <v>41981</v>
      </c>
      <c r="C242" s="7" t="str">
        <f t="shared" si="18"/>
        <v>Mon</v>
      </c>
      <c r="D242" s="7" t="str">
        <f t="shared" si="19"/>
        <v>Dec</v>
      </c>
      <c r="E242" s="7" t="str">
        <f t="shared" si="20"/>
        <v>2014</v>
      </c>
      <c r="F242">
        <v>8</v>
      </c>
      <c r="G242" t="s">
        <v>42</v>
      </c>
      <c r="H242" t="s">
        <v>43</v>
      </c>
      <c r="I242" t="s">
        <v>44</v>
      </c>
      <c r="J242" t="s">
        <v>45</v>
      </c>
      <c r="K242">
        <v>99999</v>
      </c>
      <c r="L242" t="s">
        <v>16</v>
      </c>
      <c r="M242" t="s">
        <v>46</v>
      </c>
      <c r="N242" t="s">
        <v>47</v>
      </c>
      <c r="O242" s="2">
        <v>41983</v>
      </c>
      <c r="P242" s="2" t="str">
        <f t="shared" si="21"/>
        <v>Wed</v>
      </c>
      <c r="Q242" s="2" t="str">
        <f t="shared" si="22"/>
        <v>Dec</v>
      </c>
      <c r="R242" s="2" t="str">
        <f t="shared" si="23"/>
        <v>2014</v>
      </c>
      <c r="S242" t="s">
        <v>19</v>
      </c>
      <c r="T242" t="s">
        <v>49</v>
      </c>
      <c r="U242" t="s">
        <v>43</v>
      </c>
      <c r="V242" t="s">
        <v>44</v>
      </c>
      <c r="W242" t="s">
        <v>45</v>
      </c>
      <c r="X242">
        <v>99999</v>
      </c>
      <c r="Y242" t="s">
        <v>16</v>
      </c>
      <c r="Z242" t="s">
        <v>21</v>
      </c>
      <c r="AA242" t="s">
        <v>74</v>
      </c>
      <c r="AB242" t="s">
        <v>75</v>
      </c>
      <c r="AC242" s="4">
        <v>40</v>
      </c>
      <c r="AD242">
        <v>52</v>
      </c>
      <c r="AE242" s="5">
        <v>2080</v>
      </c>
      <c r="AF242" s="4">
        <v>203.84</v>
      </c>
    </row>
    <row r="243" spans="1:32" x14ac:dyDescent="0.25">
      <c r="A243">
        <v>1398</v>
      </c>
      <c r="B243" s="7">
        <v>41981</v>
      </c>
      <c r="C243" s="7" t="str">
        <f t="shared" si="18"/>
        <v>Mon</v>
      </c>
      <c r="D243" s="7" t="str">
        <f t="shared" si="19"/>
        <v>Dec</v>
      </c>
      <c r="E243" s="7" t="str">
        <f t="shared" si="20"/>
        <v>2014</v>
      </c>
      <c r="F243">
        <v>8</v>
      </c>
      <c r="G243" t="s">
        <v>42</v>
      </c>
      <c r="H243" t="s">
        <v>43</v>
      </c>
      <c r="I243" t="s">
        <v>44</v>
      </c>
      <c r="J243" t="s">
        <v>45</v>
      </c>
      <c r="K243">
        <v>99999</v>
      </c>
      <c r="L243" t="s">
        <v>16</v>
      </c>
      <c r="M243" t="s">
        <v>46</v>
      </c>
      <c r="N243" t="s">
        <v>47</v>
      </c>
      <c r="O243" s="2">
        <v>41983</v>
      </c>
      <c r="P243" s="2" t="str">
        <f t="shared" si="21"/>
        <v>Wed</v>
      </c>
      <c r="Q243" s="2" t="str">
        <f t="shared" si="22"/>
        <v>Dec</v>
      </c>
      <c r="R243" s="2" t="str">
        <f t="shared" si="23"/>
        <v>2014</v>
      </c>
      <c r="S243" t="s">
        <v>19</v>
      </c>
      <c r="T243" t="s">
        <v>49</v>
      </c>
      <c r="U243" t="s">
        <v>43</v>
      </c>
      <c r="V243" t="s">
        <v>44</v>
      </c>
      <c r="W243" t="s">
        <v>45</v>
      </c>
      <c r="X243">
        <v>99999</v>
      </c>
      <c r="Y243" t="s">
        <v>16</v>
      </c>
      <c r="Z243" t="s">
        <v>21</v>
      </c>
      <c r="AA243" t="s">
        <v>50</v>
      </c>
      <c r="AB243" t="s">
        <v>51</v>
      </c>
      <c r="AC243" s="4">
        <v>9.1999999999999993</v>
      </c>
      <c r="AD243">
        <v>40</v>
      </c>
      <c r="AE243" s="5">
        <v>368</v>
      </c>
      <c r="AF243" s="4">
        <v>38.640000000000008</v>
      </c>
    </row>
    <row r="244" spans="1:32" x14ac:dyDescent="0.25">
      <c r="A244">
        <v>1399</v>
      </c>
      <c r="B244" s="7">
        <v>41998</v>
      </c>
      <c r="C244" s="7" t="str">
        <f t="shared" si="18"/>
        <v>Thu</v>
      </c>
      <c r="D244" s="7" t="str">
        <f t="shared" si="19"/>
        <v>Dec</v>
      </c>
      <c r="E244" s="7" t="str">
        <f t="shared" si="20"/>
        <v>2014</v>
      </c>
      <c r="F244">
        <v>25</v>
      </c>
      <c r="G244" t="s">
        <v>110</v>
      </c>
      <c r="H244" t="s">
        <v>111</v>
      </c>
      <c r="I244" t="s">
        <v>85</v>
      </c>
      <c r="J244" t="s">
        <v>86</v>
      </c>
      <c r="K244">
        <v>99999</v>
      </c>
      <c r="L244" t="s">
        <v>16</v>
      </c>
      <c r="M244" t="s">
        <v>87</v>
      </c>
      <c r="N244" t="s">
        <v>31</v>
      </c>
      <c r="O244" s="2">
        <v>42000</v>
      </c>
      <c r="P244" s="2" t="str">
        <f t="shared" si="21"/>
        <v>Sat</v>
      </c>
      <c r="Q244" s="2" t="str">
        <f t="shared" si="22"/>
        <v>Dec</v>
      </c>
      <c r="R244" s="2" t="str">
        <f t="shared" si="23"/>
        <v>2014</v>
      </c>
      <c r="S244" t="s">
        <v>32</v>
      </c>
      <c r="T244" t="s">
        <v>112</v>
      </c>
      <c r="U244" t="s">
        <v>111</v>
      </c>
      <c r="V244" t="s">
        <v>85</v>
      </c>
      <c r="W244" t="s">
        <v>86</v>
      </c>
      <c r="X244">
        <v>99999</v>
      </c>
      <c r="Y244" t="s">
        <v>16</v>
      </c>
      <c r="Z244" t="s">
        <v>65</v>
      </c>
      <c r="AA244" t="s">
        <v>118</v>
      </c>
      <c r="AB244" t="s">
        <v>51</v>
      </c>
      <c r="AC244" s="4">
        <v>10</v>
      </c>
      <c r="AD244">
        <v>100</v>
      </c>
      <c r="AE244" s="5">
        <v>1000</v>
      </c>
      <c r="AF244" s="4">
        <v>98</v>
      </c>
    </row>
    <row r="245" spans="1:32" x14ac:dyDescent="0.25">
      <c r="A245">
        <v>1400</v>
      </c>
      <c r="B245" s="7">
        <v>41999</v>
      </c>
      <c r="C245" s="7" t="str">
        <f t="shared" si="18"/>
        <v>Fri</v>
      </c>
      <c r="D245" s="7" t="str">
        <f t="shared" si="19"/>
        <v>Dec</v>
      </c>
      <c r="E245" s="7" t="str">
        <f t="shared" si="20"/>
        <v>2014</v>
      </c>
      <c r="F245">
        <v>26</v>
      </c>
      <c r="G245" t="s">
        <v>113</v>
      </c>
      <c r="H245" t="s">
        <v>114</v>
      </c>
      <c r="I245" t="s">
        <v>94</v>
      </c>
      <c r="J245" t="s">
        <v>95</v>
      </c>
      <c r="K245">
        <v>99999</v>
      </c>
      <c r="L245" t="s">
        <v>16</v>
      </c>
      <c r="M245" t="s">
        <v>80</v>
      </c>
      <c r="N245" t="s">
        <v>81</v>
      </c>
      <c r="O245" s="2">
        <v>42001</v>
      </c>
      <c r="P245" s="2" t="str">
        <f t="shared" si="21"/>
        <v>Sun</v>
      </c>
      <c r="Q245" s="2" t="str">
        <f t="shared" si="22"/>
        <v>Dec</v>
      </c>
      <c r="R245" s="2" t="str">
        <f t="shared" si="23"/>
        <v>2014</v>
      </c>
      <c r="S245" t="s">
        <v>48</v>
      </c>
      <c r="T245" t="s">
        <v>115</v>
      </c>
      <c r="U245" t="s">
        <v>114</v>
      </c>
      <c r="V245" t="s">
        <v>94</v>
      </c>
      <c r="W245" t="s">
        <v>95</v>
      </c>
      <c r="X245">
        <v>99999</v>
      </c>
      <c r="Y245" t="s">
        <v>16</v>
      </c>
      <c r="Z245" t="s">
        <v>34</v>
      </c>
      <c r="AA245" t="s">
        <v>119</v>
      </c>
      <c r="AB245" t="s">
        <v>120</v>
      </c>
      <c r="AC245" s="4">
        <v>21.35</v>
      </c>
      <c r="AD245">
        <v>88</v>
      </c>
      <c r="AE245" s="5">
        <v>1878.8000000000002</v>
      </c>
      <c r="AF245" s="4">
        <v>184.12240000000003</v>
      </c>
    </row>
    <row r="246" spans="1:32" x14ac:dyDescent="0.25">
      <c r="A246">
        <v>1401</v>
      </c>
      <c r="B246" s="7">
        <v>41999</v>
      </c>
      <c r="C246" s="7" t="str">
        <f t="shared" si="18"/>
        <v>Fri</v>
      </c>
      <c r="D246" s="7" t="str">
        <f t="shared" si="19"/>
        <v>Dec</v>
      </c>
      <c r="E246" s="7" t="str">
        <f t="shared" si="20"/>
        <v>2014</v>
      </c>
      <c r="F246">
        <v>26</v>
      </c>
      <c r="G246" t="s">
        <v>113</v>
      </c>
      <c r="H246" t="s">
        <v>114</v>
      </c>
      <c r="I246" t="s">
        <v>94</v>
      </c>
      <c r="J246" t="s">
        <v>95</v>
      </c>
      <c r="K246">
        <v>99999</v>
      </c>
      <c r="L246" t="s">
        <v>16</v>
      </c>
      <c r="M246" t="s">
        <v>80</v>
      </c>
      <c r="N246" t="s">
        <v>81</v>
      </c>
      <c r="O246" s="2">
        <v>42001</v>
      </c>
      <c r="P246" s="2" t="str">
        <f t="shared" si="21"/>
        <v>Sun</v>
      </c>
      <c r="Q246" s="2" t="str">
        <f t="shared" si="22"/>
        <v>Dec</v>
      </c>
      <c r="R246" s="2" t="str">
        <f t="shared" si="23"/>
        <v>2014</v>
      </c>
      <c r="S246" t="s">
        <v>48</v>
      </c>
      <c r="T246" t="s">
        <v>115</v>
      </c>
      <c r="U246" t="s">
        <v>114</v>
      </c>
      <c r="V246" t="s">
        <v>94</v>
      </c>
      <c r="W246" t="s">
        <v>95</v>
      </c>
      <c r="X246">
        <v>99999</v>
      </c>
      <c r="Y246" t="s">
        <v>16</v>
      </c>
      <c r="Z246" t="s">
        <v>34</v>
      </c>
      <c r="AA246" t="s">
        <v>66</v>
      </c>
      <c r="AB246" t="s">
        <v>67</v>
      </c>
      <c r="AC246" s="4">
        <v>9.65</v>
      </c>
      <c r="AD246">
        <v>46</v>
      </c>
      <c r="AE246" s="5">
        <v>443.90000000000003</v>
      </c>
      <c r="AF246" s="4">
        <v>42.614400000000003</v>
      </c>
    </row>
    <row r="247" spans="1:32" x14ac:dyDescent="0.25">
      <c r="A247">
        <v>1402</v>
      </c>
      <c r="B247" s="7">
        <v>41999</v>
      </c>
      <c r="C247" s="7" t="str">
        <f t="shared" si="18"/>
        <v>Fri</v>
      </c>
      <c r="D247" s="7" t="str">
        <f t="shared" si="19"/>
        <v>Dec</v>
      </c>
      <c r="E247" s="7" t="str">
        <f t="shared" si="20"/>
        <v>2014</v>
      </c>
      <c r="F247">
        <v>26</v>
      </c>
      <c r="G247" t="s">
        <v>113</v>
      </c>
      <c r="H247" t="s">
        <v>114</v>
      </c>
      <c r="I247" t="s">
        <v>94</v>
      </c>
      <c r="J247" t="s">
        <v>95</v>
      </c>
      <c r="K247">
        <v>99999</v>
      </c>
      <c r="L247" t="s">
        <v>16</v>
      </c>
      <c r="M247" t="s">
        <v>80</v>
      </c>
      <c r="N247" t="s">
        <v>81</v>
      </c>
      <c r="O247" s="2">
        <v>42001</v>
      </c>
      <c r="P247" s="2" t="str">
        <f t="shared" si="21"/>
        <v>Sun</v>
      </c>
      <c r="Q247" s="2" t="str">
        <f t="shared" si="22"/>
        <v>Dec</v>
      </c>
      <c r="R247" s="2" t="str">
        <f t="shared" si="23"/>
        <v>2014</v>
      </c>
      <c r="S247" t="s">
        <v>48</v>
      </c>
      <c r="T247" t="s">
        <v>115</v>
      </c>
      <c r="U247" t="s">
        <v>114</v>
      </c>
      <c r="V247" t="s">
        <v>94</v>
      </c>
      <c r="W247" t="s">
        <v>95</v>
      </c>
      <c r="X247">
        <v>99999</v>
      </c>
      <c r="Y247" t="s">
        <v>16</v>
      </c>
      <c r="Z247" t="s">
        <v>34</v>
      </c>
      <c r="AA247" t="s">
        <v>96</v>
      </c>
      <c r="AB247" t="s">
        <v>97</v>
      </c>
      <c r="AC247" s="4">
        <v>18.399999999999999</v>
      </c>
      <c r="AD247">
        <v>93</v>
      </c>
      <c r="AE247" s="5">
        <v>1711.1999999999998</v>
      </c>
      <c r="AF247" s="4">
        <v>167.69759999999999</v>
      </c>
    </row>
    <row r="248" spans="1:32" x14ac:dyDescent="0.25">
      <c r="A248">
        <v>1403</v>
      </c>
      <c r="B248" s="7">
        <v>42002</v>
      </c>
      <c r="C248" s="7" t="str">
        <f t="shared" si="18"/>
        <v>Mon</v>
      </c>
      <c r="D248" s="7" t="str">
        <f t="shared" si="19"/>
        <v>Dec</v>
      </c>
      <c r="E248" s="7" t="str">
        <f t="shared" si="20"/>
        <v>2014</v>
      </c>
      <c r="F248">
        <v>29</v>
      </c>
      <c r="G248" t="s">
        <v>52</v>
      </c>
      <c r="H248" t="s">
        <v>53</v>
      </c>
      <c r="I248" t="s">
        <v>54</v>
      </c>
      <c r="J248" t="s">
        <v>55</v>
      </c>
      <c r="K248">
        <v>99999</v>
      </c>
      <c r="L248" t="s">
        <v>16</v>
      </c>
      <c r="M248" t="s">
        <v>56</v>
      </c>
      <c r="N248" t="s">
        <v>18</v>
      </c>
      <c r="O248" s="2">
        <v>42004</v>
      </c>
      <c r="P248" s="2" t="str">
        <f t="shared" si="21"/>
        <v>Wed</v>
      </c>
      <c r="Q248" s="2" t="str">
        <f t="shared" si="22"/>
        <v>Dec</v>
      </c>
      <c r="R248" s="2" t="str">
        <f t="shared" si="23"/>
        <v>2014</v>
      </c>
      <c r="S248" t="s">
        <v>19</v>
      </c>
      <c r="T248" t="s">
        <v>57</v>
      </c>
      <c r="U248" t="s">
        <v>53</v>
      </c>
      <c r="V248" t="s">
        <v>54</v>
      </c>
      <c r="W248" t="s">
        <v>55</v>
      </c>
      <c r="X248">
        <v>99999</v>
      </c>
      <c r="Y248" t="s">
        <v>16</v>
      </c>
      <c r="Z248" t="s">
        <v>21</v>
      </c>
      <c r="AA248" t="s">
        <v>22</v>
      </c>
      <c r="AB248" t="s">
        <v>23</v>
      </c>
      <c r="AC248" s="4">
        <v>14</v>
      </c>
      <c r="AD248">
        <v>96</v>
      </c>
      <c r="AE248" s="5">
        <v>1344</v>
      </c>
      <c r="AF248" s="4">
        <v>141.12</v>
      </c>
    </row>
    <row r="249" spans="1:32" x14ac:dyDescent="0.25">
      <c r="A249">
        <v>1404</v>
      </c>
      <c r="B249" s="7">
        <v>41979</v>
      </c>
      <c r="C249" s="7" t="str">
        <f t="shared" si="18"/>
        <v>Sat</v>
      </c>
      <c r="D249" s="7" t="str">
        <f t="shared" si="19"/>
        <v>Dec</v>
      </c>
      <c r="E249" s="7" t="str">
        <f t="shared" si="20"/>
        <v>2014</v>
      </c>
      <c r="F249">
        <v>6</v>
      </c>
      <c r="G249" t="s">
        <v>68</v>
      </c>
      <c r="H249" t="s">
        <v>69</v>
      </c>
      <c r="I249" t="s">
        <v>70</v>
      </c>
      <c r="J249" t="s">
        <v>71</v>
      </c>
      <c r="K249">
        <v>99999</v>
      </c>
      <c r="L249" t="s">
        <v>16</v>
      </c>
      <c r="M249" t="s">
        <v>72</v>
      </c>
      <c r="N249" t="s">
        <v>47</v>
      </c>
      <c r="O249" s="2">
        <v>41981</v>
      </c>
      <c r="P249" s="2" t="str">
        <f t="shared" si="21"/>
        <v>Mon</v>
      </c>
      <c r="Q249" s="2" t="str">
        <f t="shared" si="22"/>
        <v>Dec</v>
      </c>
      <c r="R249" s="2" t="str">
        <f t="shared" si="23"/>
        <v>2014</v>
      </c>
      <c r="S249" t="s">
        <v>48</v>
      </c>
      <c r="T249" t="s">
        <v>73</v>
      </c>
      <c r="U249" t="s">
        <v>69</v>
      </c>
      <c r="V249" t="s">
        <v>70</v>
      </c>
      <c r="W249" t="s">
        <v>71</v>
      </c>
      <c r="X249">
        <v>99999</v>
      </c>
      <c r="Y249" t="s">
        <v>16</v>
      </c>
      <c r="Z249" t="s">
        <v>21</v>
      </c>
      <c r="AA249" t="s">
        <v>58</v>
      </c>
      <c r="AB249" t="s">
        <v>59</v>
      </c>
      <c r="AC249" s="4">
        <v>12.75</v>
      </c>
      <c r="AD249">
        <v>12</v>
      </c>
      <c r="AE249" s="5">
        <v>153</v>
      </c>
      <c r="AF249" s="4">
        <v>16.065000000000001</v>
      </c>
    </row>
    <row r="250" spans="1:32" x14ac:dyDescent="0.25">
      <c r="A250">
        <v>1406</v>
      </c>
      <c r="B250" s="7">
        <v>41977</v>
      </c>
      <c r="C250" s="7" t="str">
        <f t="shared" si="18"/>
        <v>Thu</v>
      </c>
      <c r="D250" s="7" t="str">
        <f t="shared" si="19"/>
        <v>Dec</v>
      </c>
      <c r="E250" s="7" t="str">
        <f t="shared" si="20"/>
        <v>2014</v>
      </c>
      <c r="F250">
        <v>4</v>
      </c>
      <c r="G250" t="s">
        <v>26</v>
      </c>
      <c r="H250" t="s">
        <v>27</v>
      </c>
      <c r="I250" t="s">
        <v>28</v>
      </c>
      <c r="J250" t="s">
        <v>29</v>
      </c>
      <c r="K250">
        <v>99999</v>
      </c>
      <c r="L250" t="s">
        <v>16</v>
      </c>
      <c r="M250" t="s">
        <v>30</v>
      </c>
      <c r="N250" t="s">
        <v>31</v>
      </c>
      <c r="O250" s="2">
        <v>41979</v>
      </c>
      <c r="P250" s="2" t="str">
        <f t="shared" si="21"/>
        <v>Sat</v>
      </c>
      <c r="Q250" s="2" t="str">
        <f t="shared" si="22"/>
        <v>Dec</v>
      </c>
      <c r="R250" s="2" t="str">
        <f t="shared" si="23"/>
        <v>2014</v>
      </c>
      <c r="S250" t="s">
        <v>32</v>
      </c>
      <c r="T250" t="s">
        <v>33</v>
      </c>
      <c r="U250" t="s">
        <v>27</v>
      </c>
      <c r="V250" t="s">
        <v>28</v>
      </c>
      <c r="W250" t="s">
        <v>29</v>
      </c>
      <c r="X250">
        <v>99999</v>
      </c>
      <c r="Y250" t="s">
        <v>16</v>
      </c>
      <c r="Z250" t="s">
        <v>34</v>
      </c>
      <c r="AA250" t="s">
        <v>121</v>
      </c>
      <c r="AB250" t="s">
        <v>91</v>
      </c>
      <c r="AC250" s="4">
        <v>81</v>
      </c>
      <c r="AD250">
        <v>38</v>
      </c>
      <c r="AE250" s="5">
        <v>3078</v>
      </c>
      <c r="AF250" s="4">
        <v>292.41000000000003</v>
      </c>
    </row>
    <row r="251" spans="1:32" x14ac:dyDescent="0.25">
      <c r="A251">
        <v>1407</v>
      </c>
      <c r="B251" s="7">
        <v>41977</v>
      </c>
      <c r="C251" s="7" t="str">
        <f t="shared" si="18"/>
        <v>Thu</v>
      </c>
      <c r="D251" s="7" t="str">
        <f t="shared" si="19"/>
        <v>Dec</v>
      </c>
      <c r="E251" s="7" t="str">
        <f t="shared" si="20"/>
        <v>2014</v>
      </c>
      <c r="F251">
        <v>4</v>
      </c>
      <c r="G251" t="s">
        <v>26</v>
      </c>
      <c r="H251" t="s">
        <v>27</v>
      </c>
      <c r="I251" t="s">
        <v>28</v>
      </c>
      <c r="J251" t="s">
        <v>29</v>
      </c>
      <c r="K251">
        <v>99999</v>
      </c>
      <c r="L251" t="s">
        <v>16</v>
      </c>
      <c r="M251" t="s">
        <v>30</v>
      </c>
      <c r="N251" t="s">
        <v>31</v>
      </c>
      <c r="O251" s="2">
        <v>41979</v>
      </c>
      <c r="P251" s="2" t="str">
        <f t="shared" si="21"/>
        <v>Sat</v>
      </c>
      <c r="Q251" s="2" t="str">
        <f t="shared" si="22"/>
        <v>Dec</v>
      </c>
      <c r="R251" s="2" t="str">
        <f t="shared" si="23"/>
        <v>2014</v>
      </c>
      <c r="S251" t="s">
        <v>32</v>
      </c>
      <c r="T251" t="s">
        <v>33</v>
      </c>
      <c r="U251" t="s">
        <v>27</v>
      </c>
      <c r="V251" t="s">
        <v>28</v>
      </c>
      <c r="W251" t="s">
        <v>29</v>
      </c>
      <c r="X251">
        <v>99999</v>
      </c>
      <c r="Y251" t="s">
        <v>16</v>
      </c>
      <c r="Z251" t="s">
        <v>34</v>
      </c>
      <c r="AA251" t="s">
        <v>122</v>
      </c>
      <c r="AB251" t="s">
        <v>123</v>
      </c>
      <c r="AC251" s="4">
        <v>7</v>
      </c>
      <c r="AD251">
        <v>42</v>
      </c>
      <c r="AE251" s="5">
        <v>294</v>
      </c>
      <c r="AF251" s="4">
        <v>29.106000000000002</v>
      </c>
    </row>
    <row r="252" spans="1:32" x14ac:dyDescent="0.25">
      <c r="A252">
        <v>1409</v>
      </c>
      <c r="B252" s="7">
        <v>41981</v>
      </c>
      <c r="C252" s="7" t="str">
        <f t="shared" si="18"/>
        <v>Mon</v>
      </c>
      <c r="D252" s="7" t="str">
        <f t="shared" si="19"/>
        <v>Dec</v>
      </c>
      <c r="E252" s="7" t="str">
        <f t="shared" si="20"/>
        <v>2014</v>
      </c>
      <c r="F252">
        <v>8</v>
      </c>
      <c r="G252" t="s">
        <v>42</v>
      </c>
      <c r="H252" t="s">
        <v>43</v>
      </c>
      <c r="I252" t="s">
        <v>44</v>
      </c>
      <c r="J252" t="s">
        <v>45</v>
      </c>
      <c r="K252">
        <v>99999</v>
      </c>
      <c r="L252" t="s">
        <v>16</v>
      </c>
      <c r="M252" t="s">
        <v>46</v>
      </c>
      <c r="N252" t="s">
        <v>47</v>
      </c>
      <c r="O252" s="2">
        <v>41983</v>
      </c>
      <c r="P252" s="2" t="str">
        <f t="shared" si="21"/>
        <v>Wed</v>
      </c>
      <c r="Q252" s="2" t="str">
        <f t="shared" si="22"/>
        <v>Dec</v>
      </c>
      <c r="R252" s="2" t="str">
        <f t="shared" si="23"/>
        <v>2014</v>
      </c>
      <c r="S252" t="s">
        <v>48</v>
      </c>
      <c r="T252" t="s">
        <v>49</v>
      </c>
      <c r="U252" t="s">
        <v>43</v>
      </c>
      <c r="V252" t="s">
        <v>44</v>
      </c>
      <c r="W252" t="s">
        <v>45</v>
      </c>
      <c r="X252">
        <v>99999</v>
      </c>
      <c r="Y252" t="s">
        <v>16</v>
      </c>
      <c r="Z252" t="s">
        <v>34</v>
      </c>
      <c r="AA252" t="s">
        <v>106</v>
      </c>
      <c r="AB252" t="s">
        <v>107</v>
      </c>
      <c r="AC252" s="4">
        <v>34.799999999999997</v>
      </c>
      <c r="AD252">
        <v>100</v>
      </c>
      <c r="AE252" s="5">
        <v>3479.9999999999995</v>
      </c>
      <c r="AF252" s="4">
        <v>344.52</v>
      </c>
    </row>
    <row r="253" spans="1:32" x14ac:dyDescent="0.25">
      <c r="A253">
        <v>1412</v>
      </c>
      <c r="B253" s="7">
        <v>41976</v>
      </c>
      <c r="C253" s="7" t="str">
        <f t="shared" si="18"/>
        <v>Wed</v>
      </c>
      <c r="D253" s="7" t="str">
        <f t="shared" si="19"/>
        <v>Dec</v>
      </c>
      <c r="E253" s="7" t="str">
        <f t="shared" si="20"/>
        <v>2014</v>
      </c>
      <c r="F253">
        <v>3</v>
      </c>
      <c r="G253" t="s">
        <v>60</v>
      </c>
      <c r="H253" t="s">
        <v>61</v>
      </c>
      <c r="I253" t="s">
        <v>62</v>
      </c>
      <c r="J253" t="s">
        <v>63</v>
      </c>
      <c r="K253">
        <v>99999</v>
      </c>
      <c r="L253" t="s">
        <v>16</v>
      </c>
      <c r="M253" t="s">
        <v>17</v>
      </c>
      <c r="N253" t="s">
        <v>18</v>
      </c>
      <c r="O253" s="2">
        <v>41978</v>
      </c>
      <c r="P253" s="2" t="str">
        <f t="shared" si="21"/>
        <v>Fri</v>
      </c>
      <c r="Q253" s="2" t="str">
        <f t="shared" si="22"/>
        <v>Dec</v>
      </c>
      <c r="R253" s="2" t="str">
        <f t="shared" si="23"/>
        <v>2014</v>
      </c>
      <c r="S253" t="s">
        <v>19</v>
      </c>
      <c r="T253" t="s">
        <v>64</v>
      </c>
      <c r="U253" t="s">
        <v>61</v>
      </c>
      <c r="V253" t="s">
        <v>62</v>
      </c>
      <c r="W253" t="s">
        <v>63</v>
      </c>
      <c r="X253">
        <v>99999</v>
      </c>
      <c r="Y253" t="s">
        <v>16</v>
      </c>
      <c r="Z253" t="s">
        <v>65</v>
      </c>
      <c r="AA253" t="s">
        <v>108</v>
      </c>
      <c r="AB253" t="s">
        <v>93</v>
      </c>
      <c r="AC253" s="4">
        <v>10</v>
      </c>
      <c r="AD253">
        <v>89</v>
      </c>
      <c r="AE253" s="5">
        <v>890</v>
      </c>
      <c r="AF253" s="4">
        <v>87.22</v>
      </c>
    </row>
    <row r="254" spans="1:32" x14ac:dyDescent="0.25">
      <c r="A254">
        <v>1413</v>
      </c>
      <c r="B254" s="7">
        <v>41976</v>
      </c>
      <c r="C254" s="7" t="str">
        <f t="shared" si="18"/>
        <v>Wed</v>
      </c>
      <c r="D254" s="7" t="str">
        <f t="shared" si="19"/>
        <v>Dec</v>
      </c>
      <c r="E254" s="7" t="str">
        <f t="shared" si="20"/>
        <v>2014</v>
      </c>
      <c r="F254">
        <v>3</v>
      </c>
      <c r="G254" t="s">
        <v>60</v>
      </c>
      <c r="H254" t="s">
        <v>61</v>
      </c>
      <c r="I254" t="s">
        <v>62</v>
      </c>
      <c r="J254" t="s">
        <v>63</v>
      </c>
      <c r="K254">
        <v>99999</v>
      </c>
      <c r="L254" t="s">
        <v>16</v>
      </c>
      <c r="M254" t="s">
        <v>17</v>
      </c>
      <c r="N254" t="s">
        <v>18</v>
      </c>
      <c r="O254" s="2">
        <v>41978</v>
      </c>
      <c r="P254" s="2" t="str">
        <f t="shared" si="21"/>
        <v>Fri</v>
      </c>
      <c r="Q254" s="2" t="str">
        <f t="shared" si="22"/>
        <v>Dec</v>
      </c>
      <c r="R254" s="2" t="str">
        <f t="shared" si="23"/>
        <v>2014</v>
      </c>
      <c r="S254" t="s">
        <v>19</v>
      </c>
      <c r="T254" t="s">
        <v>64</v>
      </c>
      <c r="U254" t="s">
        <v>61</v>
      </c>
      <c r="V254" t="s">
        <v>62</v>
      </c>
      <c r="W254" t="s">
        <v>63</v>
      </c>
      <c r="X254">
        <v>99999</v>
      </c>
      <c r="Y254" t="s">
        <v>16</v>
      </c>
      <c r="Z254" t="s">
        <v>65</v>
      </c>
      <c r="AA254" t="s">
        <v>74</v>
      </c>
      <c r="AB254" t="s">
        <v>75</v>
      </c>
      <c r="AC254" s="4">
        <v>40</v>
      </c>
      <c r="AD254">
        <v>12</v>
      </c>
      <c r="AE254" s="5">
        <v>480</v>
      </c>
      <c r="AF254" s="4">
        <v>46.56</v>
      </c>
    </row>
    <row r="255" spans="1:32" x14ac:dyDescent="0.25">
      <c r="A255">
        <v>1417</v>
      </c>
      <c r="B255" s="7">
        <v>41983</v>
      </c>
      <c r="C255" s="7" t="str">
        <f t="shared" si="18"/>
        <v>Wed</v>
      </c>
      <c r="D255" s="7" t="str">
        <f t="shared" si="19"/>
        <v>Dec</v>
      </c>
      <c r="E255" s="7" t="str">
        <f t="shared" si="20"/>
        <v>2014</v>
      </c>
      <c r="F255">
        <v>10</v>
      </c>
      <c r="G255" t="s">
        <v>83</v>
      </c>
      <c r="H255" t="s">
        <v>84</v>
      </c>
      <c r="I255" t="s">
        <v>85</v>
      </c>
      <c r="J255" t="s">
        <v>86</v>
      </c>
      <c r="K255">
        <v>99999</v>
      </c>
      <c r="L255" t="s">
        <v>16</v>
      </c>
      <c r="M255" t="s">
        <v>87</v>
      </c>
      <c r="N255" t="s">
        <v>31</v>
      </c>
      <c r="O255" s="2">
        <v>41985</v>
      </c>
      <c r="P255" s="2" t="str">
        <f t="shared" si="21"/>
        <v>Fri</v>
      </c>
      <c r="Q255" s="2" t="str">
        <f t="shared" si="22"/>
        <v>Dec</v>
      </c>
      <c r="R255" s="2" t="str">
        <f t="shared" si="23"/>
        <v>2014</v>
      </c>
      <c r="S255" t="s">
        <v>19</v>
      </c>
      <c r="T255" t="s">
        <v>88</v>
      </c>
      <c r="U255" t="s">
        <v>84</v>
      </c>
      <c r="V255" t="s">
        <v>85</v>
      </c>
      <c r="W255" t="s">
        <v>86</v>
      </c>
      <c r="X255">
        <v>99999</v>
      </c>
      <c r="Y255" t="s">
        <v>16</v>
      </c>
      <c r="Z255" t="s">
        <v>34</v>
      </c>
      <c r="AA255" t="s">
        <v>109</v>
      </c>
      <c r="AB255" t="s">
        <v>25</v>
      </c>
      <c r="AC255" s="4">
        <v>10</v>
      </c>
      <c r="AD255">
        <v>97</v>
      </c>
      <c r="AE255" s="5">
        <v>970</v>
      </c>
      <c r="AF255" s="4">
        <v>100.88000000000001</v>
      </c>
    </row>
    <row r="256" spans="1:32" x14ac:dyDescent="0.25">
      <c r="A256">
        <v>1422</v>
      </c>
      <c r="B256" s="7">
        <v>42001</v>
      </c>
      <c r="C256" s="7" t="str">
        <f t="shared" si="18"/>
        <v>Sun</v>
      </c>
      <c r="D256" s="7" t="str">
        <f t="shared" si="19"/>
        <v>Dec</v>
      </c>
      <c r="E256" s="7" t="str">
        <f t="shared" si="20"/>
        <v>2014</v>
      </c>
      <c r="F256">
        <v>28</v>
      </c>
      <c r="G256" t="s">
        <v>76</v>
      </c>
      <c r="H256" t="s">
        <v>77</v>
      </c>
      <c r="I256" t="s">
        <v>78</v>
      </c>
      <c r="J256" t="s">
        <v>79</v>
      </c>
      <c r="K256">
        <v>99999</v>
      </c>
      <c r="L256" t="s">
        <v>16</v>
      </c>
      <c r="M256" t="s">
        <v>80</v>
      </c>
      <c r="N256" t="s">
        <v>81</v>
      </c>
      <c r="O256" s="2">
        <v>42003</v>
      </c>
      <c r="P256" s="2" t="str">
        <f t="shared" si="21"/>
        <v>Tue</v>
      </c>
      <c r="Q256" s="2" t="str">
        <f t="shared" si="22"/>
        <v>Dec</v>
      </c>
      <c r="R256" s="2" t="str">
        <f t="shared" si="23"/>
        <v>2014</v>
      </c>
      <c r="S256" t="s">
        <v>48</v>
      </c>
      <c r="T256" t="s">
        <v>82</v>
      </c>
      <c r="U256" t="s">
        <v>77</v>
      </c>
      <c r="V256" t="s">
        <v>78</v>
      </c>
      <c r="W256" t="s">
        <v>79</v>
      </c>
      <c r="X256">
        <v>99999</v>
      </c>
      <c r="Y256" t="s">
        <v>16</v>
      </c>
      <c r="Z256" t="s">
        <v>34</v>
      </c>
      <c r="AA256" t="s">
        <v>41</v>
      </c>
      <c r="AB256" t="s">
        <v>23</v>
      </c>
      <c r="AC256" s="4">
        <v>46</v>
      </c>
      <c r="AD256">
        <v>43</v>
      </c>
      <c r="AE256" s="5">
        <v>1978</v>
      </c>
      <c r="AF256" s="4">
        <v>197.8</v>
      </c>
    </row>
    <row r="257" spans="1:32" x14ac:dyDescent="0.25">
      <c r="A257">
        <v>1423</v>
      </c>
      <c r="B257" s="7">
        <v>41982</v>
      </c>
      <c r="C257" s="7" t="str">
        <f t="shared" si="18"/>
        <v>Tue</v>
      </c>
      <c r="D257" s="7" t="str">
        <f t="shared" si="19"/>
        <v>Dec</v>
      </c>
      <c r="E257" s="7" t="str">
        <f t="shared" si="20"/>
        <v>2014</v>
      </c>
      <c r="F257">
        <v>9</v>
      </c>
      <c r="G257" t="s">
        <v>98</v>
      </c>
      <c r="H257" t="s">
        <v>99</v>
      </c>
      <c r="I257" t="s">
        <v>100</v>
      </c>
      <c r="J257" t="s">
        <v>101</v>
      </c>
      <c r="K257">
        <v>99999</v>
      </c>
      <c r="L257" t="s">
        <v>16</v>
      </c>
      <c r="M257" t="s">
        <v>102</v>
      </c>
      <c r="N257" t="s">
        <v>18</v>
      </c>
      <c r="O257" s="2">
        <v>41984</v>
      </c>
      <c r="P257" s="2" t="str">
        <f t="shared" si="21"/>
        <v>Thu</v>
      </c>
      <c r="Q257" s="2" t="str">
        <f t="shared" si="22"/>
        <v>Dec</v>
      </c>
      <c r="R257" s="2" t="str">
        <f t="shared" si="23"/>
        <v>2014</v>
      </c>
      <c r="S257" t="s">
        <v>32</v>
      </c>
      <c r="T257" t="s">
        <v>103</v>
      </c>
      <c r="U257" t="s">
        <v>99</v>
      </c>
      <c r="V257" t="s">
        <v>100</v>
      </c>
      <c r="W257" t="s">
        <v>101</v>
      </c>
      <c r="X257">
        <v>99999</v>
      </c>
      <c r="Y257" t="s">
        <v>16</v>
      </c>
      <c r="Z257" t="s">
        <v>21</v>
      </c>
      <c r="AA257" t="s">
        <v>66</v>
      </c>
      <c r="AB257" t="s">
        <v>67</v>
      </c>
      <c r="AC257" s="4">
        <v>9.65</v>
      </c>
      <c r="AD257">
        <v>18</v>
      </c>
      <c r="AE257" s="5">
        <v>173.70000000000002</v>
      </c>
      <c r="AF257" s="4">
        <v>16.5015</v>
      </c>
    </row>
    <row r="258" spans="1:32" x14ac:dyDescent="0.25">
      <c r="A258">
        <v>1424</v>
      </c>
      <c r="B258" s="7">
        <v>41979</v>
      </c>
      <c r="C258" s="7" t="str">
        <f t="shared" si="18"/>
        <v>Sat</v>
      </c>
      <c r="D258" s="7" t="str">
        <f t="shared" si="19"/>
        <v>Dec</v>
      </c>
      <c r="E258" s="7" t="str">
        <f t="shared" si="20"/>
        <v>2014</v>
      </c>
      <c r="F258">
        <v>6</v>
      </c>
      <c r="G258" t="s">
        <v>68</v>
      </c>
      <c r="H258" t="s">
        <v>69</v>
      </c>
      <c r="I258" t="s">
        <v>70</v>
      </c>
      <c r="J258" t="s">
        <v>71</v>
      </c>
      <c r="K258">
        <v>99999</v>
      </c>
      <c r="L258" t="s">
        <v>16</v>
      </c>
      <c r="M258" t="s">
        <v>72</v>
      </c>
      <c r="N258" t="s">
        <v>47</v>
      </c>
      <c r="O258" s="2">
        <v>41981</v>
      </c>
      <c r="P258" s="2" t="str">
        <f t="shared" si="21"/>
        <v>Mon</v>
      </c>
      <c r="Q258" s="2" t="str">
        <f t="shared" si="22"/>
        <v>Dec</v>
      </c>
      <c r="R258" s="2" t="str">
        <f t="shared" si="23"/>
        <v>2014</v>
      </c>
      <c r="S258" t="s">
        <v>19</v>
      </c>
      <c r="T258" t="s">
        <v>73</v>
      </c>
      <c r="U258" t="s">
        <v>69</v>
      </c>
      <c r="V258" t="s">
        <v>70</v>
      </c>
      <c r="W258" t="s">
        <v>71</v>
      </c>
      <c r="X258">
        <v>99999</v>
      </c>
      <c r="Y258" t="s">
        <v>16</v>
      </c>
      <c r="Z258" t="s">
        <v>34</v>
      </c>
      <c r="AA258" t="s">
        <v>58</v>
      </c>
      <c r="AB258" t="s">
        <v>59</v>
      </c>
      <c r="AC258" s="4">
        <v>12.75</v>
      </c>
      <c r="AD258">
        <v>41</v>
      </c>
      <c r="AE258" s="5">
        <v>522.75</v>
      </c>
      <c r="AF258" s="4">
        <v>50.706750000000007</v>
      </c>
    </row>
    <row r="259" spans="1:32" x14ac:dyDescent="0.25">
      <c r="A259">
        <v>1425</v>
      </c>
      <c r="B259" s="7">
        <v>41981</v>
      </c>
      <c r="C259" s="7" t="str">
        <f t="shared" ref="C259:C264" si="24">TEXT(B259,"ddd")</f>
        <v>Mon</v>
      </c>
      <c r="D259" s="7" t="str">
        <f t="shared" ref="D259:D264" si="25">TEXT(B259,"MMM")</f>
        <v>Dec</v>
      </c>
      <c r="E259" s="7" t="str">
        <f t="shared" ref="E259:E264" si="26">TEXT(B259,"YYYY")</f>
        <v>2014</v>
      </c>
      <c r="F259">
        <v>8</v>
      </c>
      <c r="G259" t="s">
        <v>42</v>
      </c>
      <c r="H259" t="s">
        <v>43</v>
      </c>
      <c r="I259" t="s">
        <v>44</v>
      </c>
      <c r="J259" t="s">
        <v>45</v>
      </c>
      <c r="K259">
        <v>99999</v>
      </c>
      <c r="L259" t="s">
        <v>16</v>
      </c>
      <c r="M259" t="s">
        <v>46</v>
      </c>
      <c r="N259" t="s">
        <v>47</v>
      </c>
      <c r="O259">
        <v>41983</v>
      </c>
      <c r="P259" s="2" t="str">
        <f t="shared" ref="P259:P264" si="27">TEXT(O259,"DDD")</f>
        <v>Wed</v>
      </c>
      <c r="Q259" s="2" t="str">
        <f t="shared" ref="Q259:Q264" si="28">TEXT(O259,"MMM")</f>
        <v>Dec</v>
      </c>
      <c r="R259" s="2" t="str">
        <f t="shared" ref="R259:R264" si="29">TEXT(O259,"YYYY")</f>
        <v>2014</v>
      </c>
      <c r="S259" t="s">
        <v>19</v>
      </c>
      <c r="T259" t="s">
        <v>49</v>
      </c>
      <c r="U259" t="s">
        <v>43</v>
      </c>
      <c r="V259" t="s">
        <v>44</v>
      </c>
      <c r="W259" t="s">
        <v>45</v>
      </c>
      <c r="X259">
        <v>99999</v>
      </c>
      <c r="Y259" t="s">
        <v>16</v>
      </c>
      <c r="Z259" t="s">
        <v>21</v>
      </c>
      <c r="AA259" t="s">
        <v>58</v>
      </c>
      <c r="AB259" t="s">
        <v>59</v>
      </c>
      <c r="AC259" s="4">
        <v>12.75</v>
      </c>
      <c r="AD259">
        <v>19</v>
      </c>
      <c r="AE259" s="5">
        <v>242.25</v>
      </c>
      <c r="AF259" s="4">
        <v>23.982750000000003</v>
      </c>
    </row>
    <row r="260" spans="1:32" x14ac:dyDescent="0.25">
      <c r="A260">
        <v>1426</v>
      </c>
      <c r="B260" s="7">
        <v>41998</v>
      </c>
      <c r="C260" s="7" t="str">
        <f t="shared" si="24"/>
        <v>Thu</v>
      </c>
      <c r="D260" s="7" t="str">
        <f t="shared" si="25"/>
        <v>Dec</v>
      </c>
      <c r="E260" s="7" t="str">
        <f t="shared" si="26"/>
        <v>2014</v>
      </c>
      <c r="F260">
        <v>25</v>
      </c>
      <c r="G260" t="s">
        <v>110</v>
      </c>
      <c r="H260" t="s">
        <v>111</v>
      </c>
      <c r="I260" t="s">
        <v>85</v>
      </c>
      <c r="J260" t="s">
        <v>86</v>
      </c>
      <c r="K260">
        <v>99999</v>
      </c>
      <c r="L260" t="s">
        <v>16</v>
      </c>
      <c r="M260" t="s">
        <v>87</v>
      </c>
      <c r="N260" t="s">
        <v>31</v>
      </c>
      <c r="O260">
        <v>42000</v>
      </c>
      <c r="P260" s="2" t="str">
        <f t="shared" si="27"/>
        <v>Sat</v>
      </c>
      <c r="Q260" s="2" t="str">
        <f t="shared" si="28"/>
        <v>Dec</v>
      </c>
      <c r="R260" s="2" t="str">
        <f t="shared" si="29"/>
        <v>2014</v>
      </c>
      <c r="S260" t="s">
        <v>32</v>
      </c>
      <c r="T260" t="s">
        <v>112</v>
      </c>
      <c r="U260" t="s">
        <v>111</v>
      </c>
      <c r="V260" t="s">
        <v>85</v>
      </c>
      <c r="W260" t="s">
        <v>86</v>
      </c>
      <c r="X260">
        <v>99999</v>
      </c>
      <c r="Y260" t="s">
        <v>16</v>
      </c>
      <c r="Z260" t="s">
        <v>65</v>
      </c>
      <c r="AA260" t="s">
        <v>92</v>
      </c>
      <c r="AB260" t="s">
        <v>93</v>
      </c>
      <c r="AC260" s="4">
        <v>22</v>
      </c>
      <c r="AD260">
        <v>65</v>
      </c>
      <c r="AE260" s="5">
        <v>1430</v>
      </c>
      <c r="AF260" s="4">
        <v>138.71</v>
      </c>
    </row>
    <row r="261" spans="1:32" x14ac:dyDescent="0.25">
      <c r="A261">
        <v>1427</v>
      </c>
      <c r="B261" s="7">
        <v>41999</v>
      </c>
      <c r="C261" s="7" t="str">
        <f t="shared" si="24"/>
        <v>Fri</v>
      </c>
      <c r="D261" s="7" t="str">
        <f t="shared" si="25"/>
        <v>Dec</v>
      </c>
      <c r="E261" s="7" t="str">
        <f t="shared" si="26"/>
        <v>2014</v>
      </c>
      <c r="F261">
        <v>26</v>
      </c>
      <c r="G261" t="s">
        <v>113</v>
      </c>
      <c r="H261" t="s">
        <v>114</v>
      </c>
      <c r="I261" t="s">
        <v>94</v>
      </c>
      <c r="J261" t="s">
        <v>95</v>
      </c>
      <c r="K261">
        <v>99999</v>
      </c>
      <c r="L261" t="s">
        <v>16</v>
      </c>
      <c r="M261" t="s">
        <v>80</v>
      </c>
      <c r="N261" t="s">
        <v>81</v>
      </c>
      <c r="O261">
        <v>42001</v>
      </c>
      <c r="P261" s="2" t="str">
        <f t="shared" si="27"/>
        <v>Sun</v>
      </c>
      <c r="Q261" s="2" t="str">
        <f t="shared" si="28"/>
        <v>Dec</v>
      </c>
      <c r="R261" s="2" t="str">
        <f t="shared" si="29"/>
        <v>2014</v>
      </c>
      <c r="S261" t="s">
        <v>48</v>
      </c>
      <c r="T261" t="s">
        <v>115</v>
      </c>
      <c r="U261" t="s">
        <v>114</v>
      </c>
      <c r="V261" t="s">
        <v>94</v>
      </c>
      <c r="W261" t="s">
        <v>95</v>
      </c>
      <c r="X261">
        <v>99999</v>
      </c>
      <c r="Y261" t="s">
        <v>16</v>
      </c>
      <c r="Z261" t="s">
        <v>34</v>
      </c>
      <c r="AA261" t="s">
        <v>90</v>
      </c>
      <c r="AB261" t="s">
        <v>91</v>
      </c>
      <c r="AC261" s="4">
        <v>25</v>
      </c>
      <c r="AD261">
        <v>13</v>
      </c>
      <c r="AE261" s="5">
        <v>325</v>
      </c>
      <c r="AF261" s="4">
        <v>32.174999999999997</v>
      </c>
    </row>
    <row r="262" spans="1:32" x14ac:dyDescent="0.25">
      <c r="A262">
        <v>1428</v>
      </c>
      <c r="B262" s="7">
        <v>42002</v>
      </c>
      <c r="C262" s="7" t="str">
        <f t="shared" si="24"/>
        <v>Mon</v>
      </c>
      <c r="D262" s="7" t="str">
        <f t="shared" si="25"/>
        <v>Dec</v>
      </c>
      <c r="E262" s="7" t="str">
        <f t="shared" si="26"/>
        <v>2014</v>
      </c>
      <c r="F262">
        <v>29</v>
      </c>
      <c r="G262" t="s">
        <v>52</v>
      </c>
      <c r="H262" t="s">
        <v>53</v>
      </c>
      <c r="I262" t="s">
        <v>54</v>
      </c>
      <c r="J262" t="s">
        <v>55</v>
      </c>
      <c r="K262">
        <v>99999</v>
      </c>
      <c r="L262" t="s">
        <v>16</v>
      </c>
      <c r="M262" t="s">
        <v>56</v>
      </c>
      <c r="N262" t="s">
        <v>18</v>
      </c>
      <c r="O262">
        <v>42004</v>
      </c>
      <c r="P262" s="2" t="str">
        <f t="shared" si="27"/>
        <v>Wed</v>
      </c>
      <c r="Q262" s="2" t="str">
        <f t="shared" si="28"/>
        <v>Dec</v>
      </c>
      <c r="R262" s="2" t="str">
        <f t="shared" si="29"/>
        <v>2014</v>
      </c>
      <c r="S262" t="s">
        <v>19</v>
      </c>
      <c r="T262" t="s">
        <v>57</v>
      </c>
      <c r="U262" t="s">
        <v>53</v>
      </c>
      <c r="V262" t="s">
        <v>54</v>
      </c>
      <c r="W262" t="s">
        <v>55</v>
      </c>
      <c r="X262">
        <v>99999</v>
      </c>
      <c r="Y262" t="s">
        <v>16</v>
      </c>
      <c r="Z262" t="s">
        <v>21</v>
      </c>
      <c r="AA262" t="s">
        <v>116</v>
      </c>
      <c r="AB262" t="s">
        <v>117</v>
      </c>
      <c r="AC262" s="4">
        <v>39</v>
      </c>
      <c r="AD262">
        <v>54</v>
      </c>
      <c r="AE262" s="5">
        <v>2106</v>
      </c>
      <c r="AF262" s="4">
        <v>214.81200000000004</v>
      </c>
    </row>
    <row r="263" spans="1:32" x14ac:dyDescent="0.25">
      <c r="A263">
        <v>1429</v>
      </c>
      <c r="B263" s="7">
        <v>41979</v>
      </c>
      <c r="C263" s="7" t="str">
        <f t="shared" si="24"/>
        <v>Sat</v>
      </c>
      <c r="D263" s="7" t="str">
        <f t="shared" si="25"/>
        <v>Dec</v>
      </c>
      <c r="E263" s="7" t="str">
        <f t="shared" si="26"/>
        <v>2014</v>
      </c>
      <c r="F263">
        <v>6</v>
      </c>
      <c r="G263" t="s">
        <v>68</v>
      </c>
      <c r="H263" t="s">
        <v>69</v>
      </c>
      <c r="I263" t="s">
        <v>70</v>
      </c>
      <c r="J263" t="s">
        <v>71</v>
      </c>
      <c r="K263">
        <v>99999</v>
      </c>
      <c r="L263" t="s">
        <v>16</v>
      </c>
      <c r="M263" t="s">
        <v>72</v>
      </c>
      <c r="N263" t="s">
        <v>47</v>
      </c>
      <c r="O263" s="2">
        <v>41981</v>
      </c>
      <c r="P263" s="2" t="str">
        <f t="shared" si="27"/>
        <v>Mon</v>
      </c>
      <c r="Q263" s="2" t="str">
        <f t="shared" si="28"/>
        <v>Dec</v>
      </c>
      <c r="R263" s="2" t="str">
        <f t="shared" si="29"/>
        <v>2014</v>
      </c>
      <c r="S263" t="s">
        <v>48</v>
      </c>
      <c r="T263" t="s">
        <v>73</v>
      </c>
      <c r="U263" t="s">
        <v>69</v>
      </c>
      <c r="V263" t="s">
        <v>70</v>
      </c>
      <c r="W263" t="s">
        <v>71</v>
      </c>
      <c r="X263">
        <v>99999</v>
      </c>
      <c r="Y263" t="s">
        <v>16</v>
      </c>
      <c r="Z263" t="s">
        <v>21</v>
      </c>
      <c r="AA263" t="s">
        <v>35</v>
      </c>
      <c r="AB263" t="s">
        <v>25</v>
      </c>
      <c r="AC263" s="4">
        <v>30</v>
      </c>
      <c r="AD263">
        <v>33</v>
      </c>
      <c r="AE263" s="5">
        <v>990</v>
      </c>
      <c r="AF263" s="4">
        <v>95.039999999999992</v>
      </c>
    </row>
    <row r="264" spans="1:32" x14ac:dyDescent="0.25">
      <c r="A264">
        <v>1430</v>
      </c>
      <c r="B264" s="7">
        <v>41979</v>
      </c>
      <c r="C264" s="7" t="str">
        <f t="shared" si="24"/>
        <v>Sat</v>
      </c>
      <c r="D264" s="7" t="str">
        <f t="shared" si="25"/>
        <v>Dec</v>
      </c>
      <c r="E264" s="7" t="str">
        <f t="shared" si="26"/>
        <v>2014</v>
      </c>
      <c r="F264">
        <v>6</v>
      </c>
      <c r="G264" t="s">
        <v>68</v>
      </c>
      <c r="H264" t="s">
        <v>69</v>
      </c>
      <c r="I264" t="s">
        <v>70</v>
      </c>
      <c r="J264" t="s">
        <v>71</v>
      </c>
      <c r="K264">
        <v>99999</v>
      </c>
      <c r="L264" t="s">
        <v>16</v>
      </c>
      <c r="M264" t="s">
        <v>72</v>
      </c>
      <c r="N264" t="s">
        <v>47</v>
      </c>
      <c r="O264" s="2">
        <v>41981</v>
      </c>
      <c r="P264" s="2" t="str">
        <f t="shared" si="27"/>
        <v>Mon</v>
      </c>
      <c r="Q264" s="2" t="str">
        <f t="shared" si="28"/>
        <v>Dec</v>
      </c>
      <c r="R264" s="2" t="str">
        <f t="shared" si="29"/>
        <v>2014</v>
      </c>
      <c r="S264" t="s">
        <v>48</v>
      </c>
      <c r="T264" t="s">
        <v>73</v>
      </c>
      <c r="U264" t="s">
        <v>69</v>
      </c>
      <c r="V264" t="s">
        <v>70</v>
      </c>
      <c r="W264" t="s">
        <v>71</v>
      </c>
      <c r="X264">
        <v>99999</v>
      </c>
      <c r="Y264" t="s">
        <v>16</v>
      </c>
      <c r="Z264" t="s">
        <v>21</v>
      </c>
      <c r="AA264" t="s">
        <v>36</v>
      </c>
      <c r="AB264" t="s">
        <v>25</v>
      </c>
      <c r="AC264" s="4">
        <v>53</v>
      </c>
      <c r="AD264">
        <v>34</v>
      </c>
      <c r="AE264" s="5">
        <v>1802</v>
      </c>
      <c r="AF264" s="4">
        <v>185.60600000000002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8F35E-F86C-48AC-B5E2-1CD557ECACA1}">
  <dimension ref="A1"/>
  <sheetViews>
    <sheetView showGridLines="0" tabSelected="1" zoomScale="77" workbookViewId="0"/>
  </sheetViews>
  <sheetFormatPr defaultRowHeight="15" x14ac:dyDescent="0.25"/>
  <cols>
    <col min="1" max="1" width="12.5703125" style="14" customWidth="1"/>
    <col min="2" max="16384" width="9.140625" style="14"/>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Bright</dc:creator>
  <cp:lastModifiedBy>nsikakabasi thompson</cp:lastModifiedBy>
  <dcterms:created xsi:type="dcterms:W3CDTF">2024-07-20T12:31:49Z</dcterms:created>
  <dcterms:modified xsi:type="dcterms:W3CDTF">2025-01-08T22:25:55Z</dcterms:modified>
</cp:coreProperties>
</file>