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-file-1\homes$\Enseignants\pbetter\Desktop\"/>
    </mc:Choice>
  </mc:AlternateContent>
  <xr:revisionPtr revIDLastSave="0" documentId="13_ncr:1_{517B886F-EE54-4109-8812-C0D7A1C834F2}" xr6:coauthVersionLast="47" xr6:coauthVersionMax="47" xr10:uidLastSave="{00000000-0000-0000-0000-000000000000}"/>
  <bookViews>
    <workbookView xWindow="-120" yWindow="-120" windowWidth="29040" windowHeight="15840" xr2:uid="{32D15681-62DB-4EA3-91DB-11A0ABB864D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K28" i="1"/>
  <c r="E25" i="1"/>
  <c r="E23" i="1"/>
  <c r="E24" i="1"/>
  <c r="E19" i="1"/>
  <c r="E20" i="1"/>
  <c r="J20" i="1"/>
  <c r="E18" i="1" l="1"/>
  <c r="E17" i="1"/>
  <c r="J18" i="1"/>
  <c r="J17" i="1"/>
  <c r="E16" i="1"/>
  <c r="E15" i="1"/>
  <c r="J15" i="1"/>
  <c r="E14" i="1"/>
  <c r="J14" i="1"/>
  <c r="E13" i="1"/>
  <c r="E11" i="1"/>
  <c r="J13" i="1"/>
  <c r="J16" i="1"/>
  <c r="E12" i="1"/>
  <c r="E21" i="1"/>
  <c r="J10" i="1"/>
  <c r="J11" i="1"/>
  <c r="J12" i="1"/>
  <c r="J19" i="1"/>
  <c r="J21" i="1"/>
  <c r="J22" i="1"/>
  <c r="J23" i="1"/>
  <c r="J24" i="1"/>
  <c r="J25" i="1"/>
  <c r="J26" i="1"/>
  <c r="J27" i="1"/>
  <c r="J9" i="1"/>
  <c r="E27" i="1"/>
  <c r="E26" i="1"/>
  <c r="I9" i="1"/>
  <c r="E9" i="1"/>
  <c r="E22" i="1"/>
  <c r="E10" i="1"/>
</calcChain>
</file>

<file path=xl/sharedStrings.xml><?xml version="1.0" encoding="utf-8"?>
<sst xmlns="http://schemas.openxmlformats.org/spreadsheetml/2006/main" count="53" uniqueCount="43">
  <si>
    <t>Site</t>
  </si>
  <si>
    <t>Désignation</t>
  </si>
  <si>
    <t>lien</t>
  </si>
  <si>
    <t>Nombre</t>
  </si>
  <si>
    <t>Prix unitaire TTC</t>
  </si>
  <si>
    <t>Kubii</t>
  </si>
  <si>
    <t>Raspberry pi 5</t>
  </si>
  <si>
    <t>Amazon</t>
  </si>
  <si>
    <t>LIDAR</t>
  </si>
  <si>
    <t>Chassis robot</t>
  </si>
  <si>
    <t>Shield</t>
  </si>
  <si>
    <t>Lextronic</t>
  </si>
  <si>
    <t>GPS RTK</t>
  </si>
  <si>
    <t>Module IA</t>
  </si>
  <si>
    <t>ou MC Hobby</t>
  </si>
  <si>
    <t>total</t>
  </si>
  <si>
    <t>Gotronic</t>
  </si>
  <si>
    <t>Fruugo</t>
  </si>
  <si>
    <t>en stock</t>
  </si>
  <si>
    <t>Batterie 20000mAh</t>
  </si>
  <si>
    <t>GoTronic</t>
  </si>
  <si>
    <t>USB-C vers USB-C et USB A 1m</t>
  </si>
  <si>
    <t>USB C vers USB A 0,9m</t>
  </si>
  <si>
    <t>USB-C vers USB-C 0,5 m</t>
  </si>
  <si>
    <t>ldlc</t>
  </si>
  <si>
    <t>Carte SD 128 Go Classe 10</t>
  </si>
  <si>
    <t>Caméra HQ officielle</t>
  </si>
  <si>
    <t>kubii</t>
  </si>
  <si>
    <t>Objectif caméra Lentille grand angle 6mm</t>
  </si>
  <si>
    <t>Objectif caméra Téléobjectif 16mm</t>
  </si>
  <si>
    <t>Module 4G</t>
  </si>
  <si>
    <t>câble d'alim, Raspberry</t>
  </si>
  <si>
    <t>IMU (xyz) + gyroscope</t>
  </si>
  <si>
    <t>Convertisseur analogique 4 canaux KY053
I2C - ADC 16 bits</t>
  </si>
  <si>
    <t>Capteur Flammes St 060</t>
  </si>
  <si>
    <t>Mouser Electronics</t>
  </si>
  <si>
    <t>ou Gotronic</t>
  </si>
  <si>
    <t>Devis pour le projet robot  SN2:</t>
  </si>
  <si>
    <t>Déjà disponible</t>
  </si>
  <si>
    <t>Trop cher, à supprimer</t>
  </si>
  <si>
    <t>Non, car ACHAT via le lycée impossible --&gt; proposer un autre choix</t>
  </si>
  <si>
    <t>Attention, c'est seulement le composant électronique --&gt; il faut rajouter un kit de développement (+ 260 €) !!</t>
  </si>
  <si>
    <t>A rectifier
 Gotronic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</si>
</sst>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9"/>
      <color rgb="FF242626"/>
      <name val="Verdana"/>
      <family val="2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u/>
      <sz val="11"/>
      <color rgb="FFFF0000"/>
      <name val="Calibri"/>
      <family val="2"/>
      <scheme val="minor"/>
    </font>
    <font>
      <strike/>
      <sz val="9"/>
      <color rgb="FFFF0000"/>
      <name val="Verdana"/>
      <family val="2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6" fillId="0" borderId="4" xfId="0" applyFont="1" applyBorder="1"/>
    <xf numFmtId="0" fontId="6" fillId="0" borderId="5" xfId="0" applyFont="1" applyBorder="1"/>
    <xf numFmtId="0" fontId="7" fillId="0" borderId="5" xfId="1" applyFont="1" applyBorder="1"/>
    <xf numFmtId="0" fontId="6" fillId="0" borderId="6" xfId="0" applyFont="1" applyBorder="1"/>
    <xf numFmtId="0" fontId="8" fillId="0" borderId="0" xfId="0" applyFont="1"/>
    <xf numFmtId="164" fontId="0" fillId="0" borderId="9" xfId="0" applyNumberFormat="1" applyBorder="1"/>
    <xf numFmtId="164" fontId="0" fillId="0" borderId="0" xfId="0" applyNumberFormat="1"/>
    <xf numFmtId="0" fontId="5" fillId="0" borderId="4" xfId="0" applyFont="1" applyBorder="1"/>
    <xf numFmtId="0" fontId="5" fillId="0" borderId="5" xfId="0" applyFont="1" applyBorder="1"/>
    <xf numFmtId="0" fontId="9" fillId="0" borderId="5" xfId="1" applyFont="1" applyBorder="1"/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5A8F-0F1E-4F01-9E79-861EFA231699}">
  <dimension ref="B4:M29"/>
  <sheetViews>
    <sheetView tabSelected="1" topLeftCell="A7" workbookViewId="0">
      <selection activeCell="D37" sqref="D37"/>
    </sheetView>
  </sheetViews>
  <sheetFormatPr baseColWidth="10" defaultRowHeight="15" x14ac:dyDescent="0.25"/>
  <cols>
    <col min="3" max="3" width="17.85546875" customWidth="1"/>
    <col min="4" max="4" width="40.5703125" customWidth="1"/>
    <col min="6" max="6" width="16.140625" customWidth="1"/>
    <col min="8" max="8" width="13.140625" customWidth="1"/>
  </cols>
  <sheetData>
    <row r="4" spans="2:13" x14ac:dyDescent="0.25">
      <c r="C4" s="10" t="s">
        <v>37</v>
      </c>
    </row>
    <row r="7" spans="2:13" ht="15.75" thickBot="1" x14ac:dyDescent="0.3"/>
    <row r="8" spans="2:13" ht="15.75" thickTop="1" x14ac:dyDescent="0.25">
      <c r="C8" s="1" t="s">
        <v>0</v>
      </c>
      <c r="D8" s="2" t="s">
        <v>1</v>
      </c>
      <c r="E8" s="2" t="s">
        <v>2</v>
      </c>
      <c r="F8" s="2" t="s">
        <v>4</v>
      </c>
      <c r="G8" s="2" t="s">
        <v>3</v>
      </c>
      <c r="H8" s="2"/>
      <c r="I8" s="2"/>
      <c r="J8" s="3"/>
    </row>
    <row r="9" spans="2:13" ht="30" x14ac:dyDescent="0.25">
      <c r="B9" s="26" t="s">
        <v>42</v>
      </c>
      <c r="C9" s="23" t="s">
        <v>5</v>
      </c>
      <c r="D9" s="24" t="s">
        <v>6</v>
      </c>
      <c r="E9" s="25" t="str">
        <f>HYPERLINK("https://www.kubii.com/fr/cartes-nano-ordinateurs/4106-1832-raspberry-pi-5-3272496315938.html#/ram-8_gb","lien")</f>
        <v>lien</v>
      </c>
      <c r="F9" s="24">
        <v>93.6</v>
      </c>
      <c r="G9" s="5">
        <v>1</v>
      </c>
      <c r="H9" s="5" t="s">
        <v>14</v>
      </c>
      <c r="I9" s="6" t="str">
        <f>HYPERLINK("https://shop.mchobby.be/en/raspberry-pi-5/2589-raspberry-pi-5-8-go-ram-3232100025899.html?src=raspberrypi","lien")</f>
        <v>lien</v>
      </c>
      <c r="J9" s="7">
        <f>F9*G9</f>
        <v>93.6</v>
      </c>
      <c r="K9" t="s">
        <v>36</v>
      </c>
      <c r="L9" t="s">
        <v>18</v>
      </c>
      <c r="M9">
        <v>129.9</v>
      </c>
    </row>
    <row r="10" spans="2:13" x14ac:dyDescent="0.25">
      <c r="C10" s="4" t="s">
        <v>7</v>
      </c>
      <c r="D10" s="5" t="s">
        <v>25</v>
      </c>
      <c r="E10" s="6" t="str">
        <f>HYPERLINK("https://urlz.fr/po6w", "lien")</f>
        <v>lien</v>
      </c>
      <c r="F10" s="5">
        <v>14.99</v>
      </c>
      <c r="G10" s="5">
        <v>1</v>
      </c>
      <c r="H10" s="5"/>
      <c r="I10" s="5"/>
      <c r="J10" s="7">
        <f t="shared" ref="J10:J27" si="0">F10*G10</f>
        <v>14.99</v>
      </c>
    </row>
    <row r="11" spans="2:13" x14ac:dyDescent="0.25">
      <c r="C11" s="4" t="s">
        <v>16</v>
      </c>
      <c r="D11" s="5" t="s">
        <v>19</v>
      </c>
      <c r="E11" s="6" t="str">
        <f>HYPERLINK("https://www.gotronic.fr/art-batterie-externe-usb-57978-35482.htm", "lien")</f>
        <v>lien</v>
      </c>
      <c r="F11" s="5">
        <v>42.99</v>
      </c>
      <c r="G11" s="5">
        <v>1</v>
      </c>
      <c r="H11" s="5"/>
      <c r="I11" s="5"/>
      <c r="J11" s="7">
        <f t="shared" si="0"/>
        <v>42.99</v>
      </c>
    </row>
    <row r="12" spans="2:13" x14ac:dyDescent="0.25">
      <c r="C12" s="4" t="s">
        <v>5</v>
      </c>
      <c r="D12" s="5" t="s">
        <v>8</v>
      </c>
      <c r="E12" s="6" t="str">
        <f>HYPERLINK("https://www.kubii.com/fr/modules-capteurs/3727-capteur-de-telemetrie-laser-dtof-avec-lidar-360-3272496311992.html", "lien")</f>
        <v>lien</v>
      </c>
      <c r="F12" s="5">
        <v>99</v>
      </c>
      <c r="G12" s="5">
        <v>2</v>
      </c>
      <c r="H12" s="5"/>
      <c r="I12" s="5"/>
      <c r="J12" s="7">
        <f t="shared" si="0"/>
        <v>198</v>
      </c>
    </row>
    <row r="13" spans="2:13" x14ac:dyDescent="0.25">
      <c r="C13" s="4" t="s">
        <v>16</v>
      </c>
      <c r="D13" s="11" t="s">
        <v>21</v>
      </c>
      <c r="E13" s="6" t="str">
        <f>HYPERLINK("https://www.gotronic.fr/art-cable-usb-type-c-2-en-1-tpx00094-37771.htm", "lien")</f>
        <v>lien</v>
      </c>
      <c r="F13" s="5">
        <v>10</v>
      </c>
      <c r="G13" s="5">
        <v>1</v>
      </c>
      <c r="H13" s="5"/>
      <c r="I13" s="5"/>
      <c r="J13" s="7">
        <f t="shared" ref="J13:J18" si="1">F13*G13</f>
        <v>10</v>
      </c>
    </row>
    <row r="14" spans="2:13" x14ac:dyDescent="0.25">
      <c r="C14" s="4" t="s">
        <v>7</v>
      </c>
      <c r="D14" s="11" t="s">
        <v>22</v>
      </c>
      <c r="E14" s="6" t="str">
        <f>HYPERLINK("https://www.gotronic.fr/art-cable-usb-type-c-2-en-1-tpx00094-37771.htm", "lien")</f>
        <v>lien</v>
      </c>
      <c r="F14" s="5">
        <v>4.76</v>
      </c>
      <c r="G14" s="5">
        <v>1</v>
      </c>
      <c r="H14" s="5"/>
      <c r="I14" s="5"/>
      <c r="J14" s="7">
        <f t="shared" si="1"/>
        <v>4.76</v>
      </c>
    </row>
    <row r="15" spans="2:13" x14ac:dyDescent="0.25">
      <c r="C15" s="16" t="s">
        <v>24</v>
      </c>
      <c r="D15" s="20" t="s">
        <v>23</v>
      </c>
      <c r="E15" s="18" t="str">
        <f>HYPERLINK("https://www.ldlc.com/fiche/PB00337001.html", "lien")</f>
        <v>lien</v>
      </c>
      <c r="F15" s="17">
        <v>34.75</v>
      </c>
      <c r="G15" s="17">
        <v>1</v>
      </c>
      <c r="H15" s="17"/>
      <c r="I15" s="17"/>
      <c r="J15" s="19">
        <f t="shared" si="1"/>
        <v>34.75</v>
      </c>
      <c r="K15" t="s">
        <v>39</v>
      </c>
    </row>
    <row r="16" spans="2:13" x14ac:dyDescent="0.25">
      <c r="C16" s="4" t="s">
        <v>5</v>
      </c>
      <c r="D16" s="5" t="s">
        <v>26</v>
      </c>
      <c r="E16" s="6" t="str">
        <f>HYPERLINK("https://www.kubii.com/fr/cameras-capteurs/2950-camera-hq-officielle-5056561800127.html", "lien")</f>
        <v>lien</v>
      </c>
      <c r="F16" s="5">
        <v>59.94</v>
      </c>
      <c r="G16" s="5">
        <v>2</v>
      </c>
      <c r="H16" s="5"/>
      <c r="I16" s="5"/>
      <c r="J16" s="7">
        <f t="shared" si="1"/>
        <v>119.88</v>
      </c>
    </row>
    <row r="17" spans="3:11" x14ac:dyDescent="0.25">
      <c r="C17" s="4" t="s">
        <v>27</v>
      </c>
      <c r="D17" s="5" t="s">
        <v>28</v>
      </c>
      <c r="E17" s="6" t="str">
        <f>HYPERLINK("https://www.kubii.com/fr/objectifs-supports/2952-lentille-grand-angle-officielle-6mm-3272496301498.html", "lien")</f>
        <v>lien</v>
      </c>
      <c r="F17" s="5">
        <v>29.94</v>
      </c>
      <c r="G17" s="5">
        <v>1</v>
      </c>
      <c r="H17" s="5"/>
      <c r="I17" s="5"/>
      <c r="J17" s="7">
        <f t="shared" si="1"/>
        <v>29.94</v>
      </c>
    </row>
    <row r="18" spans="3:11" x14ac:dyDescent="0.25">
      <c r="C18" s="4" t="s">
        <v>27</v>
      </c>
      <c r="D18" s="5" t="s">
        <v>29</v>
      </c>
      <c r="E18" s="6" t="str">
        <f>HYPERLINK("https://www.kubii.com/fr/objectifs-supports/2951-teleobjectif-officiel-16mm-3272496301481.html", "lien")</f>
        <v>lien</v>
      </c>
      <c r="F18" s="5">
        <v>59.1</v>
      </c>
      <c r="G18" s="5">
        <v>1</v>
      </c>
      <c r="H18" s="5"/>
      <c r="I18" s="5"/>
      <c r="J18" s="7">
        <f t="shared" si="1"/>
        <v>59.1</v>
      </c>
    </row>
    <row r="19" spans="3:11" x14ac:dyDescent="0.25">
      <c r="C19" s="16" t="s">
        <v>16</v>
      </c>
      <c r="D19" s="17" t="s">
        <v>34</v>
      </c>
      <c r="E19" s="18" t="str">
        <f>HYPERLINK("https://www.gotronic.fr/art-detecteur-de-flamme-st060-26123.htm", "lien")</f>
        <v>lien</v>
      </c>
      <c r="F19" s="17">
        <v>2.7</v>
      </c>
      <c r="G19" s="17">
        <v>2</v>
      </c>
      <c r="H19" s="17"/>
      <c r="I19" s="17"/>
      <c r="J19" s="19">
        <f t="shared" si="0"/>
        <v>5.4</v>
      </c>
      <c r="K19" t="s">
        <v>38</v>
      </c>
    </row>
    <row r="20" spans="3:11" ht="30" x14ac:dyDescent="0.25">
      <c r="C20" s="13" t="s">
        <v>20</v>
      </c>
      <c r="D20" s="12" t="s">
        <v>33</v>
      </c>
      <c r="E20" s="14" t="str">
        <f>HYPERLINK("https://www.gotronic.fr/art-convertisseur-analogique-4-canaux-ky053-27692.htm", "lien")</f>
        <v>lien</v>
      </c>
      <c r="F20" s="15">
        <v>9.9</v>
      </c>
      <c r="G20" s="15">
        <v>2</v>
      </c>
      <c r="H20" s="5"/>
      <c r="I20" s="5"/>
      <c r="J20" s="7">
        <f t="shared" si="0"/>
        <v>19.8</v>
      </c>
    </row>
    <row r="21" spans="3:11" x14ac:dyDescent="0.25">
      <c r="C21" s="16" t="s">
        <v>17</v>
      </c>
      <c r="D21" s="17" t="s">
        <v>9</v>
      </c>
      <c r="E21" s="18" t="str">
        <f>HYPERLINK("https://www.fruugo.fr/4wd-mecanum-wheel-robot-car-chassis-kit-plate-forme-directionnelle-avec-encoder/p-51535471-103767775?language=fr", "lien")</f>
        <v>lien</v>
      </c>
      <c r="F21" s="17">
        <v>129</v>
      </c>
      <c r="G21" s="17">
        <v>2</v>
      </c>
      <c r="H21" s="17"/>
      <c r="I21" s="17"/>
      <c r="J21" s="19">
        <f t="shared" si="0"/>
        <v>258</v>
      </c>
      <c r="K21" t="s">
        <v>40</v>
      </c>
    </row>
    <row r="22" spans="3:11" x14ac:dyDescent="0.25">
      <c r="C22" s="4" t="s">
        <v>11</v>
      </c>
      <c r="D22" s="5" t="s">
        <v>10</v>
      </c>
      <c r="E22" s="6" t="str">
        <f>HYPERLINK("https://www.lextronic.fr/shield-dc-stepper-motor-hat-pour-raspberry-57744.html", "lien")</f>
        <v>lien</v>
      </c>
      <c r="F22" s="5">
        <v>32.4</v>
      </c>
      <c r="G22" s="5">
        <v>2</v>
      </c>
      <c r="H22" s="5"/>
      <c r="I22" s="5"/>
      <c r="J22" s="7">
        <f t="shared" si="0"/>
        <v>64.8</v>
      </c>
    </row>
    <row r="23" spans="3:11" x14ac:dyDescent="0.25">
      <c r="C23" s="16" t="s">
        <v>35</v>
      </c>
      <c r="D23" s="17" t="s">
        <v>12</v>
      </c>
      <c r="E23" s="18" t="str">
        <f>HYPERLINK("https://www.mouser.fr/ProductDetail/u-blox/ZED-F9P-15B?qs=17ckDYBRdenfRLiwqzv37w%3D%3D", "lien")</f>
        <v>lien</v>
      </c>
      <c r="F23" s="17">
        <v>119.97</v>
      </c>
      <c r="G23" s="17">
        <v>1</v>
      </c>
      <c r="H23" s="17"/>
      <c r="I23" s="17"/>
      <c r="J23" s="19">
        <f t="shared" si="0"/>
        <v>119.97</v>
      </c>
      <c r="K23" t="s">
        <v>41</v>
      </c>
    </row>
    <row r="24" spans="3:11" x14ac:dyDescent="0.25">
      <c r="C24" s="4" t="s">
        <v>35</v>
      </c>
      <c r="D24" s="5" t="s">
        <v>13</v>
      </c>
      <c r="E24" s="6" t="str">
        <f>HYPERLINK("https://www.mouser.fr/ProductDetail/Coral/G950-06809-01?qs=u16ybLDytRbcxxqFKdbhgQ%3D%3D", "lien")</f>
        <v>lien</v>
      </c>
      <c r="F24" s="5">
        <v>58.99</v>
      </c>
      <c r="G24" s="5">
        <v>2</v>
      </c>
      <c r="H24" s="5"/>
      <c r="I24" s="5"/>
      <c r="J24" s="7">
        <f t="shared" si="0"/>
        <v>117.98</v>
      </c>
    </row>
    <row r="25" spans="3:11" x14ac:dyDescent="0.25">
      <c r="C25" s="4" t="s">
        <v>35</v>
      </c>
      <c r="D25" s="5" t="s">
        <v>32</v>
      </c>
      <c r="E25" s="6" t="str">
        <f>HYPERLINK("https://www.mouser.fr/new/stmicroelectronics/stm-asm330lhhx-6axis-inertial-module/", "lien")</f>
        <v>lien</v>
      </c>
      <c r="F25" s="5">
        <v>13.02</v>
      </c>
      <c r="G25" s="5">
        <v>1</v>
      </c>
      <c r="H25" s="5"/>
      <c r="I25" s="5"/>
      <c r="J25" s="7">
        <f t="shared" si="0"/>
        <v>13.02</v>
      </c>
    </row>
    <row r="26" spans="3:11" x14ac:dyDescent="0.25">
      <c r="C26" s="4" t="s">
        <v>5</v>
      </c>
      <c r="D26" s="5" t="s">
        <v>30</v>
      </c>
      <c r="E26" s="6" t="str">
        <f>HYPERLINK("https://www.kubii.com/fr/hat-cartes-d-extensions/3296-module-hat-lte-cat-4-4g-3g-2g-pour-raspberry-pi-3272496306189.html", "lien")</f>
        <v>lien</v>
      </c>
      <c r="F26" s="5">
        <v>75</v>
      </c>
      <c r="G26" s="5">
        <v>1</v>
      </c>
      <c r="H26" s="5"/>
      <c r="I26" s="5"/>
      <c r="J26" s="7">
        <f t="shared" si="0"/>
        <v>75</v>
      </c>
    </row>
    <row r="27" spans="3:11" x14ac:dyDescent="0.25">
      <c r="C27" s="4" t="s">
        <v>5</v>
      </c>
      <c r="D27" s="5" t="s">
        <v>31</v>
      </c>
      <c r="E27" s="6" t="str">
        <f>HYPERLINK("https://www.kubii.com/fr/alimentations/4107-1818-alimentation-raspberry-pi-27w-usb-c-3272496315761.html#/couleur-blanc", "lien")</f>
        <v>lien</v>
      </c>
      <c r="F27" s="5">
        <v>13.8</v>
      </c>
      <c r="G27" s="5">
        <v>1</v>
      </c>
      <c r="H27" s="5"/>
      <c r="I27" s="5"/>
      <c r="J27" s="7">
        <f t="shared" si="0"/>
        <v>13.8</v>
      </c>
    </row>
    <row r="28" spans="3:11" ht="15.75" thickBot="1" x14ac:dyDescent="0.3">
      <c r="C28" s="8"/>
      <c r="D28" s="9"/>
      <c r="E28" s="9"/>
      <c r="F28" s="9"/>
      <c r="G28" s="9"/>
      <c r="H28" s="9"/>
      <c r="I28" s="9" t="s">
        <v>15</v>
      </c>
      <c r="J28" s="21">
        <f>SUM(J9:J27)</f>
        <v>1295.78</v>
      </c>
      <c r="K28" s="22">
        <f>SUM(J9:J14,J16:J18,J20,J22,J24:J27)</f>
        <v>877.65999999999985</v>
      </c>
    </row>
    <row r="29" spans="3:11" ht="15.75" thickTop="1" x14ac:dyDescent="0.25"/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 Thomas</dc:creator>
  <cp:lastModifiedBy>BETTER PHILIPPE</cp:lastModifiedBy>
  <cp:lastPrinted>2024-01-26T09:40:23Z</cp:lastPrinted>
  <dcterms:created xsi:type="dcterms:W3CDTF">2024-01-23T08:33:25Z</dcterms:created>
  <dcterms:modified xsi:type="dcterms:W3CDTF">2024-02-02T10:18:18Z</dcterms:modified>
</cp:coreProperties>
</file>