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mmaiah\Desktop\Temp\"/>
    </mc:Choice>
  </mc:AlternateContent>
  <bookViews>
    <workbookView xWindow="0" yWindow="0" windowWidth="21570" windowHeight="4560" activeTab="1" xr2:uid="{00000000-000D-0000-FFFF-FFFF00000000}"/>
  </bookViews>
  <sheets>
    <sheet name="Sheet1" sheetId="1" r:id="rId1"/>
    <sheet name="Sheet1 (2)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E3" i="2"/>
  <c r="E4" i="2"/>
  <c r="E5" i="2"/>
  <c r="E6" i="2"/>
  <c r="E7" i="2"/>
  <c r="E8" i="2"/>
  <c r="E9" i="2"/>
  <c r="E10" i="2"/>
  <c r="E11" i="2"/>
  <c r="E12" i="2"/>
  <c r="E13" i="2"/>
  <c r="E2" i="2"/>
  <c r="D13" i="2"/>
  <c r="C13" i="2"/>
  <c r="B13" i="2"/>
  <c r="D12" i="2"/>
  <c r="D11" i="2"/>
  <c r="D10" i="2"/>
  <c r="D9" i="2"/>
  <c r="D8" i="2"/>
  <c r="D7" i="2"/>
  <c r="D6" i="2"/>
  <c r="D5" i="2"/>
  <c r="D4" i="2"/>
  <c r="D3" i="2"/>
  <c r="C9" i="2"/>
  <c r="C10" i="2"/>
  <c r="C12" i="2"/>
  <c r="C11" i="2"/>
  <c r="C8" i="2"/>
  <c r="C7" i="2"/>
  <c r="C6" i="2"/>
  <c r="C5" i="2"/>
  <c r="C4" i="2"/>
  <c r="C3" i="2"/>
  <c r="D2" i="2"/>
  <c r="C2" i="2"/>
  <c r="B2" i="2"/>
  <c r="B12" i="2"/>
  <c r="B11" i="2"/>
  <c r="B10" i="2"/>
  <c r="B9" i="2"/>
  <c r="B8" i="2"/>
  <c r="B7" i="2"/>
  <c r="B6" i="2"/>
  <c r="B5" i="2"/>
  <c r="B4" i="2"/>
  <c r="B3" i="2"/>
  <c r="J2" i="2"/>
  <c r="J3" i="2"/>
</calcChain>
</file>

<file path=xl/sharedStrings.xml><?xml version="1.0" encoding="utf-8"?>
<sst xmlns="http://schemas.openxmlformats.org/spreadsheetml/2006/main" count="24716" uniqueCount="8326">
  <si>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</si>
  <si>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</si>
  <si>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</si>
  <si>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</si>
  <si>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</si>
  <si>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</si>
  <si>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</si>
  <si>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</si>
  <si>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</si>
  <si>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</si>
  <si>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</si>
  <si>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</si>
  <si>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</si>
  <si>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</si>
  <si>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</si>
  <si>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</si>
  <si>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</si>
  <si>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</si>
  <si>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</si>
  <si>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</si>
  <si>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</si>
  <si>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</si>
  <si>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</si>
  <si>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</si>
  <si>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</si>
  <si>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</si>
  <si>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</si>
  <si>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</si>
  <si>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</si>
  <si>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</si>
  <si>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</si>
  <si>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</si>
  <si>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</si>
  <si>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</si>
  <si>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</si>
  <si>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</si>
  <si>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</si>
  <si>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</si>
  <si>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</si>
  <si>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</si>
  <si>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</si>
  <si>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</si>
  <si>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</si>
  <si>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</si>
  <si>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</si>
  <si>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</si>
  <si>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</si>
  <si>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</si>
  <si>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</si>
  <si>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</si>
  <si>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</si>
  <si>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</si>
  <si>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</si>
  <si>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</si>
  <si>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</si>
  <si>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</si>
  <si>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</si>
  <si>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</si>
  <si>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</si>
  <si>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</si>
  <si>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</si>
  <si>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</si>
  <si>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</si>
  <si>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</si>
  <si>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</si>
  <si>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</si>
  <si>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</si>
  <si>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</si>
  <si>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</si>
  <si>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</si>
  <si>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</si>
  <si>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</si>
  <si>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</si>
  <si>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</si>
  <si>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</si>
  <si>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</si>
  <si>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</si>
  <si>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</si>
  <si>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</si>
  <si>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</si>
  <si>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</si>
  <si>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</si>
  <si>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</si>
  <si>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</si>
  <si>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</si>
  <si>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</si>
  <si>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</si>
  <si>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</si>
  <si>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</si>
  <si>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</si>
  <si>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</si>
  <si>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</si>
  <si>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</si>
  <si>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</si>
  <si>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</si>
  <si>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</si>
  <si>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</si>
  <si>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</si>
  <si>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</si>
  <si>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</si>
  <si>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</si>
  <si>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</si>
  <si>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</si>
  <si>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</si>
  <si>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</si>
  <si>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</si>
  <si>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</si>
  <si>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</si>
  <si>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</si>
  <si>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</si>
  <si>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</si>
  <si>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</si>
  <si>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</si>
  <si>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</si>
  <si>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</si>
  <si>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</si>
  <si>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</si>
  <si>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</si>
  <si>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</si>
  <si>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</si>
  <si>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</si>
  <si>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</si>
  <si>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</si>
  <si>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</si>
  <si>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</si>
  <si>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</si>
  <si>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</si>
  <si>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</si>
  <si>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</si>
  <si>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</si>
  <si>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</si>
  <si>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</si>
  <si>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</si>
  <si>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</si>
  <si>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</si>
  <si>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</si>
  <si>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</si>
  <si>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</si>
  <si>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</si>
  <si>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</si>
  <si>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</si>
  <si>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</si>
  <si>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</si>
  <si>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</si>
  <si>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</si>
  <si>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</si>
  <si>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</si>
  <si>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</si>
  <si>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</si>
  <si>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</si>
  <si>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</si>
  <si>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</si>
  <si>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</si>
  <si>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</si>
  <si>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</si>
  <si>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</si>
  <si>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</si>
  <si>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</si>
  <si>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</si>
  <si>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</si>
  <si>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</si>
  <si>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</si>
  <si>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</si>
  <si>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</si>
  <si>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</si>
  <si>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</si>
  <si>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</si>
  <si>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</si>
  <si>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</si>
  <si>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</si>
  <si>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</si>
  <si>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</si>
  <si>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</si>
  <si>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</si>
  <si>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</si>
  <si>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</si>
  <si>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</si>
  <si>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</si>
  <si>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</si>
  <si>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</si>
  <si>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</si>
  <si>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</si>
  <si>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</si>
  <si>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</si>
  <si>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</si>
  <si>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</si>
  <si>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</si>
  <si>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</si>
  <si>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</si>
  <si>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</si>
  <si>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</si>
  <si>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</si>
  <si>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</si>
  <si>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</si>
  <si>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</si>
  <si>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</si>
  <si>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</si>
  <si>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</si>
  <si>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</si>
  <si>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</si>
  <si>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</si>
  <si>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</si>
  <si>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</si>
  <si>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</si>
  <si>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</si>
  <si>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</si>
  <si>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</si>
  <si>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</si>
  <si>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</si>
  <si>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</si>
  <si>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</si>
  <si>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</si>
  <si>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</si>
  <si>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</si>
  <si>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</si>
  <si>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</si>
  <si>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</si>
  <si>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</si>
  <si>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</si>
  <si>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</si>
  <si>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</si>
  <si>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</si>
  <si>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</si>
  <si>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</si>
  <si>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</si>
  <si>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</si>
  <si>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</si>
  <si>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</si>
  <si>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</si>
  <si>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</si>
  <si>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</si>
  <si>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</si>
  <si>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</si>
  <si>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</si>
  <si>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</si>
  <si>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</si>
  <si>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</si>
  <si>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</si>
  <si>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</si>
  <si>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</si>
  <si>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</si>
  <si>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</si>
  <si>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</si>
  <si>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</si>
  <si>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</si>
  <si>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</si>
  <si>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</si>
  <si>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</si>
  <si>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</si>
  <si>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</si>
  <si>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</si>
  <si>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</si>
  <si>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</si>
  <si>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</si>
  <si>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</si>
  <si>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</si>
  <si>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</si>
  <si>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</si>
  <si>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</si>
  <si>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</si>
  <si>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</si>
  <si>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</si>
  <si>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</si>
  <si>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</si>
  <si>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</si>
  <si>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</si>
  <si>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</si>
  <si>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</si>
  <si>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</si>
  <si>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</si>
  <si>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</si>
  <si>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</si>
  <si>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</si>
  <si>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</si>
  <si>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</si>
  <si>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</si>
  <si>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</si>
  <si>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</si>
  <si>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</si>
  <si>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</si>
  <si>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</si>
  <si>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</si>
  <si>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</si>
  <si>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</si>
  <si>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</si>
  <si>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</si>
  <si>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</si>
  <si>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</si>
  <si>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</si>
  <si>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</si>
  <si>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</si>
  <si>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</si>
  <si>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</si>
  <si>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</si>
  <si>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</si>
  <si>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</si>
  <si>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</si>
  <si>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</si>
  <si>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</si>
  <si>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</si>
  <si>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</si>
  <si>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</si>
  <si>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</si>
  <si>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</si>
  <si>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</si>
  <si>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</si>
  <si>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</si>
  <si>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</si>
  <si>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</si>
  <si>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</si>
  <si>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</si>
  <si>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</si>
  <si>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</si>
  <si>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</si>
  <si>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</si>
  <si>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</si>
  <si>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</si>
  <si>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</si>
  <si>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</si>
  <si>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</si>
  <si>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</si>
  <si>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</si>
  <si>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</si>
  <si>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</si>
  <si>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</si>
  <si>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</si>
  <si>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</si>
  <si>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</si>
  <si>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</si>
  <si>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</si>
  <si>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</si>
  <si>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</si>
  <si>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</si>
  <si>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</si>
  <si>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</si>
  <si>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</si>
  <si>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</si>
  <si>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</si>
  <si>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</si>
  <si>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</si>
  <si>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</si>
  <si>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</si>
  <si>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</si>
  <si>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</si>
  <si>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</si>
  <si>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</si>
  <si>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</si>
  <si>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</si>
  <si>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</si>
  <si>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</si>
  <si>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</si>
  <si>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</si>
  <si>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</si>
  <si>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</si>
  <si>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</si>
  <si>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</si>
  <si>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</si>
  <si>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</si>
  <si>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</si>
  <si>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</si>
  <si>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</si>
  <si>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</si>
  <si>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</si>
  <si>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</si>
  <si>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</si>
  <si>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</si>
  <si>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</si>
  <si>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</si>
  <si>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</si>
  <si>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</si>
  <si>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</si>
  <si>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</si>
  <si>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</si>
  <si>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</si>
  <si>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</si>
  <si>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</si>
  <si>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</si>
  <si>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</si>
  <si>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</si>
  <si>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</si>
  <si>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</si>
  <si>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</si>
  <si>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</si>
  <si>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</si>
  <si>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</si>
  <si>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</si>
  <si>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</si>
  <si>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</si>
  <si>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</si>
  <si>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</si>
  <si>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</si>
  <si>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</si>
  <si>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</si>
  <si>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</si>
  <si>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</si>
  <si>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</si>
  <si>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</si>
  <si>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</si>
  <si>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</si>
  <si>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</si>
  <si>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</si>
  <si>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</si>
  <si>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</si>
  <si>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</si>
  <si>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</si>
  <si>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</si>
  <si>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</si>
  <si>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</si>
  <si>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</si>
  <si>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</si>
  <si>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</si>
  <si>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</si>
  <si>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</si>
  <si>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</si>
  <si>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</si>
  <si>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</si>
  <si>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</si>
  <si>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</si>
  <si>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</si>
  <si>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</si>
  <si>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</si>
  <si>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</si>
  <si>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</si>
  <si>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</si>
  <si>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</si>
  <si>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</si>
  <si>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</si>
  <si>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</si>
  <si>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</si>
  <si>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</si>
  <si>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</si>
  <si>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</si>
  <si>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</si>
  <si>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</si>
  <si>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</si>
  <si>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</si>
  <si>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</si>
  <si>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</si>
  <si>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</si>
  <si>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</si>
  <si>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</si>
  <si>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</si>
  <si>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</si>
  <si>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</si>
  <si>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</si>
  <si>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</si>
  <si>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</si>
  <si>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</si>
  <si>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</si>
  <si>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</si>
  <si>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</si>
  <si>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</si>
  <si>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</si>
  <si>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</si>
  <si>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</si>
  <si>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</si>
  <si>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</si>
  <si>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</si>
  <si>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</si>
  <si>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</si>
  <si>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</si>
  <si>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</si>
  <si>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</si>
  <si>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</si>
  <si>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</si>
  <si>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</si>
  <si>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</si>
  <si>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</si>
  <si>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</si>
  <si>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</si>
  <si>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</si>
  <si>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</si>
  <si>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</si>
  <si>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</si>
  <si>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</si>
  <si>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</si>
  <si>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</si>
  <si>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</si>
  <si>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</si>
  <si>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</si>
  <si>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</si>
  <si>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</si>
  <si>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</si>
  <si>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</si>
  <si>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</si>
  <si>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</si>
  <si>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</si>
  <si>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</si>
  <si>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</si>
  <si>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</si>
  <si>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</si>
  <si>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</si>
  <si>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</si>
  <si>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</si>
  <si>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</si>
  <si>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</si>
  <si>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</si>
  <si>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</si>
  <si>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</si>
  <si>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</si>
  <si>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</si>
  <si>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</si>
  <si>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</si>
  <si>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</si>
  <si>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</si>
  <si>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</si>
  <si>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</si>
  <si>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</si>
  <si>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</si>
  <si>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</si>
  <si>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</si>
  <si>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</si>
  <si>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</si>
  <si>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</si>
  <si>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</si>
  <si>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</si>
  <si>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</si>
  <si>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</si>
  <si>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</si>
  <si>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</si>
  <si>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</si>
  <si>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</si>
  <si>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</si>
  <si>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</si>
  <si>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</si>
  <si>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</si>
  <si>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</si>
  <si>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</si>
  <si>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</si>
  <si>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</si>
  <si>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</si>
  <si>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</si>
  <si>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</si>
  <si>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</si>
  <si>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</si>
  <si>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</si>
  <si>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</si>
  <si>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</si>
  <si>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</si>
  <si>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</si>
  <si>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</si>
  <si>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</si>
  <si>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</si>
  <si>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</si>
  <si>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</si>
  <si>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</si>
  <si>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</si>
  <si>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</si>
  <si>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</si>
  <si>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</si>
  <si>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</si>
  <si>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</si>
  <si>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</si>
  <si>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</si>
  <si>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</si>
  <si>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</si>
  <si>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</si>
  <si>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</si>
  <si>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</si>
  <si>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</si>
  <si>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</si>
  <si>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</si>
  <si>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</si>
  <si>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</si>
  <si>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</si>
  <si>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</si>
  <si>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</si>
  <si>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</si>
  <si>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</si>
  <si>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</si>
  <si>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</si>
  <si>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</si>
  <si>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</si>
  <si>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</si>
  <si>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</si>
  <si>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</si>
  <si>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</si>
  <si>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</si>
  <si>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</si>
  <si>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</si>
  <si>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</si>
  <si>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</si>
  <si>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</si>
  <si>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</si>
  <si>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</si>
  <si>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</si>
  <si>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</si>
  <si>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</si>
  <si>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</si>
  <si>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</si>
  <si>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</si>
  <si>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</si>
  <si>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</si>
  <si>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</si>
  <si>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</si>
  <si>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</si>
  <si>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</si>
  <si>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</si>
  <si>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</si>
  <si>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</si>
  <si>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</si>
  <si>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</si>
  <si>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</si>
  <si>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</si>
  <si>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</si>
  <si>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</si>
  <si>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</si>
  <si>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</si>
  <si>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</si>
  <si>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</si>
  <si>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</si>
  <si>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</si>
  <si>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</si>
  <si>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</si>
  <si>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</si>
  <si>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</si>
  <si>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</si>
  <si>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</si>
  <si>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</si>
  <si>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</si>
  <si>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</si>
  <si>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</si>
  <si>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</si>
  <si>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</si>
  <si>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</si>
  <si>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</si>
  <si>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</si>
  <si>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</si>
  <si>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</si>
  <si>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</si>
  <si>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</si>
  <si>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</si>
  <si>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</si>
  <si>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</si>
  <si>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</si>
  <si>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</si>
  <si>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</si>
  <si>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</si>
  <si>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</si>
  <si>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</si>
  <si>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</si>
  <si>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</si>
  <si>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</si>
  <si>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</si>
  <si>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</si>
  <si>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</si>
  <si>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</si>
  <si>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</si>
  <si>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</si>
  <si>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</si>
  <si>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</si>
  <si>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</si>
  <si>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</si>
  <si>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</si>
  <si>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</si>
  <si>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</si>
  <si>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</si>
  <si>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</si>
  <si>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</si>
  <si>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</si>
  <si>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</si>
  <si>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</si>
  <si>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</si>
  <si>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</si>
  <si>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</si>
  <si>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</si>
  <si>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</si>
  <si>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</si>
  <si>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</si>
  <si>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</si>
  <si>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</si>
  <si>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</si>
  <si>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</si>
  <si>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</si>
  <si>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</si>
  <si>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</si>
  <si>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</si>
  <si>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</si>
  <si>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</si>
  <si>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</si>
  <si>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</si>
  <si>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</si>
  <si>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</si>
  <si>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</si>
  <si>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</si>
  <si>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</si>
  <si>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</si>
  <si>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</si>
  <si>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</si>
  <si>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</si>
  <si>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</si>
  <si>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</si>
  <si>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</si>
  <si>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</si>
  <si>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</si>
  <si>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</si>
  <si>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</si>
  <si>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</si>
  <si>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</si>
  <si>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</si>
  <si>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</si>
  <si>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</si>
  <si>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</si>
  <si>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</si>
  <si>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</si>
  <si>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</si>
  <si>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</si>
  <si>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</si>
  <si>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</si>
  <si>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</si>
  <si>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</si>
  <si>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</si>
  <si>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</si>
  <si>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</si>
  <si>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</si>
  <si>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</si>
  <si>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</si>
  <si>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</si>
  <si>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</si>
  <si>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</si>
  <si>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</si>
  <si>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</si>
  <si>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</si>
  <si>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</si>
  <si>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</si>
  <si>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</si>
  <si>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</si>
  <si>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</si>
  <si>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</si>
  <si>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</si>
  <si>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</si>
  <si>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</si>
  <si>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</si>
  <si>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</si>
  <si>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</si>
  <si>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</si>
  <si>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</si>
  <si>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</si>
  <si>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</si>
  <si>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</si>
  <si>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</si>
  <si>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</si>
  <si>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</si>
  <si>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</si>
  <si>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</si>
  <si>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</si>
  <si>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</si>
  <si>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</si>
  <si>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</si>
  <si>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</si>
  <si>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</si>
  <si>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</si>
  <si>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</si>
  <si>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</si>
  <si>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</si>
  <si>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</si>
  <si>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</si>
  <si>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</si>
  <si>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</si>
  <si>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</si>
  <si>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</si>
  <si>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</si>
  <si>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</si>
  <si>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</si>
  <si>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</si>
  <si>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</si>
  <si>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</si>
  <si>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</si>
  <si>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</si>
  <si>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</si>
  <si>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</si>
  <si>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</si>
  <si>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</si>
  <si>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</si>
  <si>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</si>
  <si>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</si>
  <si>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</si>
  <si>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</si>
  <si>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</si>
  <si>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</si>
  <si>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</si>
  <si>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</si>
  <si>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</si>
  <si>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</si>
  <si>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</si>
  <si>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</si>
  <si>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</si>
  <si>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</si>
  <si>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</si>
  <si>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</si>
  <si>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</si>
  <si>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</si>
  <si>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</si>
  <si>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</si>
  <si>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</si>
  <si>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</si>
  <si>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</si>
  <si>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</si>
  <si>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</si>
  <si>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</si>
  <si>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</si>
  <si>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</si>
  <si>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</si>
  <si>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</si>
  <si>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</si>
  <si>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</si>
  <si>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</si>
  <si>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</si>
  <si>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</si>
  <si>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</si>
  <si>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</si>
  <si>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</si>
  <si>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</si>
  <si>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</si>
  <si>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</si>
  <si>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</si>
  <si>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</si>
  <si>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</si>
  <si>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</si>
  <si>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</si>
  <si>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</si>
  <si>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</si>
  <si>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</si>
  <si>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</si>
  <si>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</si>
  <si>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</si>
  <si>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</si>
  <si>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</si>
  <si>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</si>
  <si>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</si>
  <si>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</si>
  <si>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</si>
  <si>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</si>
  <si>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</si>
  <si>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</si>
  <si>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</si>
  <si>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</si>
  <si>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</si>
  <si>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</si>
  <si>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</si>
  <si>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</si>
  <si>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</si>
  <si>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</si>
  <si>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</si>
  <si>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</si>
  <si>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</si>
  <si>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</si>
  <si>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</si>
  <si>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</si>
  <si>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</si>
  <si>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</si>
  <si>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</si>
  <si>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</si>
  <si>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</si>
  <si>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</si>
  <si>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</si>
  <si>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</si>
  <si>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</si>
  <si>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</si>
  <si>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</si>
  <si>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</si>
  <si>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</si>
  <si>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</si>
  <si>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</si>
  <si>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</si>
  <si>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</si>
  <si>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</si>
  <si>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</si>
  <si>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</si>
  <si>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</si>
  <si>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</si>
  <si>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</si>
  <si>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</si>
  <si>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</si>
  <si>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</si>
  <si>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</si>
  <si>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</si>
  <si>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</si>
  <si>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</si>
  <si>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</si>
  <si>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</si>
  <si>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</si>
  <si>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</si>
  <si>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</si>
  <si>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</si>
  <si>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</si>
  <si>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</si>
  <si>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</si>
  <si>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</si>
  <si>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</si>
  <si>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</si>
  <si>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</si>
  <si>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</si>
  <si>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</si>
  <si>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</si>
  <si>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</si>
  <si>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</si>
  <si>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</si>
  <si>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</si>
  <si>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</si>
  <si>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</si>
  <si>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</si>
  <si>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</si>
  <si>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</si>
  <si>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</si>
  <si>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</si>
  <si>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</si>
  <si>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</si>
  <si>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</si>
  <si>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</si>
  <si>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</si>
  <si>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</si>
  <si>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</si>
  <si>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</si>
  <si>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</si>
  <si>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</si>
  <si>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</si>
  <si>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</si>
  <si>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</si>
  <si>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</si>
  <si>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</si>
  <si>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</si>
  <si>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</si>
  <si>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</si>
  <si>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</si>
  <si>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</si>
  <si>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</si>
  <si>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</si>
  <si>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</si>
  <si>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</si>
  <si>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</si>
  <si>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</si>
  <si>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</si>
  <si>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</si>
  <si>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</si>
  <si>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</si>
  <si>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</si>
  <si>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</si>
  <si>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</si>
  <si>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</si>
  <si>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</si>
  <si>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</si>
  <si>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</si>
  <si>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</si>
  <si>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</si>
  <si>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</si>
  <si>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</si>
  <si>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</si>
  <si>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</si>
  <si>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</si>
  <si>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</si>
  <si>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</si>
  <si>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</si>
  <si>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</si>
  <si>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</si>
  <si>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</si>
  <si>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</si>
  <si>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</si>
  <si>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</si>
  <si>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</si>
  <si>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</si>
  <si>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</si>
  <si>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</si>
  <si>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</si>
  <si>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</si>
  <si>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</si>
  <si>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</si>
  <si>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</si>
  <si>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</si>
  <si>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</si>
  <si>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</si>
  <si>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</si>
  <si>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</si>
  <si>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</si>
  <si>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</si>
  <si>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</si>
  <si>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</si>
  <si>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</si>
  <si>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</si>
  <si>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</si>
  <si>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</si>
  <si>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</si>
  <si>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</si>
  <si>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</si>
  <si>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</si>
  <si>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</si>
  <si>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</si>
  <si>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</si>
  <si>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</si>
  <si>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</si>
  <si>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</si>
  <si>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</si>
  <si>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</si>
  <si>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</si>
  <si>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</si>
  <si>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</si>
  <si>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</si>
  <si>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</si>
  <si>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</si>
  <si>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</si>
  <si>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</si>
  <si>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</si>
  <si>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</si>
  <si>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</si>
  <si>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</si>
  <si>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</si>
  <si>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</si>
  <si>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</si>
  <si>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</si>
  <si>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</si>
  <si>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</si>
  <si>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</si>
  <si>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</si>
  <si>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</si>
  <si>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</si>
  <si>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</si>
  <si>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</si>
  <si>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</si>
  <si>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</si>
  <si>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</si>
  <si>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</si>
  <si>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</si>
  <si>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</si>
  <si>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</si>
  <si>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</si>
  <si>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</si>
  <si>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</si>
  <si>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</si>
  <si>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</si>
  <si>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</si>
  <si>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</si>
  <si>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</si>
  <si>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</si>
  <si>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</si>
  <si>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</si>
  <si>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</si>
  <si>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</si>
  <si>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</si>
  <si>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</si>
  <si>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</si>
  <si>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</si>
  <si>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</si>
  <si>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</si>
  <si>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</si>
  <si>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</si>
  <si>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</si>
  <si>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</si>
  <si>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</si>
  <si>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</si>
  <si>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</si>
  <si>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</si>
  <si>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</si>
  <si>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</si>
  <si>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</si>
  <si>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</si>
  <si>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</si>
  <si>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</si>
  <si>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</si>
  <si>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</si>
  <si>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</si>
  <si>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</si>
  <si>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</si>
  <si>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</si>
  <si>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</si>
  <si>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</si>
  <si>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</si>
  <si>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</si>
  <si>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</si>
  <si>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</si>
  <si>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</si>
  <si>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</si>
  <si>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</si>
  <si>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</si>
  <si>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</si>
  <si>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</si>
  <si>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</si>
  <si>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</si>
  <si>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</si>
  <si>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</si>
  <si>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</si>
  <si>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</si>
  <si>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</si>
  <si>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</si>
  <si>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</si>
  <si>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</si>
  <si>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</si>
  <si>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</si>
  <si>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</si>
  <si>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</si>
  <si>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</si>
  <si>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</si>
  <si>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</si>
  <si>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</si>
  <si>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</si>
  <si>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</si>
  <si>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</si>
  <si>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</si>
  <si>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</si>
  <si>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</si>
  <si>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</si>
  <si>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</si>
  <si>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</si>
  <si>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</si>
  <si>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</si>
  <si>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</si>
  <si>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</si>
  <si>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</si>
  <si>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</si>
  <si>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</si>
  <si>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</si>
  <si>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</si>
  <si>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</si>
  <si>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</si>
  <si>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</si>
  <si>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</si>
  <si>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</si>
  <si>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</si>
  <si>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</si>
  <si>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</si>
  <si>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</si>
  <si>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</si>
  <si>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</si>
  <si>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</si>
  <si>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</si>
  <si>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</si>
  <si>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</si>
  <si>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</si>
  <si>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</si>
  <si>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</si>
  <si>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</si>
  <si>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</si>
  <si>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</si>
  <si>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</si>
  <si>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</si>
  <si>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</si>
  <si>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</si>
  <si>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</si>
  <si>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</si>
  <si>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</si>
  <si>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</si>
  <si>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</si>
  <si>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</si>
  <si>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</si>
  <si>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</si>
  <si>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</si>
  <si>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</si>
  <si>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</si>
  <si>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</si>
  <si>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</si>
  <si>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</si>
  <si>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</si>
  <si>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</si>
  <si>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</si>
  <si>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</si>
  <si>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</si>
  <si>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</si>
  <si>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</si>
  <si>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</si>
  <si>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</si>
  <si>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</si>
  <si>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</si>
  <si>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</si>
  <si>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</si>
  <si>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</si>
  <si>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</si>
  <si>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</si>
  <si>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</si>
  <si>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</si>
  <si>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</si>
  <si>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</si>
  <si>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</si>
  <si>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</si>
  <si>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</si>
  <si>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</si>
  <si>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</si>
  <si>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</si>
  <si>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</si>
  <si>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</si>
  <si>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</si>
  <si>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</si>
  <si>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</si>
  <si>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</si>
  <si>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</si>
  <si>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</si>
  <si>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</si>
  <si>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</si>
  <si>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</si>
  <si>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</si>
  <si>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</si>
  <si>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</si>
  <si>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</si>
  <si>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</si>
  <si>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</si>
  <si>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</si>
  <si>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</si>
  <si>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</si>
  <si>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</si>
  <si>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</si>
  <si>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</si>
  <si>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</si>
  <si>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</si>
  <si>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</si>
  <si>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</si>
  <si>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</si>
  <si>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</si>
  <si>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</si>
  <si>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</si>
  <si>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</si>
  <si>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</si>
  <si>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</si>
  <si>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</si>
  <si>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</si>
  <si>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</si>
  <si>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</si>
  <si>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</si>
  <si>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</si>
  <si>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</si>
  <si>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</si>
  <si>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</si>
  <si>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</si>
  <si>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</si>
  <si>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</si>
  <si>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</si>
  <si>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</si>
  <si>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</si>
  <si>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</si>
  <si>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</si>
  <si>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</si>
  <si>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</si>
  <si>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</si>
  <si>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</si>
  <si>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</si>
  <si>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</si>
  <si>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</si>
  <si>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</si>
  <si>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</si>
  <si>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</si>
  <si>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</si>
  <si>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</si>
  <si>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</si>
  <si>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</si>
  <si>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</si>
  <si>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</si>
  <si>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</si>
  <si>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</si>
  <si>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</si>
  <si>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</si>
  <si>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</si>
  <si>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</si>
  <si>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</si>
  <si>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</si>
  <si>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</si>
  <si>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</si>
  <si>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</si>
  <si>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</si>
  <si>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</si>
  <si>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</si>
  <si>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</si>
  <si>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</si>
  <si>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</si>
  <si>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</si>
  <si>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</si>
  <si>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</si>
  <si>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</si>
  <si>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</si>
  <si>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</si>
  <si>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</si>
  <si>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</si>
  <si>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</si>
  <si>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</si>
  <si>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</si>
  <si>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</si>
  <si>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</si>
  <si>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</si>
  <si>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</si>
  <si>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</si>
  <si>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</si>
  <si>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</si>
  <si>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</si>
  <si>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</si>
  <si>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</si>
  <si>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</si>
  <si>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</si>
  <si>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</si>
  <si>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</si>
  <si>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</si>
  <si>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</si>
  <si>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</si>
  <si>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</si>
  <si>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</si>
  <si>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</si>
  <si>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</si>
  <si>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</si>
  <si>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</si>
  <si>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</si>
  <si>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</si>
  <si>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</si>
  <si>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</si>
  <si>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</si>
  <si>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</si>
  <si>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</si>
  <si>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</si>
  <si>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</si>
  <si>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</si>
  <si>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</si>
  <si>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</si>
  <si>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</si>
  <si>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</si>
  <si>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</si>
  <si>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</si>
  <si>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</si>
  <si>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</si>
  <si>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</si>
  <si>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</si>
  <si>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</si>
  <si>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</si>
  <si>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</si>
  <si>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</si>
  <si>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</si>
  <si>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</si>
  <si>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</si>
  <si>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</si>
  <si>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</si>
  <si>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</si>
  <si>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</si>
  <si>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</si>
  <si>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</si>
  <si>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</si>
  <si>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</si>
  <si>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</si>
  <si>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</si>
  <si>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</si>
  <si>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</si>
  <si>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</si>
  <si>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</si>
  <si>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</si>
  <si>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</si>
  <si>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</si>
  <si>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</si>
  <si>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</si>
  <si>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</si>
  <si>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</si>
  <si>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</si>
  <si>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</si>
  <si>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</si>
  <si>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</si>
  <si>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</si>
  <si>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</si>
  <si>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</si>
  <si>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</si>
  <si>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</si>
  <si>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</si>
  <si>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</si>
  <si>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</si>
  <si>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</si>
  <si>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</si>
  <si>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</si>
  <si>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</si>
  <si>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</si>
  <si>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</si>
  <si>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</si>
  <si>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</si>
  <si>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</si>
  <si>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</si>
  <si>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</si>
  <si>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</si>
  <si>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</si>
  <si>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</si>
  <si>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</si>
  <si>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</si>
  <si>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</si>
  <si>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</si>
  <si>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</si>
  <si>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</si>
  <si>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</si>
  <si>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</si>
  <si>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</si>
  <si>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</si>
  <si>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</si>
  <si>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</si>
  <si>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</si>
  <si>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</si>
  <si>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</si>
  <si>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</si>
  <si>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</si>
  <si>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</si>
  <si>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</si>
  <si>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</si>
  <si>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</si>
  <si>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</si>
  <si>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</si>
  <si>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</si>
  <si>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</si>
  <si>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</si>
  <si>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</si>
  <si>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</si>
  <si>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</si>
  <si>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</si>
  <si>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</si>
  <si>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</si>
  <si>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</si>
  <si>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</si>
  <si>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</si>
  <si>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</si>
  <si>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</si>
  <si>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</si>
  <si>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</si>
  <si>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</si>
  <si>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</si>
  <si>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</si>
  <si>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</si>
  <si>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</si>
  <si>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</si>
  <si>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</si>
  <si>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</si>
  <si>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</si>
  <si>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</si>
  <si>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</si>
  <si>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</si>
  <si>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</si>
  <si>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</si>
  <si>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</si>
  <si>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</si>
  <si>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</si>
  <si>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</si>
  <si>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</si>
  <si>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</si>
  <si>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</si>
  <si>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</si>
  <si>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</si>
  <si>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</si>
  <si>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</si>
  <si>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</si>
  <si>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</si>
  <si>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</si>
  <si>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</si>
  <si>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</si>
  <si>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</si>
  <si>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</si>
  <si>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</si>
  <si>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</si>
  <si>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</si>
  <si>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</si>
  <si>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</si>
  <si>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</si>
  <si>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</si>
  <si>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</si>
  <si>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</si>
  <si>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</si>
  <si>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</si>
  <si>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</si>
  <si>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</si>
  <si>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</si>
  <si>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</si>
  <si>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</si>
  <si>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</si>
  <si>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</si>
  <si>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</si>
  <si>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</si>
  <si>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</si>
  <si>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</si>
  <si>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</si>
  <si>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</si>
  <si>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</si>
  <si>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</si>
  <si>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</si>
  <si>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</si>
  <si>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</si>
  <si>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</si>
  <si>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</si>
  <si>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</si>
  <si>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</si>
  <si>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</si>
  <si>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</si>
  <si>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</si>
  <si>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</si>
  <si>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</si>
  <si>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</si>
  <si>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</si>
  <si>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</si>
  <si>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</si>
  <si>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</si>
  <si>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</si>
  <si>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</si>
  <si>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</si>
  <si>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</si>
  <si>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</si>
  <si>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</si>
  <si>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</si>
  <si>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</si>
  <si>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</si>
  <si>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</si>
  <si>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</si>
  <si>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</si>
  <si>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</si>
  <si>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</si>
  <si>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</si>
  <si>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</si>
  <si>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</si>
  <si>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</si>
  <si>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</si>
  <si>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</si>
  <si>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</si>
  <si>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</si>
  <si>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</si>
  <si>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</si>
  <si>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</si>
  <si>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</si>
  <si>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</si>
  <si>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</si>
  <si>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</si>
  <si>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</si>
  <si>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</si>
  <si>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</si>
  <si>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</si>
  <si>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</si>
  <si>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</si>
  <si>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</si>
  <si>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</si>
  <si>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</si>
  <si>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</si>
  <si>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</si>
  <si>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</si>
  <si>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</si>
  <si>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</si>
  <si>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</si>
  <si>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</si>
  <si>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</si>
  <si>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</si>
  <si>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</si>
  <si>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</si>
  <si>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</si>
  <si>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</si>
  <si>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</si>
  <si>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</si>
  <si>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</si>
  <si>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</si>
  <si>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</si>
  <si>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</si>
  <si>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</si>
  <si>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</si>
  <si>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</si>
  <si>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</si>
  <si>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</si>
  <si>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</si>
  <si>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</si>
  <si>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</si>
  <si>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</si>
  <si>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</si>
  <si>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</si>
  <si>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</si>
  <si>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</si>
  <si>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</si>
  <si>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</si>
  <si>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</si>
  <si>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</si>
  <si>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</si>
  <si>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</si>
  <si>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</si>
  <si>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</si>
  <si>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</si>
  <si>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</si>
  <si>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</si>
  <si>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</si>
  <si>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</si>
  <si>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</si>
  <si>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</si>
  <si>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</si>
  <si>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</si>
  <si>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</si>
  <si>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</si>
  <si>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</si>
  <si>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</si>
  <si>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</si>
  <si>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</si>
  <si>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</si>
  <si>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</si>
  <si>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</si>
  <si>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</si>
  <si>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</si>
  <si>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</si>
  <si>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</si>
  <si>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</si>
  <si>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</si>
  <si>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</si>
  <si>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</si>
  <si>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</si>
  <si>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</si>
  <si>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</si>
  <si>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</si>
  <si>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</si>
  <si>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</si>
  <si>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</si>
  <si>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</si>
  <si>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</si>
  <si>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</si>
  <si>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</si>
  <si>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</si>
  <si>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</si>
  <si>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</si>
  <si>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</si>
  <si>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</si>
  <si>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</si>
  <si>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</si>
  <si>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</si>
  <si>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</si>
  <si>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</si>
  <si>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</si>
  <si>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</si>
  <si>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</si>
  <si>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</si>
  <si>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</si>
  <si>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</si>
  <si>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</si>
  <si>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</si>
  <si>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</si>
  <si>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</si>
  <si>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</si>
  <si>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</si>
  <si>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</si>
  <si>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</si>
  <si>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</si>
  <si>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</si>
  <si>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</si>
  <si>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</si>
  <si>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</si>
  <si>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</si>
  <si>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</si>
  <si>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</si>
  <si>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</si>
  <si>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</si>
  <si>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</si>
  <si>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</si>
  <si>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</si>
  <si>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</si>
  <si>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</si>
  <si>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</si>
  <si>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</si>
  <si>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</si>
  <si>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</si>
  <si>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</si>
  <si>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</si>
  <si>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</si>
  <si>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</si>
  <si>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</si>
  <si>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</si>
  <si>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</si>
  <si>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</si>
  <si>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</si>
  <si>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</si>
  <si>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</si>
  <si>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</si>
  <si>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</si>
  <si>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</si>
  <si>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</si>
  <si>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</si>
  <si>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</si>
  <si>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</si>
  <si>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</si>
  <si>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</si>
  <si>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</si>
  <si>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</si>
  <si>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</si>
  <si>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</si>
  <si>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</si>
  <si>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</si>
  <si>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</si>
  <si>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</si>
  <si>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</si>
  <si>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</si>
  <si>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</si>
  <si>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</si>
  <si>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</si>
  <si>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</si>
  <si>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</si>
  <si>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</si>
  <si>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</si>
  <si>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</si>
  <si>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</si>
  <si>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</si>
  <si>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</si>
  <si>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</si>
  <si>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</si>
  <si>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</si>
  <si>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</si>
  <si>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</si>
  <si>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</si>
  <si>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</si>
  <si>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</si>
  <si>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</si>
  <si>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</si>
  <si>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</si>
  <si>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</si>
  <si>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</si>
  <si>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</si>
  <si>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</si>
  <si>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</si>
  <si>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</si>
  <si>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</si>
  <si>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</si>
  <si>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</si>
  <si>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</si>
  <si>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</si>
  <si>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</si>
  <si>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</si>
  <si>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</si>
  <si>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</si>
  <si>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</si>
  <si>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</si>
  <si>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</si>
  <si>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</si>
  <si>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</si>
  <si>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</si>
  <si>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</si>
  <si>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</si>
  <si>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</si>
  <si>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</si>
  <si>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</si>
  <si>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</si>
  <si>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</si>
  <si>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</si>
  <si>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</si>
  <si>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</si>
  <si>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</si>
  <si>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</si>
  <si>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</si>
  <si>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</si>
  <si>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</si>
  <si>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</si>
  <si>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</si>
  <si>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</si>
  <si>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</si>
  <si>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</si>
  <si>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</si>
  <si>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</si>
  <si>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</si>
  <si>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</si>
  <si>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</si>
  <si>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</si>
  <si>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</si>
  <si>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</si>
  <si>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</si>
  <si>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</si>
  <si>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</si>
  <si>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</si>
  <si>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</si>
  <si>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</si>
  <si>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</si>
  <si>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</si>
  <si>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</si>
  <si>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</si>
  <si>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</si>
  <si>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</si>
  <si>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</si>
  <si>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</si>
  <si>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</si>
  <si>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</si>
  <si>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</si>
  <si>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</si>
  <si>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</si>
  <si>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</si>
  <si>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</si>
  <si>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</si>
  <si>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</si>
  <si>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</si>
  <si>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</si>
  <si>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</si>
  <si>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</si>
  <si>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</si>
  <si>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</si>
  <si>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</si>
  <si>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</si>
  <si>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</si>
  <si>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</si>
  <si>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</si>
  <si>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</si>
  <si>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</si>
  <si>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</si>
  <si>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</si>
  <si>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</si>
  <si>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</si>
  <si>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</si>
  <si>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</si>
  <si>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</si>
  <si>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</si>
  <si>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</si>
  <si>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</si>
  <si>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</si>
  <si>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</si>
  <si>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</si>
  <si>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</si>
  <si>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</si>
  <si>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</si>
  <si>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</si>
  <si>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</si>
  <si>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</si>
  <si>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</si>
  <si>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</si>
  <si>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</si>
  <si>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</si>
  <si>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</si>
  <si>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</si>
  <si>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</si>
  <si>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</si>
  <si>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</si>
  <si>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</si>
  <si>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</si>
  <si>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</si>
  <si>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</si>
  <si>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</si>
  <si>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</si>
  <si>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</si>
  <si>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</si>
  <si>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</si>
  <si>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</si>
  <si>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</si>
  <si>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</si>
  <si>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</si>
  <si>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</si>
  <si>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</si>
  <si>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</si>
  <si>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</si>
  <si>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</si>
  <si>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</si>
  <si>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</si>
  <si>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</si>
  <si>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</si>
  <si>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</si>
  <si>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</si>
  <si>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</si>
  <si>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</si>
  <si>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</si>
  <si>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</si>
  <si>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</si>
  <si>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</si>
  <si>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</si>
  <si>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</si>
  <si>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</si>
  <si>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</si>
  <si>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</si>
  <si>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</si>
  <si>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</si>
  <si>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</si>
  <si>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</si>
  <si>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</si>
  <si>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</si>
  <si>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</si>
  <si>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</si>
  <si>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</si>
  <si>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</si>
  <si>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</si>
  <si>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</si>
  <si>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</si>
  <si>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</si>
  <si>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</si>
  <si>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</si>
  <si>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</si>
  <si>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</si>
  <si>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</si>
  <si>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</si>
  <si>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</si>
  <si>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</si>
  <si>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</si>
  <si>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</si>
  <si>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</si>
  <si>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</si>
  <si>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</si>
  <si>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</si>
  <si>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</si>
  <si>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</si>
  <si>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</si>
  <si>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</si>
  <si>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</si>
  <si>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</si>
  <si>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</si>
  <si>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</si>
  <si>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</si>
  <si>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</si>
  <si>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</si>
  <si>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</si>
  <si>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</si>
  <si>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</si>
  <si>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</si>
  <si>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</si>
  <si>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</si>
  <si>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</si>
  <si>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</si>
  <si>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</si>
  <si>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</si>
  <si>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</si>
  <si>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</si>
  <si>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</si>
  <si>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</si>
  <si>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</si>
  <si>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</si>
  <si>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</si>
  <si>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</si>
  <si>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</si>
  <si>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</si>
  <si>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</si>
  <si>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</si>
  <si>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</si>
  <si>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</si>
  <si>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</si>
  <si>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</si>
  <si>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</si>
  <si>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</si>
  <si>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</si>
  <si>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</si>
  <si>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</si>
  <si>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</si>
  <si>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</si>
  <si>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</si>
  <si>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</si>
  <si>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</si>
  <si>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</si>
  <si>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</si>
  <si>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</si>
  <si>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</si>
  <si>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</si>
  <si>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</si>
  <si>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</si>
  <si>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</si>
  <si>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</si>
  <si>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</si>
  <si>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</si>
  <si>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</si>
  <si>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</si>
  <si>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</si>
  <si>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</si>
  <si>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</si>
  <si>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</si>
  <si>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</si>
  <si>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</si>
  <si>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</si>
  <si>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</si>
  <si>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</si>
  <si>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</si>
  <si>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</si>
  <si>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</si>
  <si>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</si>
  <si>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</si>
  <si>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</si>
  <si>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</si>
  <si>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</si>
  <si>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</si>
  <si>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</si>
  <si>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</si>
  <si>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</si>
  <si>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</si>
  <si>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</si>
  <si>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</si>
  <si>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</si>
  <si>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</si>
  <si>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</si>
  <si>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</si>
  <si>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</si>
  <si>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</si>
  <si>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</si>
  <si>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</si>
  <si>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</si>
  <si>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</si>
  <si>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</si>
  <si>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</si>
  <si>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</si>
  <si>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</si>
  <si>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</si>
  <si>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</si>
  <si>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</si>
  <si>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</si>
  <si>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</si>
  <si>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</si>
  <si>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</si>
  <si>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</si>
  <si>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</si>
  <si>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</si>
  <si>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</si>
  <si>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</si>
  <si>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</si>
  <si>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</si>
  <si>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</si>
  <si>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</si>
  <si>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</si>
  <si>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</si>
  <si>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</si>
  <si>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</si>
  <si>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</si>
  <si>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</si>
  <si>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</si>
  <si>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</si>
  <si>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</si>
  <si>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</si>
  <si>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</si>
  <si>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</si>
  <si>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</si>
  <si>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</si>
  <si>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</si>
  <si>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</si>
  <si>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</si>
  <si>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</si>
  <si>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</si>
  <si>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</si>
  <si>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</si>
  <si>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</si>
  <si>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</si>
  <si>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</si>
  <si>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</si>
  <si>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</si>
  <si>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</si>
  <si>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</si>
  <si>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</si>
  <si>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</si>
  <si>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</si>
  <si>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</si>
  <si>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</si>
  <si>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</si>
  <si>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</si>
  <si>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</si>
  <si>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</si>
  <si>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</si>
  <si>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</si>
  <si>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</si>
  <si>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</si>
  <si>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</si>
  <si>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</si>
  <si>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</si>
  <si>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</si>
  <si>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</si>
  <si>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</si>
  <si>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</si>
  <si>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</si>
  <si>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</si>
  <si>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</si>
  <si>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</si>
  <si>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</si>
  <si>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</si>
  <si>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</si>
  <si>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</si>
  <si>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</si>
  <si>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</si>
  <si>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</si>
  <si>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</si>
  <si>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</si>
  <si>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</si>
  <si>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</si>
  <si>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</si>
  <si>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</si>
  <si>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</si>
  <si>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</si>
  <si>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</si>
  <si>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</si>
  <si>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</si>
  <si>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</si>
  <si>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</si>
  <si>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</si>
  <si>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</si>
  <si>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</si>
  <si>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</si>
  <si>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</si>
  <si>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</si>
  <si>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</si>
  <si>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</si>
  <si>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</si>
  <si>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</si>
  <si>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</si>
  <si>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</si>
  <si>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</si>
  <si>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</si>
  <si>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</si>
  <si>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</si>
  <si>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</si>
  <si>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</si>
  <si>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</si>
  <si>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</si>
  <si>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</si>
  <si>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</si>
  <si>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</si>
  <si>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</si>
  <si>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</si>
  <si>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</si>
  <si>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</si>
  <si>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</si>
  <si>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</si>
  <si>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</si>
  <si>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</si>
  <si>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</si>
  <si>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</si>
  <si>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</si>
  <si>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</si>
  <si>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</si>
  <si>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</si>
  <si>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</si>
  <si>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</si>
  <si>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</si>
  <si>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</si>
  <si>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</si>
  <si>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</si>
  <si>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</si>
  <si>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</si>
  <si>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</si>
  <si>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</si>
  <si>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</si>
  <si>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</si>
  <si>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</si>
  <si>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</si>
  <si>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</si>
  <si>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</si>
  <si>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</si>
  <si>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</si>
  <si>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</si>
  <si>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</si>
  <si>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</si>
  <si>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</si>
  <si>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</si>
  <si>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</si>
  <si>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</si>
  <si>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</si>
  <si>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</si>
  <si>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</si>
  <si>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</si>
  <si>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</si>
  <si>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</si>
  <si>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</si>
  <si>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</si>
  <si>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</si>
  <si>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</si>
  <si>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</si>
  <si>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</si>
  <si>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</si>
  <si>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</si>
  <si>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</si>
  <si>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</si>
  <si>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</si>
  <si>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</si>
  <si>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</si>
  <si>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</si>
  <si>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</si>
  <si>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</si>
  <si>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</si>
  <si>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</si>
  <si>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</si>
  <si>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</si>
  <si>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</si>
  <si>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</si>
  <si>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</si>
  <si>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</si>
  <si>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</si>
  <si>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</si>
  <si>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</si>
  <si>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</si>
  <si>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</si>
  <si>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</si>
  <si>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</si>
  <si>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</si>
  <si>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</si>
  <si>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</si>
  <si>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</si>
  <si>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</si>
  <si>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</si>
  <si>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</si>
  <si>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</si>
  <si>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</si>
  <si>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</si>
  <si>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</si>
  <si>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</si>
  <si>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</si>
  <si>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</si>
  <si>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</si>
  <si>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</si>
  <si>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</si>
  <si>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</si>
  <si>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</si>
  <si>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</si>
  <si>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</si>
  <si>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</si>
  <si>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</si>
  <si>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</si>
  <si>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</si>
  <si>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</si>
  <si>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</si>
  <si>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</si>
  <si>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</si>
  <si>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</si>
  <si>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</si>
  <si>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</si>
  <si>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</si>
  <si>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</si>
  <si>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</si>
  <si>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</si>
  <si>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</si>
  <si>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</si>
  <si>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</si>
  <si>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</si>
  <si>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</si>
  <si>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</si>
  <si>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</si>
  <si>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</si>
  <si>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</si>
  <si>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</si>
  <si>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</si>
  <si>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</si>
  <si>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</si>
  <si>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</si>
  <si>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</si>
  <si>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</si>
  <si>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</si>
  <si>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</si>
  <si>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</si>
  <si>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</si>
  <si>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</si>
  <si>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</si>
  <si>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</si>
  <si>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</si>
  <si>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</si>
  <si>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</si>
  <si>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</si>
  <si>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</si>
  <si>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</si>
  <si>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</si>
  <si>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</si>
  <si>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</si>
  <si>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</si>
  <si>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</si>
  <si>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</si>
  <si>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</si>
  <si>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</si>
  <si>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</si>
  <si>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</si>
  <si>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</si>
  <si>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</si>
  <si>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</si>
  <si>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</si>
  <si>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</si>
  <si>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</si>
  <si>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</si>
  <si>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</si>
  <si>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</si>
  <si>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</si>
  <si>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</si>
  <si>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</si>
  <si>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</si>
  <si>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</si>
  <si>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</si>
  <si>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</si>
  <si>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</si>
  <si>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</si>
  <si>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</si>
  <si>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</si>
  <si>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</si>
  <si>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</si>
  <si>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</si>
  <si>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</si>
  <si>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</si>
  <si>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</si>
  <si>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</si>
  <si>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</si>
  <si>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</si>
  <si>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</si>
  <si>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</si>
  <si>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</si>
  <si>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</si>
  <si>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</si>
  <si>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</si>
  <si>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</si>
  <si>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</si>
  <si>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</si>
  <si>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</si>
  <si>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</si>
  <si>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</si>
  <si>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</si>
  <si>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</si>
  <si>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</si>
  <si>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</si>
  <si>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</si>
  <si>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</si>
  <si>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</si>
  <si>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</si>
  <si>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</si>
  <si>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</si>
  <si>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</si>
  <si>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</si>
  <si>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</si>
  <si>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</si>
  <si>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</si>
  <si>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</si>
  <si>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</si>
  <si>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</si>
  <si>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</si>
  <si>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</si>
  <si>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</si>
  <si>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</si>
  <si>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</si>
  <si>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</si>
  <si>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</si>
  <si>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</si>
  <si>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</si>
  <si>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</si>
  <si>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</si>
  <si>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</si>
  <si>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</si>
  <si>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</si>
  <si>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</si>
  <si>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</si>
  <si>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</si>
  <si>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</si>
  <si>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</si>
  <si>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</si>
  <si>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</si>
  <si>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</si>
  <si>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</si>
  <si>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</si>
  <si>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</si>
  <si>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</si>
  <si>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</si>
  <si>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</si>
  <si>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</si>
  <si>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</si>
  <si>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</si>
  <si>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</si>
  <si>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</si>
  <si>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</si>
  <si>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</si>
  <si>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</si>
  <si>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</si>
  <si>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</si>
  <si>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</si>
  <si>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</si>
  <si>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</si>
  <si>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</si>
  <si>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</si>
  <si>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</si>
  <si>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</si>
  <si>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</si>
  <si>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</si>
  <si>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</si>
  <si>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</si>
  <si>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</si>
  <si>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</si>
  <si>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</si>
  <si>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</si>
  <si>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</si>
  <si>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</si>
  <si>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</si>
  <si>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</si>
  <si>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</si>
  <si>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</si>
  <si>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</si>
  <si>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</si>
  <si>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</si>
  <si>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</si>
  <si>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</si>
  <si>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</si>
  <si>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</si>
  <si>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</si>
  <si>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</si>
  <si>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</si>
  <si>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</si>
  <si>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</si>
  <si>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</si>
  <si>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</si>
  <si>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</si>
  <si>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</si>
  <si>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</si>
  <si>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</si>
  <si>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</si>
  <si>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</si>
  <si>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</si>
  <si>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</si>
  <si>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</si>
  <si>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</si>
  <si>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</si>
  <si>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</si>
  <si>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</si>
  <si>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</si>
  <si>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</si>
  <si>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</si>
  <si>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</si>
  <si>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</si>
  <si>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</si>
  <si>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</si>
  <si>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</si>
  <si>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</si>
  <si>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</si>
  <si>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</si>
  <si>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</si>
  <si>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</si>
  <si>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</si>
  <si>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</si>
  <si>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</si>
  <si>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</si>
  <si>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</si>
  <si>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</si>
  <si>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</si>
  <si>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</si>
  <si>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</si>
  <si>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</si>
  <si>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</si>
  <si>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</si>
  <si>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</si>
  <si>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</si>
  <si>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</si>
  <si>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</si>
  <si>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</si>
  <si>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</si>
  <si>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</si>
  <si>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</si>
  <si>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</si>
  <si>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</si>
  <si>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</si>
  <si>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</si>
  <si>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</si>
  <si>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</si>
  <si>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</si>
  <si>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</si>
  <si>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</si>
  <si>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</si>
  <si>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</si>
  <si>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</si>
  <si>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</si>
  <si>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</si>
  <si>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</si>
  <si>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</si>
  <si>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</si>
  <si>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</si>
  <si>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</si>
  <si>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</si>
  <si>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</si>
  <si>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</si>
  <si>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</si>
  <si>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</si>
  <si>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</si>
  <si>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</si>
  <si>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</si>
  <si>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</si>
  <si>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</si>
  <si>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</si>
  <si>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</si>
  <si>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</si>
  <si>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</si>
  <si>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</si>
  <si>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</si>
  <si>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</si>
  <si>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</si>
  <si>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</si>
  <si>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</si>
  <si>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</si>
  <si>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</si>
  <si>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</si>
  <si>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</si>
  <si>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</si>
  <si>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</si>
  <si>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</si>
  <si>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</si>
  <si>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</si>
  <si>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</si>
  <si>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</si>
  <si>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</si>
  <si>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</si>
  <si>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</si>
  <si>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</si>
  <si>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</si>
  <si>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</si>
  <si>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</si>
  <si>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</si>
  <si>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</si>
  <si>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</si>
  <si>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</si>
  <si>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</si>
  <si>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</si>
  <si>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</si>
  <si>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</si>
  <si>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</si>
  <si>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</si>
  <si>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</si>
  <si>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</si>
  <si>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</si>
  <si>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</si>
  <si>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</si>
  <si>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</si>
  <si>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</si>
  <si>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</si>
  <si>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</si>
  <si>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</si>
  <si>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</si>
  <si>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</si>
  <si>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</si>
  <si>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</si>
  <si>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</si>
  <si>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</si>
  <si>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</si>
  <si>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</si>
  <si>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</si>
  <si>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</si>
  <si>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</si>
  <si>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</si>
  <si>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</si>
  <si>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</si>
  <si>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</si>
  <si>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</si>
  <si>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</si>
  <si>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</si>
  <si>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</si>
  <si>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</si>
  <si>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</si>
  <si>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</si>
  <si>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</si>
  <si>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</si>
  <si>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</si>
  <si>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</si>
  <si>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</si>
  <si>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</si>
  <si>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</si>
  <si>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</si>
  <si>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</si>
  <si>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</si>
  <si>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</si>
  <si>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</si>
  <si>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</si>
  <si>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</si>
  <si>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</si>
  <si>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</si>
  <si>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</si>
  <si>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</si>
  <si>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</si>
  <si>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</si>
  <si>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</si>
  <si>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</si>
  <si>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</si>
  <si>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</si>
  <si>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</si>
  <si>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</si>
  <si>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</si>
  <si>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</si>
  <si>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</si>
  <si>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</si>
  <si>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</si>
  <si>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</si>
  <si>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</si>
  <si>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</si>
  <si>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</si>
  <si>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</si>
  <si>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</si>
  <si>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</si>
  <si>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</si>
  <si>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</si>
  <si>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</si>
  <si>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</si>
  <si>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</si>
  <si>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</si>
  <si>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</si>
  <si>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</si>
  <si>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</si>
  <si>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</si>
  <si>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</si>
  <si>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</si>
  <si>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</si>
  <si>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</si>
  <si>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</si>
  <si>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</si>
  <si>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</si>
  <si>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</si>
  <si>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</si>
  <si>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</si>
  <si>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</si>
  <si>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</si>
  <si>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</si>
  <si>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</si>
  <si>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</si>
  <si>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</si>
  <si>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</si>
  <si>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</si>
  <si>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</si>
  <si>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</si>
  <si>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</si>
  <si>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</si>
  <si>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</si>
  <si>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</si>
  <si>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</si>
  <si>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</si>
  <si>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</si>
  <si>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</si>
  <si>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</si>
  <si>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</si>
  <si>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</si>
  <si>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</si>
  <si>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</si>
  <si>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</si>
  <si>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</si>
  <si>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</si>
  <si>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</si>
  <si>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</si>
  <si>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</si>
  <si>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</si>
  <si>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</si>
  <si>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</si>
  <si>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</si>
  <si>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</si>
  <si>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</si>
  <si>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</si>
  <si>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</si>
  <si>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</si>
  <si>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</si>
  <si>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</si>
  <si>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</si>
  <si>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</si>
  <si>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</si>
  <si>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</si>
  <si>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</si>
  <si>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</si>
  <si>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</si>
  <si>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</si>
  <si>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</si>
  <si>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</si>
  <si>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</si>
  <si>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</si>
  <si>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</si>
  <si>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</si>
  <si>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</si>
  <si>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</si>
  <si>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</si>
  <si>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</si>
  <si>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</si>
  <si>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</si>
  <si>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</si>
  <si>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</si>
  <si>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</si>
  <si>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</si>
  <si>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</si>
  <si>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</si>
  <si>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</si>
  <si>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</si>
  <si>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</si>
  <si>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</si>
  <si>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</si>
  <si>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</si>
  <si>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</si>
  <si>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</si>
  <si>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</si>
  <si>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</si>
  <si>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</si>
  <si>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</si>
  <si>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</si>
  <si>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</si>
  <si>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</si>
  <si>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</si>
  <si>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</si>
  <si>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</si>
  <si>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</si>
  <si>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</si>
  <si>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</si>
  <si>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</si>
  <si>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</si>
  <si>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</si>
  <si>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</si>
  <si>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</si>
  <si>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</si>
  <si>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</si>
  <si>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</si>
  <si>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</si>
  <si>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</si>
  <si>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</si>
  <si>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</si>
  <si>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</si>
  <si>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</si>
  <si>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</si>
  <si>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</si>
  <si>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</si>
  <si>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</si>
  <si>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</si>
  <si>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</si>
  <si>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</si>
  <si>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</si>
  <si>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</si>
  <si>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</si>
  <si>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</si>
  <si>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</si>
  <si>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</si>
  <si>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</si>
  <si>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</si>
  <si>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</si>
  <si>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</si>
  <si>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</si>
  <si>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</si>
  <si>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</si>
  <si>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</si>
  <si>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</si>
  <si>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</si>
  <si>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</si>
  <si>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</si>
  <si>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</si>
  <si>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</si>
  <si>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</si>
  <si>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</si>
  <si>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</si>
  <si>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</si>
  <si>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</si>
  <si>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</si>
  <si>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</si>
  <si>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</si>
  <si>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</si>
  <si>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</si>
  <si>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</si>
  <si>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</si>
  <si>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</si>
  <si>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</si>
  <si>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</si>
  <si>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</si>
  <si>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</si>
  <si>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</si>
  <si>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</si>
  <si>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</si>
  <si>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</si>
  <si>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</si>
  <si>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</si>
  <si>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</si>
  <si>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</si>
  <si>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</si>
  <si>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</si>
  <si>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</si>
  <si>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</si>
  <si>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</si>
  <si>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</si>
  <si>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</si>
  <si>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</si>
  <si>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</si>
  <si>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</si>
  <si>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</si>
  <si>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</si>
  <si>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</si>
  <si>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</si>
  <si>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</si>
  <si>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</si>
  <si>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</si>
  <si>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</si>
  <si>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</si>
  <si>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</si>
  <si>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</si>
  <si>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</si>
  <si>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</si>
  <si>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</si>
  <si>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</si>
  <si>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</si>
  <si>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</si>
  <si>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</si>
  <si>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</si>
  <si>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</si>
  <si>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</si>
  <si>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</si>
  <si>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</si>
  <si>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</si>
  <si>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</si>
  <si>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</si>
  <si>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</si>
  <si>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</si>
  <si>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</si>
  <si>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</si>
  <si>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</si>
  <si>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</si>
  <si>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</si>
  <si>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</si>
  <si>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</si>
  <si>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</si>
  <si>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</si>
  <si>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</si>
  <si>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</si>
  <si>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</si>
  <si>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</si>
  <si>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</si>
  <si>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</si>
  <si>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</si>
  <si>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</si>
  <si>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</si>
  <si>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</si>
  <si>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</si>
  <si>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</si>
  <si>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</si>
  <si>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</si>
  <si>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</si>
  <si>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</si>
  <si>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</si>
  <si>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</si>
  <si>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</si>
  <si>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</si>
  <si>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</si>
  <si>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</si>
  <si>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</si>
  <si>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</si>
  <si>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</si>
  <si>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</si>
  <si>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</si>
  <si>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</si>
  <si>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</si>
  <si>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</si>
  <si>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</si>
  <si>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</si>
  <si>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</si>
  <si>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</si>
  <si>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</si>
  <si>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</si>
  <si>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</si>
  <si>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</si>
  <si>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</si>
  <si>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</si>
  <si>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</si>
  <si>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</si>
  <si>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</si>
  <si>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</si>
  <si>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</si>
  <si>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</si>
  <si>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</si>
  <si>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</si>
  <si>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</si>
  <si>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</si>
  <si>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</si>
  <si>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</si>
  <si>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</si>
  <si>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</si>
  <si>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</si>
  <si>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</si>
  <si>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</si>
  <si>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</si>
  <si>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</si>
  <si>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</si>
  <si>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</si>
  <si>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</si>
  <si>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</si>
  <si>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</si>
  <si>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</si>
  <si>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</si>
  <si>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</si>
  <si>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</si>
  <si>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</si>
  <si>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</si>
  <si>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</si>
  <si>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</si>
  <si>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</si>
  <si>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</si>
  <si>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</si>
  <si>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</si>
  <si>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</si>
  <si>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</si>
  <si>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</si>
  <si>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</si>
  <si>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</si>
  <si>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</si>
  <si>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</si>
  <si>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</si>
  <si>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</si>
  <si>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</si>
  <si>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</si>
  <si>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</si>
  <si>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</si>
  <si>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</si>
  <si>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</si>
  <si>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</si>
  <si>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</si>
  <si>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</si>
  <si>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</si>
  <si>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</si>
  <si>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</si>
  <si>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</si>
  <si>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</si>
  <si>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</si>
  <si>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</si>
  <si>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</si>
  <si>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</si>
  <si>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</si>
  <si>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</si>
  <si>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</si>
  <si>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</si>
  <si>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</si>
  <si>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</si>
  <si>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</si>
  <si>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</si>
  <si>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</si>
  <si>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</si>
  <si>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</si>
  <si>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</si>
  <si>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</si>
  <si>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</si>
  <si>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</si>
  <si>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</si>
  <si>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</si>
  <si>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</si>
  <si>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</si>
  <si>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</si>
  <si>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</si>
  <si>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</si>
  <si>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</si>
  <si>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</si>
  <si>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</si>
  <si>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</si>
  <si>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</si>
  <si>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</si>
  <si>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</si>
  <si>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</si>
  <si>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</si>
  <si>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</si>
  <si>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</si>
  <si>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</si>
  <si>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</si>
  <si>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</si>
  <si>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</si>
  <si>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</si>
  <si>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</si>
  <si>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</si>
  <si>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</si>
  <si>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</si>
  <si>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</si>
  <si>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</si>
  <si>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</si>
  <si>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</si>
  <si>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</si>
  <si>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</si>
  <si>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</si>
  <si>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</si>
  <si>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</si>
  <si>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</si>
  <si>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</si>
  <si>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</si>
  <si>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</si>
  <si>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</si>
  <si>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</si>
  <si>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</si>
  <si>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</si>
  <si>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</si>
  <si>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</si>
  <si>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</si>
  <si>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</si>
  <si>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</si>
  <si>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</si>
  <si>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</si>
  <si>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</si>
  <si>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</si>
  <si>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</si>
  <si>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</si>
  <si>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</si>
  <si>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</si>
  <si>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</si>
  <si>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</si>
  <si>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</si>
  <si>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</si>
  <si>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</si>
  <si>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</si>
  <si>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</si>
  <si>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</si>
  <si>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</si>
  <si>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</si>
  <si>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</si>
  <si>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</si>
  <si>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</si>
  <si>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</si>
  <si>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</si>
  <si>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</si>
  <si>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</si>
  <si>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</si>
  <si>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</si>
  <si>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</si>
  <si>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</si>
  <si>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</si>
  <si>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</si>
  <si>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</si>
  <si>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</si>
  <si>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</si>
  <si>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</si>
  <si>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</si>
  <si>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</si>
  <si>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</si>
  <si>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</si>
  <si>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</si>
  <si>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</si>
  <si>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</si>
  <si>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</si>
  <si>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</si>
  <si>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</si>
  <si>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</si>
  <si>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</si>
  <si>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</si>
  <si>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</si>
  <si>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</si>
  <si>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</si>
  <si>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</si>
  <si>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</si>
  <si>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</si>
  <si>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</si>
  <si>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</si>
  <si>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</si>
  <si>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</si>
  <si>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</si>
  <si>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</si>
  <si>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</si>
  <si>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</si>
  <si>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</si>
  <si>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</si>
  <si>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</si>
  <si>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</si>
  <si>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</si>
  <si>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</si>
  <si>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</si>
  <si>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</si>
  <si>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</si>
  <si>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</si>
  <si>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</si>
  <si>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</si>
  <si>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</si>
  <si>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</si>
  <si>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</si>
  <si>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</si>
  <si>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</si>
  <si>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</si>
  <si>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</si>
  <si>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</si>
  <si>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</si>
  <si>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</si>
  <si>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</si>
  <si>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</si>
  <si>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</si>
  <si>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</si>
  <si>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</si>
  <si>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</si>
  <si>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</si>
  <si>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</si>
  <si>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</si>
  <si>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</si>
  <si>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</si>
  <si>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</si>
  <si>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</si>
  <si>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</si>
  <si>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</si>
  <si>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</si>
  <si>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</si>
  <si>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</si>
  <si>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</si>
  <si>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</si>
  <si>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</si>
  <si>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</si>
  <si>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</si>
  <si>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</si>
  <si>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</si>
  <si>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</si>
  <si>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</si>
  <si>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</si>
  <si>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</si>
  <si>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</si>
  <si>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</si>
  <si>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</si>
  <si>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</si>
  <si>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</si>
  <si>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</si>
  <si>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</si>
  <si>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</si>
  <si>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</si>
  <si>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</si>
  <si>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</si>
  <si>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</si>
  <si>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</si>
  <si>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</si>
  <si>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</si>
  <si>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</si>
  <si>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</si>
  <si>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</si>
  <si>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</si>
  <si>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</si>
  <si>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</si>
  <si>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</si>
  <si>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</si>
  <si>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</si>
  <si>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</si>
  <si>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</si>
  <si>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</si>
  <si>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</si>
  <si>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</si>
  <si>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</si>
  <si>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</si>
  <si>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</si>
  <si>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</si>
  <si>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</si>
  <si>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</si>
  <si>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</si>
  <si>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</si>
  <si>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</si>
  <si>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</si>
  <si>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</si>
  <si>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</si>
  <si>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</si>
  <si>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</si>
  <si>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</si>
  <si>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</si>
  <si>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</si>
  <si>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</si>
  <si>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</si>
  <si>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</si>
  <si>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</si>
  <si>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</si>
  <si>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</si>
  <si>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</si>
  <si>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</si>
  <si>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</si>
  <si>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</si>
  <si>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</si>
  <si>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</si>
  <si>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</si>
  <si>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</si>
  <si>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</si>
  <si>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</si>
  <si>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</si>
  <si>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</si>
  <si>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</si>
  <si>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</si>
  <si>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</si>
  <si>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</si>
  <si>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</si>
  <si>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</si>
  <si>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</si>
  <si>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</si>
  <si>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</si>
  <si>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</si>
  <si>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</si>
  <si>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</si>
  <si>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</si>
  <si>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</si>
  <si>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</si>
  <si>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</si>
  <si>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</si>
  <si>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</si>
  <si>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</si>
  <si>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</si>
  <si>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</si>
  <si>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</si>
  <si>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</si>
  <si>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</si>
  <si>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</si>
  <si>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</si>
  <si>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</si>
  <si>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</si>
  <si>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</si>
  <si>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</si>
  <si>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</si>
  <si>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</si>
  <si>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</si>
  <si>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</si>
  <si>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</si>
  <si>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</si>
  <si>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</si>
  <si>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</si>
  <si>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</si>
  <si>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</si>
  <si>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</si>
  <si>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</si>
  <si>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</si>
  <si>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</si>
  <si>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</si>
  <si>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</si>
  <si>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</si>
  <si>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</si>
  <si>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</si>
  <si>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</si>
  <si>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</si>
  <si>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</si>
  <si>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</si>
  <si>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</si>
  <si>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</si>
  <si>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</si>
  <si>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</si>
  <si>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</si>
  <si>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</si>
  <si>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</si>
  <si>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</si>
  <si>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</si>
  <si>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</si>
  <si>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</si>
  <si>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</si>
  <si>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</si>
  <si>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</si>
  <si>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</si>
  <si>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</si>
  <si>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</si>
  <si>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</si>
  <si>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</si>
  <si>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</si>
  <si>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</si>
  <si>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</si>
  <si>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</si>
  <si>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</si>
  <si>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</si>
  <si>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</si>
  <si>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</si>
  <si>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</si>
  <si>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</si>
  <si>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</si>
  <si>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</si>
  <si>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</si>
  <si>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</si>
  <si>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</si>
  <si>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</si>
  <si>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</si>
  <si>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</si>
  <si>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</si>
  <si>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</si>
  <si>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</si>
  <si>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</si>
  <si>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</si>
  <si>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</si>
  <si>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</si>
  <si>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</si>
  <si>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</si>
  <si>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</si>
  <si>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</si>
  <si>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</si>
  <si>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</si>
  <si>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</si>
  <si>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</si>
  <si>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</si>
  <si>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</si>
  <si>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</si>
  <si>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</si>
  <si>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</si>
  <si>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</si>
  <si>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</si>
  <si>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</si>
  <si>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</si>
  <si>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</si>
  <si>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</si>
  <si>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</si>
  <si>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</si>
  <si>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</si>
  <si>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</si>
  <si>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</si>
  <si>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</si>
  <si>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</si>
  <si>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</si>
  <si>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</si>
  <si>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</si>
  <si>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</si>
  <si>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</si>
  <si>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</si>
  <si>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</si>
  <si>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</si>
  <si>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</si>
  <si>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</si>
  <si>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</si>
  <si>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</si>
  <si>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</si>
  <si>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</si>
  <si>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</si>
  <si>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</si>
  <si>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</si>
  <si>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</si>
  <si>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</si>
  <si>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</si>
  <si>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</si>
  <si>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</si>
  <si>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</si>
  <si>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</si>
  <si>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</si>
  <si>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</si>
  <si>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</si>
  <si>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</si>
  <si>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</si>
  <si>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</si>
  <si>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</si>
  <si>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</si>
  <si>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</si>
  <si>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</si>
  <si>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</si>
  <si>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</si>
  <si>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</si>
  <si>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</si>
  <si>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</si>
  <si>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</si>
  <si>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</si>
  <si>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</si>
  <si>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</si>
  <si>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</si>
  <si>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</si>
  <si>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</si>
  <si>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</si>
  <si>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</si>
  <si>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</si>
  <si>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</si>
  <si>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</si>
  <si>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</si>
  <si>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</si>
  <si>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</si>
  <si>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</si>
  <si>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</si>
  <si>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</si>
  <si>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</si>
  <si>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</si>
  <si>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</si>
  <si>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</si>
  <si>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</si>
  <si>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</si>
  <si>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</si>
  <si>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</si>
  <si>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</si>
  <si>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</si>
  <si>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</si>
  <si>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</si>
  <si>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</si>
  <si>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</si>
  <si>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</si>
  <si>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</si>
  <si>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</si>
  <si>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</si>
  <si>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</si>
  <si>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</si>
  <si>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</si>
  <si>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</si>
  <si>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</si>
  <si>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</si>
  <si>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</si>
  <si>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</si>
  <si>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</si>
  <si>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</si>
  <si>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</si>
  <si>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</si>
  <si>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</si>
  <si>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</si>
  <si>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</si>
  <si>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</si>
  <si>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</si>
  <si>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</si>
  <si>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</si>
  <si>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</si>
  <si>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</si>
  <si>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</si>
  <si>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</si>
  <si>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</si>
  <si>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</si>
  <si>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</si>
  <si>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</si>
  <si>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</si>
  <si>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</si>
  <si>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</si>
  <si>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</si>
  <si>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</si>
  <si>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</si>
  <si>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</si>
  <si>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</si>
  <si>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</si>
  <si>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</si>
  <si>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</si>
  <si>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</si>
  <si>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</si>
  <si>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</si>
  <si>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</si>
  <si>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</si>
  <si>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</si>
  <si>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</si>
  <si>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</si>
  <si>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</si>
  <si>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</si>
  <si>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</si>
  <si>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</si>
  <si>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</si>
  <si>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</si>
  <si>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</si>
  <si>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</si>
  <si>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</si>
  <si>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</si>
  <si>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</si>
  <si>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</si>
  <si>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</si>
  <si>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</si>
  <si>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</si>
  <si>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</si>
  <si>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</si>
  <si>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</si>
  <si>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</si>
  <si>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</si>
  <si>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</si>
  <si>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</si>
  <si>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</si>
  <si>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</si>
  <si>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</si>
  <si>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</si>
  <si>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</si>
  <si>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</si>
  <si>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</si>
  <si>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</si>
  <si>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</si>
  <si>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</si>
  <si>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</si>
  <si>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</si>
  <si>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</si>
  <si>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</si>
  <si>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</si>
  <si>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</si>
  <si>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</si>
  <si>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</si>
  <si>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</si>
  <si>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</si>
  <si>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</si>
  <si>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</si>
  <si>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</si>
  <si>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</si>
  <si>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</si>
  <si>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</si>
  <si>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</si>
  <si>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</si>
  <si>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</si>
  <si>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</si>
  <si>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</si>
  <si>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</si>
  <si>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</si>
  <si>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</si>
  <si>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</si>
  <si>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</si>
  <si>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</si>
  <si>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</si>
  <si>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</si>
  <si>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</si>
  <si>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</si>
  <si>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</si>
  <si>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</si>
  <si>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</si>
  <si>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</si>
  <si>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</si>
  <si>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</si>
  <si>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</si>
  <si>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</si>
  <si>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</si>
  <si>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</si>
  <si>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</si>
  <si>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</si>
  <si>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</si>
  <si>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</si>
  <si>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</si>
  <si>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</si>
  <si>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</si>
  <si>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</si>
  <si>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</si>
  <si>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</si>
  <si>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</si>
  <si>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</si>
  <si>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</si>
  <si>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</si>
  <si>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</si>
  <si>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</si>
  <si>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</si>
  <si>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</si>
  <si>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</si>
  <si>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</si>
  <si>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</si>
  <si>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</si>
  <si>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</si>
  <si>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</si>
  <si>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</si>
  <si>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</si>
  <si>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</si>
  <si>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</si>
  <si>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</si>
  <si>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</si>
  <si>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</si>
  <si>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</si>
  <si>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</si>
  <si>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</si>
  <si>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</si>
  <si>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</si>
  <si>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</si>
  <si>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</si>
  <si>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</si>
  <si>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</si>
  <si>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</si>
  <si>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</si>
  <si>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</si>
  <si>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</si>
  <si>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</si>
  <si>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</si>
  <si>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</si>
  <si>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</si>
  <si>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</si>
  <si>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</si>
  <si>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</si>
  <si>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</si>
  <si>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</si>
  <si>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</si>
  <si>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</si>
  <si>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</si>
  <si>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</si>
  <si>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</si>
  <si>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</si>
  <si>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</si>
  <si>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</si>
  <si>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</si>
  <si>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</si>
  <si>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</si>
  <si>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</si>
  <si>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</si>
  <si>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</si>
  <si>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</si>
  <si>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</si>
  <si>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</si>
  <si>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</si>
  <si>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</si>
  <si>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</si>
  <si>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</si>
  <si>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</si>
  <si>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</si>
  <si>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</si>
  <si>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</si>
  <si>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</si>
  <si>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</si>
  <si>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</si>
  <si>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</si>
  <si>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</si>
  <si>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</si>
  <si>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</si>
  <si>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</si>
  <si>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</si>
  <si>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</si>
  <si>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</si>
  <si>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</si>
  <si>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</si>
  <si>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</si>
  <si>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</si>
  <si>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</si>
  <si>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</si>
  <si>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</si>
  <si>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</si>
  <si>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</si>
  <si>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</si>
  <si>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</si>
  <si>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</si>
  <si>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</si>
  <si>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</si>
  <si>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</si>
  <si>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</si>
  <si>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</si>
  <si>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</si>
  <si>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</si>
  <si>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</si>
  <si>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</si>
  <si>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</si>
  <si>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</si>
  <si>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</si>
  <si>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</si>
  <si>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</si>
  <si>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</si>
  <si>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</si>
  <si>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</si>
  <si>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</si>
  <si>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</si>
  <si>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</si>
  <si>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</si>
  <si>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</si>
  <si>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</si>
  <si>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</si>
  <si>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</si>
  <si>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</si>
  <si>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</si>
  <si>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</si>
  <si>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</si>
  <si>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</si>
  <si>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</si>
  <si>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</si>
  <si>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</si>
  <si>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</si>
  <si>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</si>
  <si>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</si>
  <si>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</si>
  <si>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</si>
  <si>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</si>
  <si>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</si>
  <si>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</si>
  <si>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</si>
  <si>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</si>
  <si>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</si>
  <si>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</si>
  <si>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</si>
  <si>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</si>
  <si>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</si>
  <si>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</si>
  <si>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</si>
  <si>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</si>
  <si>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</si>
  <si>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</si>
  <si>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</si>
  <si>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</si>
  <si>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</si>
  <si>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</si>
  <si>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</si>
  <si>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</si>
  <si>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</si>
  <si>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</si>
  <si>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</si>
  <si>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</si>
  <si>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</si>
  <si>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</si>
  <si>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</si>
  <si>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</si>
  <si>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</si>
  <si>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</si>
  <si>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</si>
  <si>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</si>
  <si>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</si>
  <si>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</si>
  <si>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</si>
  <si>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</si>
  <si>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</si>
  <si>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</si>
  <si>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</si>
  <si>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</si>
  <si>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</si>
  <si>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</si>
  <si>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</si>
  <si>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</si>
  <si>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</si>
  <si>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</si>
  <si>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</si>
  <si>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</si>
  <si>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</si>
  <si>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</si>
  <si>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</si>
  <si>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</si>
  <si>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</si>
  <si>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</si>
  <si>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</si>
  <si>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</si>
  <si>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</si>
  <si>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</si>
  <si>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</si>
  <si>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</si>
  <si>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</si>
  <si>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</si>
  <si>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</si>
  <si>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</si>
  <si>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</si>
  <si>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</si>
  <si>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</si>
  <si>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</si>
  <si>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</si>
  <si>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</si>
  <si>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</si>
  <si>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</si>
  <si>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</si>
  <si>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</si>
  <si>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</si>
  <si>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</si>
  <si>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</si>
  <si>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</si>
  <si>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</si>
  <si>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</si>
  <si>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</si>
  <si>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</si>
  <si>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</si>
  <si>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</si>
  <si>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</si>
  <si>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</si>
  <si>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</si>
  <si>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</si>
  <si>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</si>
  <si>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</si>
  <si>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</si>
  <si>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</si>
  <si>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</si>
  <si>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</si>
  <si>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</si>
  <si>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</si>
  <si>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</si>
  <si>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</si>
  <si>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</si>
  <si>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</si>
  <si>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</si>
  <si>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</si>
  <si>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</si>
  <si>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</si>
  <si>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</si>
  <si>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</si>
  <si>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</si>
  <si>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</si>
  <si>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</si>
  <si>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</si>
  <si>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</si>
  <si>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</si>
  <si>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</si>
  <si>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</si>
  <si>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</si>
  <si>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</si>
  <si>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</si>
  <si>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</si>
  <si>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</si>
  <si>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</si>
  <si>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</si>
  <si>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</si>
  <si>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</si>
  <si>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</si>
  <si>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</si>
  <si>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</si>
  <si>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</si>
  <si>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</si>
  <si>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</si>
  <si>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</si>
  <si>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</si>
  <si>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</si>
  <si>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</si>
  <si>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</si>
  <si>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</si>
  <si>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</si>
  <si>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</si>
  <si>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</si>
  <si>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</si>
  <si>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</si>
  <si>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</si>
  <si>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</si>
  <si>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</si>
  <si>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</si>
  <si>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</si>
  <si>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</si>
  <si>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</si>
  <si>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</si>
  <si>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</si>
  <si>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</si>
  <si>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</si>
  <si>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</si>
  <si>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</si>
  <si>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</si>
  <si>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</si>
  <si>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</si>
  <si>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</si>
  <si>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</si>
  <si>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</si>
  <si>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</si>
  <si>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</si>
  <si>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</si>
  <si>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</si>
  <si>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</si>
  <si>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</si>
  <si>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</si>
  <si>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</si>
  <si>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</si>
  <si>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</si>
  <si>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</si>
  <si>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</si>
  <si>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</si>
  <si>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</si>
  <si>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</si>
  <si>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</si>
  <si>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</si>
  <si>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</si>
  <si>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</si>
  <si>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</si>
  <si>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</si>
  <si>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</si>
  <si>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</si>
  <si>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</si>
  <si>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</si>
  <si>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</si>
  <si>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</si>
  <si>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</si>
  <si>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</si>
  <si>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</si>
  <si>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</si>
  <si>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</si>
  <si>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</si>
  <si>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</si>
  <si>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</si>
  <si>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</si>
  <si>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</si>
  <si>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</si>
  <si>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</si>
  <si>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</si>
  <si>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</si>
  <si>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</si>
  <si>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</si>
  <si>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</si>
  <si>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</si>
  <si>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</si>
  <si>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</si>
  <si>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</si>
  <si>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</si>
  <si>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</si>
  <si>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</si>
  <si>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</si>
  <si>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</si>
  <si>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</si>
  <si>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</si>
  <si>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</si>
  <si>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</si>
  <si>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</si>
  <si>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</si>
  <si>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</si>
  <si>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</si>
  <si>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</si>
  <si>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</si>
  <si>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</si>
  <si>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</si>
  <si>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</si>
  <si>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</si>
  <si>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</si>
  <si>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</si>
  <si>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</si>
  <si>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</si>
  <si>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</si>
  <si>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</si>
  <si>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</si>
  <si>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</si>
  <si>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</si>
  <si>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</si>
  <si>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</si>
  <si>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</si>
  <si>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</si>
  <si>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</si>
  <si>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</si>
  <si>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</si>
  <si>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</si>
  <si>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</si>
  <si>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</si>
  <si>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</si>
  <si>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</si>
  <si>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</si>
  <si>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</si>
  <si>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</si>
  <si>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</si>
  <si>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</si>
  <si>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</si>
  <si>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</si>
  <si>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</si>
  <si>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</si>
  <si>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</si>
  <si>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</si>
  <si>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</si>
  <si>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</si>
  <si>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</si>
  <si>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</si>
  <si>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</si>
  <si>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</si>
  <si>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</si>
  <si>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</si>
  <si>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</si>
  <si>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</si>
  <si>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</si>
  <si>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</si>
  <si>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</si>
  <si>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</si>
  <si>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</si>
  <si>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</si>
  <si>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</si>
  <si>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</si>
  <si>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</si>
  <si>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</si>
  <si>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</si>
  <si>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</si>
  <si>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</si>
  <si>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</si>
  <si>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</si>
  <si>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</si>
  <si>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</si>
  <si>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</si>
  <si>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</si>
  <si>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</si>
  <si>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</si>
  <si>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</si>
  <si>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</si>
  <si>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</si>
  <si>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</si>
  <si>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</si>
  <si>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</si>
  <si>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</si>
  <si>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</si>
  <si>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</si>
  <si>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</si>
  <si>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</si>
  <si>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</si>
  <si>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</si>
  <si>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</si>
  <si>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</si>
  <si>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</si>
  <si>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</si>
  <si>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</si>
  <si>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</si>
  <si>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</si>
  <si>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</si>
  <si>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</si>
  <si>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</si>
  <si>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</si>
  <si>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</si>
  <si>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</si>
  <si>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</si>
  <si>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</si>
  <si>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</si>
  <si>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</si>
  <si>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</si>
  <si>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</si>
  <si>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</si>
  <si>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</si>
  <si>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</si>
  <si>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</si>
  <si>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</si>
  <si>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</si>
  <si>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</si>
  <si>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</si>
  <si>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</si>
  <si>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</si>
  <si>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</si>
  <si>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</si>
  <si>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</si>
  <si>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</si>
  <si>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</si>
  <si>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</si>
  <si>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</si>
  <si>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</si>
  <si>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</si>
  <si>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</si>
  <si>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</si>
  <si>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</si>
  <si>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</si>
  <si>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</si>
  <si>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</si>
  <si>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</si>
  <si>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</si>
  <si>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</si>
  <si>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</si>
  <si>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</si>
  <si>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</si>
  <si>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</si>
  <si>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</si>
  <si>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</si>
  <si>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</si>
  <si>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</si>
  <si>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</si>
  <si>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</si>
  <si>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</si>
  <si>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</si>
  <si>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</si>
  <si>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</si>
  <si>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</si>
  <si>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</si>
  <si>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</si>
  <si>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</si>
  <si>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</si>
  <si>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</si>
  <si>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</si>
  <si>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</si>
  <si>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</si>
  <si>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</si>
  <si>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</si>
  <si>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</si>
  <si>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</si>
  <si>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</si>
  <si>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</si>
  <si>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</si>
  <si>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</si>
  <si>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</si>
  <si>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</si>
  <si>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</si>
  <si>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</si>
  <si>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</si>
  <si>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</si>
  <si>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</si>
  <si>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</si>
  <si>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</si>
  <si>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</si>
  <si>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</si>
  <si>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</si>
  <si>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</si>
  <si>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</si>
  <si>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</si>
  <si>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</si>
  <si>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</si>
  <si>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</si>
  <si>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</si>
  <si>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</si>
  <si>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</si>
  <si>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</si>
  <si>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</si>
  <si>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</si>
  <si>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</si>
  <si>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</si>
  <si>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</si>
  <si>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</si>
  <si>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</si>
  <si>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</si>
  <si>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</si>
  <si>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</si>
  <si>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</si>
  <si>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</si>
  <si>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</si>
  <si>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</si>
  <si>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</si>
  <si>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</si>
  <si>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</si>
  <si>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</si>
  <si>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</si>
  <si>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</si>
  <si>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</si>
  <si>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</si>
  <si>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</si>
  <si>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</si>
  <si>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</si>
  <si>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</si>
  <si>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</si>
  <si>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</si>
  <si>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</si>
  <si>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</si>
  <si>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</si>
  <si>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</si>
  <si>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</si>
  <si>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</si>
  <si>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</si>
  <si>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</si>
  <si>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</si>
  <si>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</si>
  <si>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</si>
  <si>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</si>
  <si>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</si>
  <si>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</si>
  <si>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</si>
  <si>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</si>
  <si>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</si>
  <si>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</si>
  <si>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</si>
  <si>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</si>
  <si>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</si>
  <si>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</si>
  <si>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</si>
  <si>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</si>
  <si>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</si>
  <si>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</si>
  <si>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</si>
  <si>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</si>
  <si>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</si>
  <si>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</si>
  <si>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</si>
  <si>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</si>
  <si>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</si>
  <si>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</si>
  <si>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</si>
  <si>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</si>
  <si>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</si>
  <si>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</si>
  <si>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</si>
  <si>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</si>
  <si>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</si>
  <si>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</si>
  <si>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</si>
  <si>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</si>
  <si>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</si>
  <si>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</si>
  <si>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</si>
  <si>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</si>
  <si>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</si>
  <si>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</si>
  <si>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</si>
  <si>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</si>
  <si>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</si>
  <si>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</si>
  <si>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</si>
  <si>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</si>
  <si>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</si>
  <si>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</si>
  <si>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</si>
  <si>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</si>
  <si>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</si>
  <si>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</si>
  <si>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</si>
  <si>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</si>
  <si>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</si>
  <si>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</si>
  <si>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</si>
  <si>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</si>
  <si>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</si>
  <si>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</si>
  <si>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</si>
  <si>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</si>
  <si>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</si>
  <si>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</si>
  <si>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</si>
  <si>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</si>
  <si>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</si>
  <si>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</si>
  <si>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</si>
  <si>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</si>
  <si>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</si>
  <si>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</si>
  <si>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</si>
  <si>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</si>
  <si>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</si>
  <si>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</si>
  <si>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</si>
  <si>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</si>
  <si>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</si>
  <si>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</si>
  <si>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</si>
  <si>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</si>
  <si>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</si>
  <si>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</si>
  <si>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</si>
  <si>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</si>
  <si>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</si>
  <si>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</si>
  <si>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</si>
  <si>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</si>
  <si>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</si>
  <si>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</si>
  <si>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</si>
  <si>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</si>
  <si>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</si>
  <si>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</si>
  <si>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</si>
  <si>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</si>
  <si>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</si>
  <si>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</si>
  <si>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</si>
  <si>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</si>
  <si>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</si>
  <si>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</si>
  <si>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</si>
  <si>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</si>
  <si>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</si>
  <si>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</si>
  <si>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</si>
  <si>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</si>
  <si>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</si>
  <si>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</si>
  <si>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</si>
  <si>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</si>
  <si>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</si>
  <si>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</si>
  <si>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</si>
  <si>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</si>
  <si>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</si>
  <si>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</si>
  <si>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</si>
  <si>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</si>
  <si>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</si>
  <si>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</si>
  <si>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</si>
  <si>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</si>
  <si>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</si>
  <si>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</si>
  <si>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</si>
  <si>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</si>
  <si>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</si>
  <si>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</si>
  <si>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</si>
  <si>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</si>
  <si>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</si>
  <si>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</si>
  <si>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</si>
  <si>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</si>
  <si>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</si>
  <si>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</si>
  <si>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</si>
  <si>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</si>
  <si>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</si>
  <si>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</si>
  <si>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</si>
  <si>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</si>
  <si>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</si>
  <si>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</si>
  <si>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</si>
  <si>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</si>
  <si>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</si>
  <si>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</si>
  <si>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</si>
  <si>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</si>
  <si>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</si>
  <si>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</si>
  <si>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</si>
  <si>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</si>
  <si>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</si>
  <si>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</si>
  <si>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</si>
  <si>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</si>
  <si>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</si>
  <si>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</si>
  <si>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</si>
  <si>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</si>
  <si>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</si>
  <si>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</si>
  <si>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</si>
  <si>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</si>
  <si>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</si>
  <si>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</si>
  <si>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</si>
  <si>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</si>
  <si>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</si>
  <si>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</si>
  <si>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</si>
  <si>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</si>
  <si>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</si>
  <si>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</si>
  <si>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</si>
  <si>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</si>
  <si>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</si>
  <si>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</si>
  <si>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</si>
  <si>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</si>
  <si>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</si>
  <si>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</si>
  <si>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</si>
  <si>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</si>
  <si>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</si>
  <si>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</si>
  <si>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</si>
  <si>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</si>
  <si>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</si>
  <si>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</si>
  <si>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</si>
  <si>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</si>
  <si>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</si>
  <si>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</si>
  <si>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</si>
  <si>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</si>
  <si>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</si>
  <si>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</si>
  <si>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</si>
  <si>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</si>
  <si>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</si>
  <si>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</si>
  <si>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</si>
  <si>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</si>
  <si>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</si>
  <si>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</si>
  <si>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</si>
  <si>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</si>
  <si>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</si>
  <si>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</si>
  <si>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</si>
  <si>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</si>
  <si>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</si>
  <si>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</si>
  <si>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</si>
  <si>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</si>
  <si>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</si>
  <si>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</si>
  <si>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</si>
  <si>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</si>
  <si>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</si>
  <si>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</si>
  <si>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</si>
  <si>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</si>
  <si>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</si>
  <si>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</si>
  <si>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</si>
  <si>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</si>
  <si>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</si>
  <si>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</si>
  <si>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</si>
  <si>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</si>
  <si>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</si>
  <si>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</si>
  <si>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</si>
  <si>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</si>
  <si>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</si>
  <si>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</si>
  <si>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</si>
  <si>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</si>
  <si>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</si>
  <si>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</si>
  <si>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</si>
  <si>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</si>
  <si>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</si>
  <si>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</si>
  <si>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</si>
  <si>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</si>
  <si>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</si>
  <si>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</si>
  <si>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</si>
  <si>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</si>
  <si>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</si>
  <si>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</si>
  <si>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</si>
  <si>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</si>
  <si>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</si>
  <si>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</si>
  <si>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</si>
  <si>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</si>
  <si>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</si>
  <si>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</si>
  <si>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</si>
  <si>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</si>
  <si>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</si>
  <si>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</si>
  <si>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</si>
  <si>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</si>
  <si>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</si>
  <si>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</si>
  <si>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</si>
  <si>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</si>
  <si>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</si>
  <si>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</si>
  <si>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</si>
  <si>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</si>
  <si>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</si>
  <si>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</si>
  <si>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</si>
  <si>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</si>
  <si>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</si>
  <si>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</si>
  <si>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</si>
  <si>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</si>
  <si>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</si>
  <si>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</si>
  <si>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</si>
  <si>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</si>
  <si>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</si>
  <si>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</si>
  <si>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</si>
  <si>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</si>
  <si>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</si>
  <si>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</si>
  <si>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</si>
  <si>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</si>
  <si>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</si>
  <si>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</si>
  <si>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</si>
  <si>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</si>
  <si>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</si>
  <si>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</si>
  <si>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</si>
  <si>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</si>
  <si>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</si>
  <si>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</si>
  <si>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</si>
  <si>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</si>
  <si>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</si>
  <si>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</si>
  <si>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</si>
  <si>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</si>
  <si>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</si>
  <si>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</si>
  <si>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</si>
  <si>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</si>
  <si>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</si>
  <si>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</si>
  <si>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</si>
  <si>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</si>
  <si>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</si>
  <si>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</si>
  <si>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</si>
  <si>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</si>
  <si>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</si>
  <si>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</si>
  <si>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</si>
  <si>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</si>
  <si>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</si>
  <si>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</si>
  <si>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</si>
  <si>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</si>
  <si>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</si>
  <si>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</si>
  <si>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</si>
  <si>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</si>
  <si>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</si>
  <si>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</si>
  <si>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</si>
  <si>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</si>
  <si>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</si>
  <si>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</si>
  <si>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</si>
  <si>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</si>
  <si>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</si>
  <si>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</si>
  <si>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</si>
  <si>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</si>
  <si>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</si>
  <si>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</si>
  <si>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</si>
  <si>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</si>
  <si>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</si>
  <si>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</si>
  <si>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</si>
  <si>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</si>
  <si>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</si>
  <si>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</si>
  <si>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</si>
  <si>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</si>
  <si>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</si>
  <si>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</si>
  <si>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</si>
  <si>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</si>
  <si>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</si>
  <si>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</si>
  <si>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</si>
  <si>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</si>
  <si>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</si>
  <si>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</si>
  <si>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</si>
  <si>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</si>
  <si>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</si>
  <si>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</si>
  <si>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</si>
  <si>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</si>
  <si>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</si>
  <si>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</si>
  <si>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</si>
  <si>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</si>
  <si>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</si>
  <si>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</si>
  <si>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</si>
  <si>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</si>
  <si>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</si>
  <si>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</si>
  <si>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</si>
  <si>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</si>
  <si>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</si>
  <si>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</si>
  <si>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</si>
  <si>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</si>
  <si>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</si>
  <si>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</si>
  <si>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</si>
  <si>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</si>
  <si>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</si>
  <si>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</si>
  <si>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</si>
  <si>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</si>
  <si>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</si>
  <si>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</si>
  <si>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</si>
  <si>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</si>
  <si>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</si>
  <si>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</si>
  <si>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</si>
  <si>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</si>
  <si>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</si>
  <si>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</si>
  <si>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</si>
  <si>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</si>
  <si>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</si>
  <si>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</si>
  <si>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</si>
  <si>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</si>
  <si>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</si>
  <si>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</si>
  <si>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</si>
  <si>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</si>
  <si>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</si>
  <si>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</si>
  <si>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</si>
  <si>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</si>
  <si>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</si>
  <si>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</si>
  <si>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</si>
  <si>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</si>
  <si>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</si>
  <si>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</si>
  <si>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</si>
  <si>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</si>
  <si>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</si>
  <si>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</si>
  <si>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</si>
  <si>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</si>
  <si>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</si>
  <si>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</si>
  <si>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</si>
  <si>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</si>
  <si>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</si>
  <si>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</si>
  <si>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</si>
  <si>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</si>
  <si>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</si>
  <si>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</si>
  <si>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</si>
  <si>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</si>
  <si>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</si>
  <si>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</si>
  <si>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</si>
  <si>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</si>
  <si>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</si>
  <si>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</si>
  <si>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</si>
  <si>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</si>
  <si>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</si>
  <si>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</si>
  <si>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</si>
  <si>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</si>
  <si>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</si>
  <si>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</si>
  <si>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</si>
  <si>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</si>
  <si>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</si>
  <si>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</si>
  <si>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</si>
  <si>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</si>
  <si>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</si>
  <si>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</si>
  <si>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</si>
  <si>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</si>
  <si>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</si>
  <si>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</si>
  <si>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</si>
  <si>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</si>
  <si>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</si>
  <si>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</si>
  <si>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</si>
  <si>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</si>
  <si>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</si>
  <si>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</si>
  <si>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</si>
  <si>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</si>
  <si>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</si>
  <si>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</si>
  <si>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</si>
  <si>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</si>
  <si>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</si>
  <si>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</si>
  <si>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</si>
  <si>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</si>
  <si>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</si>
  <si>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</si>
  <si>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</si>
  <si>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</si>
  <si>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</si>
  <si>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</si>
  <si>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</si>
  <si>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</si>
  <si>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</si>
  <si>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</si>
  <si>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</si>
  <si>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</si>
  <si>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</si>
  <si>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</si>
  <si>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</si>
  <si>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</si>
  <si>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</si>
  <si>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</si>
  <si>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</si>
  <si>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</si>
  <si>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</si>
  <si>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</si>
  <si>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</si>
  <si>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</si>
  <si>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</si>
  <si>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</si>
  <si>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</si>
  <si>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</si>
  <si>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</si>
  <si>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</si>
  <si>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</si>
  <si>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</si>
  <si>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</si>
  <si>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</si>
  <si>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</si>
  <si>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</si>
  <si>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</si>
  <si>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</si>
  <si>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</si>
  <si>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</si>
  <si>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</si>
  <si>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</si>
  <si>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</si>
  <si>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</si>
  <si>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</si>
  <si>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</si>
  <si>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</si>
  <si>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</si>
  <si>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</si>
  <si>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</si>
  <si>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</si>
  <si>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</si>
  <si>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</si>
  <si>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</si>
  <si>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</si>
  <si>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</si>
  <si>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</si>
  <si>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</si>
  <si>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</si>
  <si>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</si>
  <si>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</si>
  <si>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</si>
  <si>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</si>
  <si>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</si>
  <si>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</si>
  <si>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</si>
  <si>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</si>
  <si>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</si>
  <si>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</si>
  <si>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</si>
  <si>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</si>
  <si>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</si>
  <si>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</si>
  <si>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</si>
  <si>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</si>
  <si>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</si>
  <si>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</si>
  <si>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</si>
  <si>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</si>
  <si>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</si>
  <si>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</si>
  <si>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</si>
  <si>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</si>
  <si>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</si>
  <si>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</si>
  <si>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</si>
  <si>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</si>
  <si>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</si>
  <si>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</si>
  <si>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</si>
  <si>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</si>
  <si>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</si>
  <si>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</si>
  <si>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</si>
  <si>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</si>
  <si>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</si>
  <si>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</si>
  <si>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</si>
  <si>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</si>
  <si>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</si>
  <si>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</si>
  <si>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</si>
  <si>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</si>
  <si>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</si>
  <si>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</si>
  <si>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</si>
  <si>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</si>
  <si>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</si>
  <si>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</si>
  <si>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</si>
  <si>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</si>
  <si>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</si>
  <si>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</si>
  <si>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</si>
  <si>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</si>
  <si>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</si>
  <si>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</si>
  <si>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</si>
  <si>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</si>
  <si>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</si>
  <si>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</si>
  <si>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</si>
  <si>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</si>
  <si>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</si>
  <si>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</si>
  <si>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</si>
  <si>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</si>
  <si>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</si>
  <si>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</si>
  <si>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</si>
  <si>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</si>
  <si>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</si>
  <si>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</si>
  <si>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</si>
  <si>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</si>
  <si>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</si>
  <si>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</si>
  <si>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</si>
  <si>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</si>
  <si>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</si>
  <si>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</si>
  <si>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</si>
  <si>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</si>
  <si>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</si>
  <si>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</si>
  <si>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</si>
  <si>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</si>
  <si>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</si>
  <si>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</si>
  <si>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</si>
  <si>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</si>
  <si>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</si>
  <si>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</si>
  <si>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</si>
  <si>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</si>
  <si>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</si>
  <si>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</si>
  <si>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</si>
  <si>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</si>
  <si>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</si>
  <si>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</si>
  <si>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</si>
  <si>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</si>
  <si>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</si>
  <si>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</si>
  <si>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</si>
  <si>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</si>
  <si>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</si>
  <si>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</si>
  <si>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</si>
  <si>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</si>
  <si>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</si>
  <si>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</si>
  <si>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</si>
  <si>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</si>
  <si>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</si>
  <si>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</si>
  <si>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</si>
  <si>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</si>
  <si>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</si>
  <si>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</si>
  <si>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</si>
  <si>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</si>
  <si>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</si>
  <si>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</si>
  <si>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</si>
  <si>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</si>
  <si>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</si>
  <si>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</si>
  <si>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</si>
  <si>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</si>
  <si>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</si>
  <si>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</si>
  <si>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</si>
  <si>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</si>
  <si>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</si>
  <si>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</si>
  <si>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</si>
  <si>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</si>
  <si>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</si>
  <si>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</si>
  <si>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</si>
  <si>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</si>
  <si>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</si>
  <si>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</si>
  <si>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</si>
  <si>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</si>
  <si>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</si>
  <si>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</si>
  <si>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</si>
  <si>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</si>
  <si>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</si>
  <si>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</si>
  <si>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</si>
  <si>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</si>
  <si>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</si>
  <si>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</si>
  <si>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</si>
  <si>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</si>
  <si>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</si>
  <si>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</si>
  <si>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</si>
  <si>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</si>
  <si>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</si>
  <si>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</si>
  <si>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</si>
  <si>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</si>
  <si>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</si>
  <si>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</si>
  <si>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</si>
  <si>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</si>
  <si>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</si>
  <si>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</si>
  <si>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</si>
  <si>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</si>
  <si>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</si>
  <si>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</si>
  <si>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</si>
  <si>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</si>
  <si>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</si>
  <si>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</si>
  <si>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</si>
  <si>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</si>
  <si>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</si>
  <si>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</si>
  <si>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</si>
  <si>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</si>
  <si>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</si>
  <si>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</si>
  <si>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</si>
  <si>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</si>
  <si>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</si>
  <si>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</si>
  <si>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</si>
  <si>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</si>
  <si>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</si>
  <si>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</si>
  <si>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</si>
  <si>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</si>
  <si>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</si>
  <si>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</si>
  <si>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</si>
  <si>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</si>
  <si>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</si>
  <si>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</si>
  <si>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</si>
  <si>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</si>
  <si>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</si>
  <si>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</si>
  <si>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</si>
  <si>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</si>
  <si>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</si>
  <si>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</si>
  <si>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</si>
  <si>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</si>
  <si>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</si>
  <si>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</si>
  <si>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</si>
  <si>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</si>
  <si>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</si>
  <si>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</si>
  <si>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</si>
  <si>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</si>
  <si>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</si>
  <si>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</si>
  <si>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</si>
  <si>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</si>
  <si>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</si>
  <si>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</si>
  <si>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</si>
  <si>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</si>
  <si>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</si>
  <si>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</si>
  <si>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</si>
  <si>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</si>
  <si>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</si>
  <si>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</si>
  <si>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</si>
  <si>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</si>
  <si>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</si>
  <si>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</si>
  <si>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</si>
  <si>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</si>
  <si>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</si>
  <si>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</si>
  <si>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</si>
  <si>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</si>
  <si>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</si>
  <si>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</si>
  <si>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</si>
  <si>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</si>
  <si>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</si>
  <si>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</si>
  <si>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</si>
  <si>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</si>
  <si>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</si>
  <si>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</si>
  <si>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</si>
  <si>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</si>
  <si>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</si>
  <si>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</si>
  <si>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</si>
  <si>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</si>
  <si>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</si>
  <si>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</si>
  <si>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</si>
  <si>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</si>
  <si>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</si>
  <si>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</si>
  <si>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</si>
  <si>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</si>
  <si>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</si>
  <si>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</si>
  <si>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</si>
  <si>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</si>
  <si>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</si>
  <si>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</si>
  <si>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</si>
  <si>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</si>
  <si>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</si>
  <si>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</si>
  <si>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</si>
  <si>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</si>
  <si>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</si>
  <si>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</si>
  <si>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</si>
  <si>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</si>
  <si>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</si>
  <si>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</si>
  <si>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</si>
  <si>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</si>
  <si>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</si>
  <si>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</si>
  <si>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</si>
  <si>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</si>
  <si>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</si>
  <si>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</si>
  <si>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</si>
  <si>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</si>
  <si>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</si>
  <si>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</si>
  <si>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</si>
  <si>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</si>
  <si>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</si>
  <si>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</si>
  <si>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</si>
  <si>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</si>
  <si>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</si>
  <si>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</si>
  <si>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</si>
  <si>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</si>
  <si>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</si>
  <si>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</si>
  <si>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</si>
  <si>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</si>
  <si>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</si>
  <si>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</si>
  <si>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</si>
  <si>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</si>
  <si>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</si>
  <si>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</si>
  <si>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</si>
  <si>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</si>
  <si>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</si>
  <si>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</si>
  <si>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</si>
  <si>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</si>
  <si>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</si>
  <si>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</si>
  <si>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</si>
  <si>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</si>
  <si>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</si>
  <si>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</si>
  <si>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</si>
  <si>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</si>
  <si>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</si>
  <si>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</si>
  <si>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</si>
  <si>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</si>
  <si>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</si>
  <si>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</si>
  <si>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</si>
  <si>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</si>
  <si>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</si>
  <si>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</si>
  <si>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</si>
  <si>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</si>
  <si>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</si>
  <si>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</si>
  <si>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</si>
  <si>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</si>
  <si>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</si>
  <si>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</si>
  <si>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</si>
  <si>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</si>
  <si>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</si>
  <si>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</si>
  <si>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</si>
  <si>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</si>
  <si>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</si>
  <si>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</si>
  <si>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</si>
  <si>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</si>
  <si>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</si>
  <si>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</si>
  <si>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</si>
  <si>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</si>
  <si>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</si>
  <si>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</si>
  <si>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</si>
  <si>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</si>
  <si>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</si>
  <si>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</si>
  <si>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</si>
  <si>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</si>
  <si>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</si>
  <si>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</si>
  <si>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</si>
  <si>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</si>
  <si>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</si>
  <si>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</si>
  <si>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</si>
  <si>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</si>
  <si>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</si>
  <si>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</si>
  <si>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</si>
  <si>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</si>
  <si>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</si>
  <si>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</si>
  <si>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</si>
  <si>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</si>
  <si>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</si>
  <si>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</si>
  <si>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</si>
  <si>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</si>
  <si>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</si>
  <si>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</si>
  <si>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</si>
  <si>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</si>
  <si>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</si>
  <si>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</si>
  <si>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</si>
  <si>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</si>
  <si>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</si>
  <si>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</si>
  <si>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</si>
  <si>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</si>
  <si>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</si>
  <si>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</si>
  <si>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</si>
  <si>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</si>
  <si>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</si>
  <si>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</si>
  <si>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</si>
  <si>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</si>
  <si>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</si>
  <si>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</si>
  <si>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</si>
  <si>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</si>
  <si>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</si>
  <si>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</si>
  <si>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</si>
  <si>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</si>
  <si>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</si>
  <si>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</si>
  <si>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</si>
  <si>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</si>
  <si>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</si>
  <si>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</si>
  <si>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</si>
  <si>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</si>
  <si>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</si>
  <si>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</si>
  <si>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</si>
  <si>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</si>
  <si>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</si>
  <si>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</si>
  <si>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</si>
  <si>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</si>
  <si>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</si>
  <si>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</si>
  <si>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</si>
  <si>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</si>
  <si>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</si>
  <si>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</si>
  <si>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</si>
  <si>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</si>
  <si>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</si>
  <si>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</si>
  <si>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</si>
  <si>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</si>
  <si>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</si>
  <si>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</si>
  <si>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</si>
  <si>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</si>
  <si>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</si>
  <si>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</si>
  <si>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</si>
  <si>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</si>
  <si>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</si>
  <si>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</si>
  <si>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</si>
  <si>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</si>
  <si>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</si>
  <si>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</si>
  <si>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</si>
  <si>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</si>
  <si>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</si>
  <si>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</si>
  <si>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</si>
  <si>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</si>
  <si>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</si>
  <si>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</si>
  <si>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</si>
  <si>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</si>
  <si>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</si>
  <si>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</si>
  <si>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</si>
  <si>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</si>
  <si>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</si>
  <si>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</si>
  <si>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</si>
  <si>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</si>
  <si>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</si>
  <si>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</si>
  <si>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</si>
  <si>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</si>
  <si>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</si>
  <si>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</si>
  <si>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</si>
  <si>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</si>
  <si>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</si>
  <si>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</si>
  <si>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</si>
  <si>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</si>
  <si>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</si>
  <si>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</si>
  <si>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</si>
  <si>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</si>
  <si>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</si>
  <si>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</si>
  <si>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</si>
  <si>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</si>
  <si>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</si>
  <si>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</si>
  <si>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</si>
  <si>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</si>
  <si>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</si>
  <si>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</si>
  <si>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</si>
  <si>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</si>
  <si>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</si>
  <si>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</si>
  <si>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</si>
  <si>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</si>
  <si>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</si>
  <si>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</si>
  <si>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</si>
  <si>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</si>
  <si>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</si>
  <si>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</si>
  <si>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</si>
  <si>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</si>
  <si>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</si>
  <si>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</si>
  <si>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</si>
  <si>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</si>
  <si>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</si>
  <si>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</si>
  <si>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</si>
  <si>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</si>
  <si>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</si>
  <si>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</si>
  <si>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</si>
  <si>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</si>
  <si>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</si>
  <si>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</si>
  <si>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</si>
  <si>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</si>
  <si>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</si>
  <si>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</si>
  <si>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</si>
  <si>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</si>
  <si>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</si>
  <si>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</si>
  <si>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</si>
  <si>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</si>
  <si>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</si>
  <si>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</si>
  <si>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</si>
  <si>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</si>
  <si>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</si>
  <si>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</si>
  <si>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</si>
  <si>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</si>
  <si>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</si>
  <si>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</si>
  <si>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</si>
  <si>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</si>
  <si>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</si>
  <si>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</si>
  <si>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</si>
  <si>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</si>
  <si>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</si>
  <si>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</si>
  <si>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</si>
  <si>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</si>
  <si>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</si>
  <si>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</si>
  <si>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</si>
  <si>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</si>
  <si>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</si>
  <si>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</si>
  <si>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</si>
  <si>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</si>
  <si>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</si>
  <si>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</si>
  <si>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</si>
  <si>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</si>
  <si>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</si>
  <si>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</si>
  <si>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</si>
  <si>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</si>
  <si>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</si>
  <si>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</si>
  <si>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</si>
  <si>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</si>
  <si>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</si>
  <si>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</si>
  <si>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</si>
  <si>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</si>
  <si>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</si>
  <si>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</si>
  <si>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</si>
  <si>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</si>
  <si>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</si>
  <si>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</si>
  <si>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</si>
  <si>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</si>
  <si>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</si>
  <si>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</si>
  <si>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</si>
  <si>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</si>
  <si>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</si>
  <si>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</si>
  <si>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</si>
  <si>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</si>
  <si>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</si>
  <si>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</si>
  <si>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</si>
  <si>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</si>
  <si>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</si>
  <si>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</si>
  <si>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</si>
  <si>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</si>
  <si>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</si>
  <si>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</si>
  <si>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</si>
  <si>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</si>
  <si>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</si>
  <si>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</si>
  <si>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</si>
  <si>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</si>
  <si>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</si>
  <si>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</si>
  <si>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</si>
  <si>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</si>
  <si>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</si>
  <si>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</si>
  <si>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</si>
  <si>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</si>
  <si>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</si>
  <si>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</si>
  <si>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</si>
  <si>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</si>
  <si>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</si>
  <si>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</si>
  <si>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</si>
  <si>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</si>
  <si>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</si>
  <si>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</si>
  <si>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</si>
  <si>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</si>
  <si>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</si>
  <si>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</si>
  <si>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</si>
  <si>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</si>
  <si>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</si>
  <si>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</si>
  <si>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</si>
  <si>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</si>
  <si>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</si>
  <si>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</si>
  <si>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</si>
  <si>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</si>
  <si>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</si>
  <si>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</si>
  <si>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</si>
  <si>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</si>
  <si>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</si>
  <si>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</si>
  <si>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</si>
  <si>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</si>
  <si>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</si>
  <si>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</si>
  <si>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</si>
  <si>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</si>
  <si>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</si>
  <si>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</si>
  <si>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</si>
  <si>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</si>
  <si>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</si>
  <si>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</si>
  <si>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</si>
  <si>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</si>
  <si>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</si>
  <si>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</si>
  <si>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</si>
  <si>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</si>
  <si>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</si>
  <si>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</si>
  <si>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</si>
  <si>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</si>
  <si>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</si>
  <si>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</si>
  <si>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</si>
  <si>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</si>
  <si>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</si>
  <si>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</si>
  <si>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</si>
  <si>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</si>
  <si>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</si>
  <si>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</si>
  <si>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</si>
  <si>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</si>
  <si>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</si>
  <si>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</si>
  <si>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</si>
  <si>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</si>
  <si>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</si>
  <si>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</si>
  <si>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</si>
  <si>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</si>
  <si>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</si>
  <si>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</si>
  <si>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</si>
  <si>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</si>
  <si>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</si>
  <si>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</si>
  <si>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</si>
  <si>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</si>
  <si>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</si>
  <si>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</si>
  <si>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</si>
  <si>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</si>
  <si>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</si>
  <si>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</si>
  <si>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</si>
  <si>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</si>
  <si>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</si>
  <si>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</si>
  <si>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</si>
  <si>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</si>
  <si>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</si>
  <si>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</si>
  <si>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</si>
  <si>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</si>
  <si>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</si>
  <si>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</si>
  <si>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</si>
  <si>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</si>
  <si>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</si>
  <si>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</si>
  <si>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</si>
  <si>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</si>
  <si>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</si>
  <si>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</si>
  <si>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</si>
  <si>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</si>
  <si>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</si>
  <si>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</si>
  <si>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</si>
  <si>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</si>
  <si>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</si>
  <si>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</si>
  <si>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</si>
  <si>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</si>
  <si>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</si>
  <si>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</si>
  <si>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</si>
  <si>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</si>
  <si>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</si>
  <si>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</si>
  <si>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</si>
  <si>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</si>
  <si>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</si>
  <si>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</si>
  <si>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</si>
  <si>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</si>
  <si>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</si>
  <si>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</si>
  <si>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</si>
  <si>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</si>
  <si>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</si>
  <si>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</si>
  <si>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</si>
  <si>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</si>
  <si>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</si>
  <si>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</si>
  <si>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</si>
  <si>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</si>
  <si>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</si>
  <si>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</si>
  <si>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</si>
  <si>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</si>
  <si>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</si>
  <si>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</si>
  <si>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</si>
  <si>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</si>
  <si>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</si>
  <si>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</si>
  <si>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</si>
  <si>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</si>
  <si>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</si>
  <si>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</si>
  <si>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</si>
  <si>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</si>
  <si>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</si>
  <si>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</si>
  <si>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</si>
  <si>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</si>
  <si>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</si>
  <si>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</si>
  <si>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</si>
  <si>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</si>
  <si>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</si>
  <si>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</si>
  <si>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</si>
  <si>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</si>
  <si>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</si>
  <si>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</si>
  <si>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</si>
  <si>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</si>
  <si>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</si>
  <si>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</si>
  <si>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</si>
  <si>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</si>
  <si>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</si>
  <si>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</si>
  <si>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</si>
  <si>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</si>
  <si>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</si>
  <si>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</si>
  <si>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</si>
  <si>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</si>
  <si>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</si>
  <si>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</si>
  <si>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</si>
  <si>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</si>
  <si>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</si>
  <si>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</si>
  <si>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</si>
  <si>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</si>
  <si>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</si>
  <si>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</si>
  <si>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</si>
  <si>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</si>
  <si>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</si>
  <si>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</si>
  <si>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</si>
  <si>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</si>
  <si>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</si>
  <si>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</si>
  <si>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</si>
  <si>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</si>
  <si>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</si>
  <si>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</si>
  <si>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</si>
  <si>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</si>
  <si>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</si>
  <si>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</si>
  <si>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</si>
  <si>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</si>
  <si>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</si>
  <si>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</si>
  <si>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</si>
  <si>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</si>
  <si>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</si>
  <si>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</si>
  <si>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</si>
  <si>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</si>
  <si>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</si>
  <si>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</si>
  <si>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</si>
  <si>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</si>
  <si>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</si>
  <si>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</si>
  <si>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</si>
  <si>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</si>
  <si>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</si>
  <si>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</si>
  <si>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</si>
  <si>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</si>
  <si>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</si>
  <si>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</si>
  <si>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</si>
  <si>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</si>
  <si>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</si>
  <si>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</si>
  <si>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</si>
  <si>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</si>
  <si>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</si>
  <si>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</si>
  <si>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</si>
  <si>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</si>
  <si>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</si>
  <si>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</si>
  <si>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</si>
  <si>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</si>
  <si>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</si>
  <si>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</si>
  <si>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</si>
  <si>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</si>
  <si>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</si>
  <si>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</si>
  <si>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</si>
  <si>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</si>
  <si>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</si>
  <si>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</si>
  <si>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</si>
  <si>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</si>
  <si>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</si>
  <si>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</si>
  <si>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</si>
  <si>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</si>
  <si>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</si>
  <si>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</si>
  <si>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</si>
  <si>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</si>
  <si>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</si>
  <si>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</si>
  <si>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</si>
  <si>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</si>
  <si>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</si>
  <si>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</si>
  <si>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</si>
  <si>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</si>
  <si>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</si>
  <si>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</si>
  <si>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</si>
  <si>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</si>
  <si>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</si>
  <si>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</si>
  <si>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</si>
  <si>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</si>
  <si>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</si>
  <si>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</si>
  <si>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</si>
  <si>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</si>
  <si>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</si>
  <si>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</si>
  <si>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</si>
  <si>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</si>
  <si>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</si>
  <si>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</si>
  <si>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</si>
  <si>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</si>
  <si>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</si>
  <si>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</si>
  <si>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</si>
  <si>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</si>
  <si>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</si>
  <si>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</si>
  <si>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</si>
  <si>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</si>
  <si>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</si>
  <si>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</si>
  <si>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</si>
  <si>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</si>
  <si>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</si>
  <si>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</si>
  <si>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</si>
  <si>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</si>
  <si>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</si>
  <si>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</si>
  <si>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</si>
  <si>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</si>
  <si>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</si>
  <si>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</si>
  <si>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</si>
  <si>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</si>
  <si>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</si>
  <si>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</si>
  <si>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</si>
  <si>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</si>
  <si>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</si>
  <si>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</si>
  <si>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</si>
  <si>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</si>
  <si>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</si>
  <si>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</si>
  <si>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</si>
  <si>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</si>
  <si>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</si>
  <si>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</si>
  <si>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</si>
  <si>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</si>
  <si>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</si>
  <si>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</si>
  <si>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</si>
  <si>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</si>
  <si>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</si>
  <si>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</si>
  <si>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</si>
  <si>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</si>
  <si>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</si>
  <si>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</si>
  <si>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</si>
  <si>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</si>
  <si>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</si>
  <si>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</si>
  <si>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</si>
  <si>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</si>
  <si>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</si>
  <si>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</si>
  <si>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</si>
  <si>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</si>
  <si>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</si>
  <si>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</si>
  <si>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</si>
  <si>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</si>
  <si>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</si>
  <si>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</si>
  <si>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</si>
  <si>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</si>
  <si>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</si>
  <si>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</si>
  <si>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</si>
  <si>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</si>
  <si>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</si>
  <si>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</si>
  <si>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</si>
  <si>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</si>
  <si>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</si>
  <si>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</si>
  <si>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</si>
  <si>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</si>
  <si>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</si>
  <si>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</si>
  <si>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</si>
  <si>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</si>
  <si>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</si>
  <si>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</si>
  <si>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</si>
  <si>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</si>
  <si>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</si>
  <si>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</si>
  <si>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</si>
  <si>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</si>
  <si>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</si>
  <si>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</si>
  <si>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</si>
  <si>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</si>
  <si>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</si>
  <si>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</si>
  <si>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</si>
  <si>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</si>
  <si>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</si>
  <si>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</si>
  <si>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</si>
  <si>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</si>
  <si>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</si>
  <si>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</si>
  <si>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</si>
  <si>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</si>
  <si>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</si>
  <si>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</si>
  <si>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</si>
  <si>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</si>
  <si>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</si>
  <si>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</si>
  <si>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</si>
  <si>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</si>
  <si>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</si>
  <si>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</si>
  <si>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</si>
  <si>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</si>
  <si>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</si>
  <si>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</si>
  <si>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</si>
  <si>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</si>
  <si>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</si>
  <si>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</si>
  <si>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</si>
  <si>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</si>
  <si>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</si>
  <si>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</si>
  <si>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</si>
  <si>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</si>
  <si>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</si>
  <si>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</si>
  <si>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</si>
  <si>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</si>
  <si>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</si>
  <si>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</si>
  <si>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</si>
  <si>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</si>
  <si>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</si>
  <si>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</si>
  <si>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</si>
  <si>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</si>
  <si>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</si>
  <si>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</si>
  <si>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</si>
  <si>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</si>
  <si>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</si>
  <si>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</si>
  <si>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</si>
  <si>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</si>
  <si>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</si>
  <si>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</si>
  <si>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</si>
  <si>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</si>
  <si>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</si>
  <si>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</si>
  <si>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</si>
  <si>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</si>
  <si>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</si>
  <si>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</si>
  <si>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</si>
  <si>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</si>
  <si>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</si>
  <si>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</si>
  <si>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</si>
  <si>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</si>
  <si>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</si>
  <si>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</si>
  <si>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</si>
  <si>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</si>
  <si>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</si>
  <si>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</si>
  <si>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</si>
  <si>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</si>
  <si>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</si>
  <si>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</si>
  <si>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</si>
  <si>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</si>
  <si>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</si>
  <si>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</si>
  <si>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</si>
  <si>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</si>
  <si>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</si>
  <si>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</si>
  <si>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</si>
  <si>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</si>
  <si>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</si>
  <si>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</si>
  <si>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</si>
  <si>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</si>
  <si>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</si>
  <si>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</si>
  <si>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</si>
  <si>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</si>
  <si>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</si>
  <si>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</si>
  <si>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</si>
  <si>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</si>
  <si>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</si>
  <si>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</si>
  <si>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</si>
  <si>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</si>
  <si>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</si>
  <si>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</si>
  <si>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</si>
  <si>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</si>
  <si>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</si>
  <si>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</si>
  <si>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</si>
  <si>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</si>
  <si>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</si>
  <si>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</si>
  <si>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</si>
  <si>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</si>
  <si>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</si>
  <si>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</si>
  <si>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</si>
  <si>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</si>
  <si>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</si>
  <si>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</si>
  <si>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</si>
  <si>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</si>
  <si>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</si>
  <si>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</si>
  <si>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</si>
  <si>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</si>
  <si>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</si>
  <si>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</si>
  <si>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</si>
  <si>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</si>
  <si>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</si>
  <si>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</si>
  <si>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</si>
  <si>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</si>
  <si>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</si>
  <si>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</si>
  <si>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</si>
  <si>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</si>
  <si>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</si>
  <si>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</si>
  <si>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</si>
  <si>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</si>
  <si>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</si>
  <si>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</si>
  <si>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</si>
  <si>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</si>
  <si>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</si>
  <si>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</si>
  <si>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</si>
  <si>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</si>
  <si>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</si>
  <si>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</si>
  <si>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</si>
  <si>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</si>
  <si>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</si>
  <si>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</si>
  <si>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</si>
  <si>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</si>
  <si>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</si>
  <si>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</si>
  <si>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</si>
  <si>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</si>
  <si>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</si>
  <si>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</si>
  <si>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</si>
  <si>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</si>
  <si>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</si>
  <si>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</si>
  <si>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</si>
  <si>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</si>
  <si>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</si>
  <si>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</si>
  <si>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</si>
  <si>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</si>
  <si>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</si>
  <si>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</si>
  <si>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</si>
  <si>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</si>
  <si>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</si>
  <si>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</si>
  <si>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</si>
  <si>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</si>
  <si>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</si>
  <si>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</si>
  <si>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</si>
  <si>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</si>
  <si>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</si>
  <si>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</si>
  <si>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</si>
  <si>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</si>
  <si>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</si>
  <si>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</si>
  <si>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</si>
  <si>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</si>
  <si>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</si>
  <si>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</si>
  <si>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</si>
  <si>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</si>
  <si>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</si>
  <si>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</si>
  <si>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</si>
  <si>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</si>
  <si>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</si>
  <si>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</si>
  <si>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</si>
  <si>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</si>
  <si>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</si>
  <si>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</si>
  <si>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</si>
  <si>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</si>
  <si>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</si>
  <si>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</si>
  <si>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</si>
  <si>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</si>
  <si>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</si>
  <si>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</si>
  <si>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</si>
  <si>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</si>
  <si>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</si>
  <si>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</si>
  <si>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</si>
  <si>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</si>
  <si>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</si>
  <si>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</si>
  <si>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</si>
  <si>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</si>
  <si>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</si>
  <si>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</si>
  <si>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</si>
  <si>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</si>
  <si>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</si>
  <si>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</si>
  <si>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</si>
  <si>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</si>
  <si>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</si>
  <si>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</si>
  <si>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</si>
  <si>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</si>
  <si>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</si>
  <si>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</si>
  <si>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</si>
  <si>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</si>
  <si>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</si>
  <si>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</si>
  <si>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</si>
  <si>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</si>
  <si>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</si>
  <si>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</si>
  <si>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</si>
  <si>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</si>
  <si>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</si>
  <si>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</si>
  <si>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</si>
  <si>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</si>
  <si>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</si>
  <si>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</si>
  <si>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</si>
  <si>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</si>
  <si>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</si>
  <si>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</si>
  <si>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</si>
  <si>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</si>
  <si>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</si>
  <si>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</si>
  <si>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</si>
  <si>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</si>
  <si>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</si>
  <si>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</si>
  <si>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</si>
  <si>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</si>
  <si>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</si>
  <si>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</si>
  <si>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</si>
  <si>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</si>
  <si>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</si>
  <si>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</si>
  <si>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</si>
  <si>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</si>
  <si>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</si>
  <si>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</si>
  <si>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</si>
  <si>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</si>
  <si>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</si>
  <si>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</si>
  <si>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</si>
  <si>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</si>
  <si>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</si>
  <si>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</si>
  <si>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</si>
  <si>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</si>
  <si>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</si>
  <si>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</si>
  <si>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</si>
  <si>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</si>
  <si>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</si>
  <si>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</si>
  <si>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</si>
  <si>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</si>
  <si>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</si>
  <si>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</si>
  <si>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</si>
  <si>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</si>
  <si>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</si>
  <si>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</si>
  <si>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</si>
  <si>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</si>
  <si>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</si>
  <si>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</si>
  <si>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</si>
  <si>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</si>
  <si>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</si>
  <si>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</si>
  <si>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</si>
  <si>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</si>
  <si>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</si>
  <si>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</si>
  <si>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</si>
  <si>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</si>
  <si>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</si>
  <si>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</si>
  <si>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</si>
  <si>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</si>
  <si>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</si>
  <si>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</si>
  <si>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</si>
  <si>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</si>
  <si>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</si>
  <si>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</si>
  <si>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</si>
  <si>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</si>
  <si>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</si>
  <si>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</si>
  <si>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</si>
  <si>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</si>
  <si>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</si>
  <si>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</si>
  <si>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</si>
  <si>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</si>
  <si>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</si>
  <si>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</si>
  <si>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</si>
  <si>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</si>
  <si>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</si>
  <si>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</si>
  <si>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</si>
  <si>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</si>
  <si>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</si>
  <si>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</si>
  <si>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</si>
  <si>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</si>
  <si>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</si>
  <si>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</si>
  <si>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</si>
  <si>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</si>
  <si>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</si>
  <si>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</si>
  <si>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</si>
  <si>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</si>
  <si>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</si>
  <si>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</si>
  <si>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</si>
  <si>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</si>
  <si>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</si>
  <si>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</si>
  <si>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</si>
  <si>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</si>
  <si>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</si>
  <si>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</si>
  <si>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</si>
  <si>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</si>
  <si>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</si>
  <si>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</si>
  <si>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</si>
  <si>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</si>
  <si>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</si>
  <si>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</si>
  <si>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</si>
  <si>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</si>
  <si>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</si>
  <si>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</si>
  <si>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</si>
  <si>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</si>
  <si>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</si>
  <si>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</si>
  <si>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</si>
  <si>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</si>
  <si>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</si>
  <si>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</si>
  <si>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</si>
  <si>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</si>
  <si>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</si>
  <si>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</si>
  <si>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</si>
  <si>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</si>
  <si>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</si>
  <si>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</si>
  <si>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</si>
  <si>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</si>
  <si>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</si>
  <si>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</si>
  <si>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</si>
  <si>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</si>
  <si>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</si>
  <si>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</si>
  <si>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</si>
  <si>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</si>
  <si>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</si>
  <si>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</si>
  <si>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</si>
  <si>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</si>
  <si>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</si>
  <si>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</si>
  <si>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</si>
  <si>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</si>
  <si>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</si>
  <si>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</si>
  <si>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</si>
  <si>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</si>
  <si>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</si>
  <si>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</si>
  <si>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</si>
  <si>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</si>
  <si>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</si>
  <si>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</si>
  <si>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</si>
  <si>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</si>
  <si>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</si>
  <si>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</si>
  <si>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</si>
  <si>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</si>
  <si>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</si>
  <si>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</si>
  <si>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</si>
  <si>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</si>
  <si>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</si>
  <si>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</si>
  <si>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</si>
  <si>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</si>
  <si>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</si>
  <si>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</si>
  <si>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</si>
  <si>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</si>
  <si>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</si>
  <si>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</si>
  <si>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</si>
  <si>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</si>
  <si>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</si>
  <si>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</si>
  <si>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</si>
  <si>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</si>
  <si>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</si>
  <si>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</si>
  <si>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</si>
  <si>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</si>
  <si>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</si>
  <si>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</si>
  <si>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</si>
  <si>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</si>
  <si>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</si>
  <si>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</si>
  <si>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</si>
  <si>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</si>
  <si>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</si>
  <si>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</si>
  <si>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</si>
  <si>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</si>
  <si>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</si>
  <si>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</si>
  <si>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</si>
  <si>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</si>
  <si>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</si>
  <si>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</si>
  <si>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</si>
  <si>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</si>
  <si>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</si>
  <si>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</si>
  <si>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</si>
  <si>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</si>
  <si>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</si>
  <si>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</si>
  <si>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</si>
  <si>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</si>
  <si>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</si>
  <si>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</si>
  <si>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</si>
  <si>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</si>
  <si>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</si>
  <si>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</si>
  <si>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</si>
  <si>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</si>
  <si>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</si>
  <si>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</si>
  <si>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</si>
  <si>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</si>
  <si>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</si>
  <si>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</si>
  <si>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</si>
  <si>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</si>
  <si>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</si>
  <si>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</si>
  <si>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</si>
  <si>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</si>
  <si>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</si>
  <si>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</si>
  <si>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</si>
  <si>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</si>
  <si>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</si>
  <si>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</si>
  <si>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</si>
  <si>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</si>
  <si>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</si>
  <si>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</si>
  <si>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</si>
  <si>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</si>
  <si>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</si>
  <si>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</si>
  <si>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</si>
  <si>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</si>
  <si>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</si>
  <si>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</si>
  <si>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</si>
  <si>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</si>
  <si>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</si>
  <si>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</si>
  <si>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</si>
  <si>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</si>
  <si>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</si>
  <si>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</si>
  <si>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</si>
  <si>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</si>
  <si>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</si>
  <si>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</si>
  <si>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</si>
  <si>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</si>
  <si>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</si>
  <si>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</si>
  <si>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</si>
  <si>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</si>
  <si>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</si>
  <si>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</si>
  <si>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</si>
  <si>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</si>
  <si>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</si>
  <si>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</si>
  <si>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</si>
  <si>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</si>
  <si>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</si>
  <si>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</si>
  <si>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</si>
  <si>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</si>
  <si>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</si>
  <si>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</si>
  <si>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</si>
  <si>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</si>
  <si>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</si>
  <si>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</si>
  <si>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</si>
  <si>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</si>
  <si>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</si>
  <si>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</si>
  <si>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</si>
  <si>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</si>
  <si>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</si>
  <si>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</si>
  <si>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</si>
  <si>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</si>
  <si>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</si>
  <si>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</si>
  <si>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</si>
  <si>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</si>
  <si>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</si>
  <si>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</si>
  <si>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</si>
  <si>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</si>
  <si>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</si>
  <si>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</si>
  <si>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</si>
  <si>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</si>
  <si>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</si>
  <si>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</si>
  <si>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</si>
  <si>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</si>
  <si>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</si>
  <si>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</si>
  <si>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</si>
  <si>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</si>
  <si>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</si>
  <si>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</si>
  <si>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</si>
  <si>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</si>
  <si>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</si>
  <si>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</si>
  <si>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</si>
  <si>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</si>
  <si>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</si>
  <si>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</si>
  <si>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</si>
  <si>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</si>
  <si>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</si>
  <si>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</si>
  <si>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</si>
  <si>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</si>
  <si>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</si>
  <si>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</si>
  <si>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</si>
  <si>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</si>
  <si>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</si>
  <si>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</si>
  <si>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</si>
  <si>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</si>
  <si>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</si>
  <si>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</si>
  <si>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</si>
  <si>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</si>
  <si>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</si>
  <si>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</si>
  <si>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</si>
  <si>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</si>
  <si>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</si>
  <si>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</si>
  <si>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</si>
  <si>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</si>
  <si>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</si>
  <si>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</si>
  <si>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</si>
  <si>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</si>
  <si>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</si>
  <si>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</si>
  <si>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</si>
  <si>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</si>
  <si>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</si>
  <si>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</si>
  <si>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</si>
  <si>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</si>
  <si>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</si>
  <si>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</si>
  <si>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</si>
  <si>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</si>
  <si>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</si>
  <si>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</si>
  <si>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</si>
  <si>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</si>
  <si>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</si>
  <si>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</si>
  <si>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</si>
  <si>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</si>
  <si>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</si>
  <si>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</si>
  <si>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</si>
  <si>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</si>
  <si>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</si>
  <si>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</si>
  <si>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</si>
  <si>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</si>
  <si>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</si>
  <si>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</si>
  <si>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</si>
  <si>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</si>
  <si>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</si>
  <si>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</si>
  <si>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</si>
  <si>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</si>
  <si>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</si>
  <si>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</si>
  <si>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</si>
  <si>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</si>
  <si>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</si>
  <si>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</si>
  <si>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</si>
  <si>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</si>
  <si>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</si>
  <si>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</si>
  <si>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</si>
  <si>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</si>
  <si>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</si>
  <si>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</si>
  <si>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</si>
  <si>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</si>
  <si>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</si>
  <si>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</si>
  <si>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</si>
  <si>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</si>
  <si>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</si>
  <si>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</si>
  <si>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</si>
  <si>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</si>
  <si>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</si>
  <si>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</si>
  <si>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</si>
  <si>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</si>
  <si>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</si>
  <si>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</si>
  <si>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</si>
  <si>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</si>
  <si>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</si>
  <si>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</si>
  <si>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</si>
  <si>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</si>
  <si>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</si>
  <si>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</si>
  <si>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</si>
  <si>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</si>
  <si>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</si>
  <si>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</si>
  <si>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</si>
  <si>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</si>
  <si>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</si>
  <si>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</si>
  <si>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</si>
  <si>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</si>
  <si>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</si>
  <si>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</si>
  <si>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</si>
  <si>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</si>
  <si>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</si>
  <si>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</si>
  <si>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</si>
  <si>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</si>
  <si>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</si>
  <si>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</si>
  <si>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</si>
  <si>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</si>
  <si>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</si>
  <si>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</si>
  <si>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</si>
  <si>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</si>
  <si>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</si>
  <si>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</si>
  <si>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</si>
  <si>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</si>
  <si>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</si>
  <si>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</si>
  <si>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</si>
  <si>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</si>
  <si>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</si>
  <si>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</si>
  <si>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</si>
  <si>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</si>
  <si>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</si>
  <si>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</si>
  <si>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</si>
  <si>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</si>
  <si>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</si>
  <si>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</si>
  <si>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</si>
  <si>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</si>
  <si>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</si>
  <si>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</si>
  <si>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</si>
  <si>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</si>
  <si>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</si>
  <si>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</si>
  <si>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</si>
  <si>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</si>
  <si>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</si>
  <si>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</si>
  <si>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</si>
  <si>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</si>
  <si>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</si>
  <si>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</si>
  <si>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</si>
  <si>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</si>
  <si>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</si>
  <si>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</si>
  <si>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</si>
  <si>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</si>
  <si>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</si>
  <si>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</si>
  <si>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</si>
  <si>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</si>
  <si>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</si>
  <si>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</si>
  <si>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</si>
  <si>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</si>
  <si>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</si>
  <si>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</si>
  <si>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</si>
  <si>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</si>
  <si>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</si>
  <si>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</si>
  <si>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</si>
  <si>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</si>
  <si>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</si>
  <si>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</si>
  <si>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</si>
  <si>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</si>
  <si>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</si>
  <si>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</si>
  <si>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</si>
  <si>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</si>
  <si>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</si>
  <si>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</si>
  <si>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</si>
  <si>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</si>
  <si>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</si>
  <si>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</si>
  <si>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</si>
  <si>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</si>
  <si>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</si>
  <si>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</si>
  <si>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</si>
  <si>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</si>
  <si>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</si>
  <si>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</si>
  <si>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</si>
  <si>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</si>
  <si>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</si>
  <si>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</si>
  <si>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</si>
  <si>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</si>
  <si>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</si>
  <si>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</si>
  <si>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</si>
  <si>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</si>
  <si>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</si>
  <si>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</si>
  <si>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</si>
  <si>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</si>
  <si>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</si>
  <si>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</si>
  <si>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</si>
  <si>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</si>
  <si>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</si>
  <si>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</si>
  <si>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</si>
  <si>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</si>
  <si>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</si>
  <si>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</si>
  <si>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</si>
  <si>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</si>
  <si>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</si>
  <si>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</si>
  <si>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</si>
  <si>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</si>
  <si>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</si>
  <si>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</si>
  <si>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</si>
  <si>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</si>
  <si>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</si>
  <si>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</si>
  <si>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</si>
  <si>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</si>
  <si>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</si>
  <si>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</si>
  <si>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</si>
  <si>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</si>
  <si>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</si>
  <si>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</si>
  <si>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</si>
  <si>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</si>
  <si>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</si>
  <si>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</si>
  <si>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</si>
  <si>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</si>
  <si>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</si>
  <si>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</si>
  <si>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</si>
  <si>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</si>
  <si>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</si>
  <si>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</si>
  <si>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</si>
  <si>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</si>
  <si>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</si>
  <si>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</si>
  <si>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</si>
  <si>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</si>
  <si>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</si>
  <si>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</si>
  <si>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</si>
  <si>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</si>
  <si>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</si>
  <si>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</si>
  <si>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</si>
  <si>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</si>
  <si>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</si>
  <si>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</si>
  <si>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</si>
  <si>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</si>
  <si>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</si>
  <si>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</si>
  <si>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</si>
  <si>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</si>
  <si>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</si>
  <si>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</si>
  <si>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</si>
  <si>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</si>
  <si>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</si>
  <si>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</si>
  <si>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</si>
  <si>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</si>
  <si>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</si>
  <si>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</si>
  <si>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</si>
  <si>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</si>
  <si>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</si>
  <si>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</si>
  <si>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</si>
  <si>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</si>
  <si>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</si>
  <si>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</si>
  <si>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</si>
  <si>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</si>
  <si>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</si>
  <si>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</si>
  <si>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</si>
  <si>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</si>
  <si>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</si>
  <si>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</si>
  <si>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</si>
  <si>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</si>
  <si>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</si>
  <si>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</si>
  <si>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</si>
  <si>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</si>
  <si>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</si>
  <si>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</si>
  <si>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</si>
  <si>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</si>
  <si>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</si>
  <si>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</si>
  <si>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</si>
  <si>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</si>
  <si>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</si>
  <si>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</si>
  <si>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</si>
  <si>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</si>
  <si>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</si>
  <si>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</si>
  <si>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</si>
  <si>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</si>
  <si>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</si>
  <si>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</si>
  <si>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</si>
  <si>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</si>
  <si>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</si>
  <si>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</si>
  <si>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</si>
  <si>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</si>
  <si>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</si>
  <si>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</si>
  <si>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</si>
  <si>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</si>
  <si>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</si>
  <si>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</si>
  <si>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</si>
  <si>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</si>
  <si>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</si>
  <si>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</si>
  <si>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</si>
  <si>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</si>
  <si>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</si>
  <si>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</si>
  <si>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</si>
  <si>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</si>
  <si>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</si>
  <si>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</si>
  <si>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</si>
  <si>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</si>
  <si>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</si>
  <si>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</si>
  <si>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</si>
  <si>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</si>
  <si>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</si>
  <si>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</si>
  <si>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</si>
  <si>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</si>
  <si>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</si>
  <si>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</si>
  <si>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</si>
  <si>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</si>
  <si>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</si>
  <si>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</si>
  <si>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</si>
  <si>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</si>
  <si>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</si>
  <si>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</si>
  <si>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</si>
  <si>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</si>
  <si>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</si>
  <si>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</si>
  <si>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</si>
  <si>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</si>
  <si>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</si>
  <si>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</si>
  <si>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</si>
  <si>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</si>
  <si>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</si>
  <si>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</si>
  <si>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</si>
  <si>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</si>
  <si>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</si>
  <si>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</si>
  <si>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</si>
  <si>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</si>
  <si>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</si>
  <si>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</si>
  <si>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</si>
  <si>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</si>
  <si>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</si>
  <si>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</si>
  <si>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</si>
  <si>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</si>
  <si>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</si>
  <si>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</si>
  <si>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</si>
  <si>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</si>
  <si>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</si>
  <si>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</si>
  <si>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</si>
  <si>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</si>
  <si>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</si>
  <si>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</si>
  <si>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</si>
  <si>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</si>
  <si>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</si>
  <si>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</si>
  <si>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</si>
  <si>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</si>
  <si>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</si>
  <si>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</si>
  <si>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</si>
  <si>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</si>
  <si>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</si>
  <si>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</si>
  <si>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</si>
  <si>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</si>
  <si>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</si>
  <si>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</si>
  <si>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</si>
  <si>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</si>
  <si>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</si>
  <si>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</si>
  <si>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</si>
  <si>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</si>
  <si>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</si>
  <si>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</si>
  <si>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</si>
  <si>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</si>
  <si>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</si>
  <si>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</si>
  <si>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</si>
  <si>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</si>
  <si>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</si>
  <si>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</si>
  <si>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</si>
  <si>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</si>
  <si>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</si>
  <si>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</si>
  <si>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</si>
  <si>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</si>
  <si>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</si>
  <si>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</si>
  <si>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</si>
  <si>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</si>
  <si>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</si>
  <si>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</si>
  <si>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</si>
  <si>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</si>
  <si>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</si>
  <si>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</si>
  <si>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</si>
  <si>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</si>
  <si>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</si>
  <si>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</si>
  <si>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</si>
  <si>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</si>
  <si>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</si>
  <si>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</si>
  <si>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</si>
  <si>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</si>
  <si>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</si>
  <si>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</si>
  <si>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</si>
  <si>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</si>
  <si>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</si>
  <si>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</si>
  <si>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</si>
  <si>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</si>
  <si>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</si>
  <si>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</si>
  <si>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</si>
  <si>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</si>
  <si>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</si>
  <si>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</si>
  <si>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</si>
  <si>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</si>
  <si>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</si>
  <si>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</si>
  <si>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</si>
  <si>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</si>
  <si>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</si>
  <si>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</si>
  <si>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</si>
  <si>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</si>
  <si>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</si>
  <si>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</si>
  <si>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</si>
  <si>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</si>
  <si>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</si>
  <si>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</si>
  <si>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</si>
  <si>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</si>
  <si>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</si>
  <si>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</si>
  <si>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</si>
  <si>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</si>
  <si>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</si>
  <si>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</si>
  <si>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</si>
  <si>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</si>
  <si>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</si>
  <si>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</si>
  <si>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</si>
  <si>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</si>
  <si>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</si>
  <si>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</si>
  <si>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</si>
  <si>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</si>
  <si>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</si>
  <si>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</si>
  <si>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</si>
  <si>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</si>
  <si>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</si>
  <si>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</si>
  <si>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</si>
  <si>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</si>
  <si>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</si>
  <si>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</si>
  <si>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</si>
  <si>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</si>
  <si>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</si>
  <si>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</si>
  <si>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</si>
  <si>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</si>
  <si>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</si>
  <si>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</si>
  <si>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</si>
  <si>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</si>
  <si>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</si>
  <si>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</si>
  <si>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</si>
  <si>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</si>
  <si>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</si>
  <si>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</si>
  <si>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</si>
  <si>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</si>
  <si>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</si>
  <si>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</si>
  <si>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</si>
  <si>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</si>
  <si>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</si>
  <si>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</si>
  <si>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</si>
  <si>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</si>
  <si>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</si>
  <si>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</si>
  <si>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</si>
  <si>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</si>
  <si>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</si>
  <si>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</si>
  <si>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</si>
  <si>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</si>
  <si>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</si>
  <si>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</si>
  <si>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</si>
  <si>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</si>
  <si>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</si>
  <si>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</si>
  <si>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</si>
  <si>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</si>
  <si>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</si>
  <si>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</si>
  <si>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</si>
  <si>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</si>
  <si>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</si>
  <si>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</si>
  <si>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</si>
  <si>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</si>
  <si>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</si>
  <si>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</si>
  <si>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</si>
  <si>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</si>
  <si>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</si>
  <si>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</si>
  <si>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</si>
  <si>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</si>
  <si>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</si>
  <si>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</si>
  <si>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</si>
  <si>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</si>
  <si>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</si>
  <si>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</si>
  <si>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</si>
  <si>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</si>
  <si>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</si>
  <si>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</si>
  <si>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</si>
  <si>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</si>
  <si>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</si>
  <si>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</si>
  <si>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</si>
  <si>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</si>
  <si>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</si>
  <si>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</si>
  <si>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</si>
  <si>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</si>
  <si>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</si>
  <si>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</si>
  <si>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</si>
  <si>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</si>
  <si>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</si>
  <si>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</si>
  <si>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</si>
  <si>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</si>
  <si>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</si>
  <si>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</si>
  <si>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</si>
  <si>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</si>
  <si>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</si>
  <si>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</si>
  <si>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</si>
  <si>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</si>
  <si>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</si>
  <si>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</si>
  <si>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</si>
  <si>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</si>
  <si>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</si>
  <si>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</si>
  <si>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</si>
  <si>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</si>
  <si>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</si>
  <si>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</si>
  <si>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</si>
  <si>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</si>
  <si>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</si>
  <si>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</si>
  <si>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</si>
  <si>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</si>
  <si>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</si>
  <si>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</si>
  <si>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</si>
  <si>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</si>
  <si>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</si>
  <si>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</si>
  <si>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</si>
  <si>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</si>
  <si>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</si>
  <si>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</si>
  <si>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</si>
  <si>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</si>
  <si>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</si>
  <si>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</si>
  <si>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</si>
  <si>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</si>
  <si>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</si>
  <si>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</si>
  <si>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</si>
  <si>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</si>
  <si>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</si>
  <si>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</si>
  <si>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</si>
  <si>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</si>
  <si>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</si>
  <si>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</si>
  <si>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</si>
  <si>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</si>
  <si>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</si>
  <si>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</si>
  <si>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</si>
  <si>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</si>
  <si>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</si>
  <si>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</si>
  <si>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</si>
  <si>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</si>
  <si>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</si>
  <si>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</si>
  <si>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</si>
  <si>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</si>
  <si>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</si>
  <si>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</si>
  <si>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</si>
  <si>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</si>
  <si>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</si>
  <si>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</si>
  <si>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</si>
  <si>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</si>
  <si>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</si>
  <si>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</si>
  <si>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</si>
  <si>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</si>
  <si>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</si>
  <si>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</si>
  <si>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</si>
  <si>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</si>
  <si>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</si>
  <si>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</si>
  <si>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</si>
  <si>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</si>
  <si>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</si>
  <si>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</si>
  <si>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</si>
  <si>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</si>
  <si>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</si>
  <si>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</si>
  <si>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</si>
  <si>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</si>
  <si>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</si>
  <si>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</si>
  <si>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</si>
  <si>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</si>
  <si>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</si>
  <si>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</si>
  <si>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</si>
  <si>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</si>
  <si>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</si>
  <si>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</si>
  <si>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</si>
  <si>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</si>
  <si>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</si>
  <si>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</si>
  <si>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</si>
  <si>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</si>
  <si>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</si>
  <si>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</si>
  <si>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</si>
  <si>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</si>
  <si>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</si>
  <si>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</si>
  <si>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</si>
  <si>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</si>
  <si>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</si>
  <si>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</si>
  <si>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</si>
  <si>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</si>
  <si>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</si>
  <si>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</si>
  <si>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</si>
  <si>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</si>
  <si>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</si>
  <si>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</si>
  <si>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</si>
  <si>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</si>
  <si>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</si>
  <si>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</si>
  <si>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</si>
  <si>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</si>
  <si>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</si>
  <si>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</si>
  <si>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</si>
  <si>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</si>
  <si>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</si>
  <si>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</si>
  <si>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</si>
  <si>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</si>
  <si>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</si>
  <si>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</si>
  <si>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</si>
  <si>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</si>
  <si>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</si>
  <si>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</si>
  <si>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</si>
  <si>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</si>
  <si>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</si>
  <si>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</si>
  <si>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</si>
  <si>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</si>
  <si>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</si>
  <si>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</si>
  <si>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</si>
  <si>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</si>
  <si>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</si>
  <si>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</si>
  <si>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</si>
  <si>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</si>
  <si>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</si>
  <si>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</si>
  <si>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</si>
  <si>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</si>
  <si>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</si>
  <si>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</si>
  <si>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</si>
  <si>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</si>
  <si>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</si>
  <si>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</si>
  <si>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</si>
  <si>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</si>
  <si>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</si>
  <si>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</si>
  <si>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</si>
  <si>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</si>
  <si>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</si>
  <si>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</si>
  <si>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</si>
  <si>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</si>
  <si>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</si>
  <si>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</si>
  <si>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</si>
  <si>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</si>
  <si>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</si>
  <si>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</si>
  <si>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</si>
  <si>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</si>
  <si>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</si>
  <si>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</si>
  <si>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</si>
  <si>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</si>
  <si>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</si>
  <si>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</si>
  <si>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</si>
  <si>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</si>
  <si>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</si>
  <si>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</si>
  <si>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</si>
  <si>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</si>
  <si>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</si>
  <si>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</si>
  <si>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</si>
  <si>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</si>
  <si>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</si>
  <si>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</si>
  <si>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</si>
  <si>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</si>
  <si>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</si>
  <si>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</si>
  <si>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</si>
  <si>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</si>
  <si>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</si>
  <si>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</si>
  <si>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</si>
  <si>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</si>
  <si>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</si>
  <si>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</si>
  <si>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</si>
  <si>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</si>
  <si>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</si>
  <si>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</si>
  <si>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</si>
  <si>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</si>
  <si>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</si>
  <si>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</si>
  <si>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</si>
  <si>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</si>
  <si>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</si>
  <si>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</si>
  <si>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</si>
  <si>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</si>
  <si>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</si>
  <si>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</si>
  <si>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</si>
  <si>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</si>
  <si>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</si>
  <si>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</si>
  <si>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</si>
  <si>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</si>
  <si>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</si>
  <si>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</si>
  <si>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</si>
  <si>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</si>
  <si>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</si>
  <si>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</si>
  <si>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</si>
  <si>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</si>
  <si>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</si>
  <si>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</si>
  <si>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</si>
  <si>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</si>
  <si>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</si>
  <si>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</si>
  <si>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</si>
  <si>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</si>
  <si>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</si>
  <si>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</si>
  <si>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</si>
  <si>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</si>
  <si>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</si>
  <si>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</si>
  <si>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</si>
  <si>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</si>
  <si>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</si>
  <si>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</si>
  <si>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</si>
  <si>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</si>
  <si>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</si>
  <si>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</si>
  <si>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</si>
  <si>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</si>
  <si>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</si>
  <si>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</si>
  <si>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</si>
  <si>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</si>
  <si>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</si>
  <si>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</si>
  <si>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</si>
  <si>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</si>
  <si>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</si>
  <si>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</si>
  <si>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</si>
  <si>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</si>
  <si>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</si>
  <si>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</si>
  <si>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</si>
  <si>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</si>
  <si>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</si>
  <si>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</si>
  <si>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</si>
  <si>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</si>
  <si>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</si>
  <si>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</si>
  <si>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</si>
  <si>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</si>
  <si>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</si>
  <si>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</si>
  <si>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</si>
  <si>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</si>
  <si>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</si>
  <si>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</si>
  <si>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</si>
  <si>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</si>
  <si>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</si>
  <si>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</si>
  <si>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</si>
  <si>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</si>
  <si>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</si>
  <si>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</si>
  <si>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</si>
  <si>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</si>
  <si>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</si>
  <si>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</si>
  <si>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</si>
  <si>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</si>
  <si>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</si>
  <si>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</si>
  <si>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</si>
  <si>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</si>
  <si>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</si>
  <si>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</si>
  <si>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</si>
  <si>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</si>
  <si>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</si>
  <si>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</si>
  <si>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</si>
  <si>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</si>
  <si>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</si>
  <si>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</si>
  <si>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</si>
  <si>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</si>
  <si>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</si>
  <si>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</si>
  <si>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</si>
  <si>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</si>
  <si>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</si>
  <si>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</si>
  <si>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</si>
  <si>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</si>
  <si>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</si>
  <si>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</si>
  <si>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</si>
  <si>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</si>
  <si>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</si>
  <si>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</si>
  <si>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</si>
  <si>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</si>
  <si>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</si>
  <si>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</si>
  <si>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</si>
  <si>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</si>
  <si>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</si>
  <si>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</si>
  <si>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</si>
  <si>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</si>
  <si>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</si>
  <si>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</si>
  <si>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</si>
  <si>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</si>
  <si>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</si>
  <si>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</si>
  <si>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</si>
  <si>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</si>
  <si>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</si>
  <si>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</si>
  <si>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</si>
  <si>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</si>
  <si>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</si>
  <si>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</si>
  <si>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</si>
  <si>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</si>
  <si>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</si>
  <si>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</si>
  <si>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</si>
  <si>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</si>
  <si>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</si>
  <si>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</si>
  <si>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</si>
  <si>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</si>
  <si>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</si>
  <si>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</si>
  <si>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</si>
  <si>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</si>
  <si>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</si>
  <si>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</si>
  <si>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</si>
  <si>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</si>
  <si>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</si>
  <si>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</si>
  <si>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</si>
  <si>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</si>
  <si>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</si>
  <si>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</si>
  <si>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</si>
  <si>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</si>
  <si>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</si>
  <si>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</si>
  <si>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</si>
  <si>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</si>
  <si>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</si>
  <si>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</si>
  <si>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</si>
  <si>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</si>
  <si>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</si>
  <si>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</si>
  <si>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</si>
  <si>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</si>
  <si>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</si>
  <si>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</si>
  <si>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</si>
  <si>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</si>
  <si>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</si>
  <si>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</si>
  <si>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</si>
  <si>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</si>
  <si>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</si>
  <si>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</si>
  <si>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</si>
  <si>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</si>
  <si>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</si>
  <si>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</si>
  <si>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</si>
  <si>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</si>
  <si>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</si>
  <si>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</si>
  <si>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</si>
  <si>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</si>
  <si>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</si>
  <si>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</si>
  <si>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</si>
  <si>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</si>
  <si>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</si>
  <si>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</si>
  <si>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</si>
  <si>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</si>
  <si>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</si>
  <si>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</si>
  <si>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</si>
  <si>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</si>
  <si>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</si>
  <si>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</si>
  <si>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</si>
  <si>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</si>
  <si>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</si>
  <si>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</si>
  <si>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</si>
  <si>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</si>
  <si>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</si>
  <si>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</si>
  <si>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</si>
  <si>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</si>
  <si>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</si>
  <si>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</si>
  <si>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</si>
  <si>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</si>
  <si>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</si>
  <si>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</si>
  <si>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</si>
  <si>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</si>
  <si>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</si>
  <si>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</si>
  <si>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</si>
  <si>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</si>
  <si>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</si>
  <si>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</si>
  <si>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</si>
  <si>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</si>
  <si>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</si>
  <si>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</si>
  <si>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</si>
  <si>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</si>
  <si>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</si>
  <si>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</si>
  <si>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</si>
  <si>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</si>
  <si>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</si>
  <si>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</si>
  <si>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</si>
  <si>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</si>
  <si>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</si>
  <si>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</si>
  <si>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</si>
  <si>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</si>
  <si>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</si>
  <si>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</si>
  <si>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</si>
  <si>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</si>
  <si>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</si>
  <si>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</si>
  <si>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</si>
  <si>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</si>
  <si>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</si>
  <si>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</si>
  <si>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</si>
  <si>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</si>
  <si>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</si>
  <si>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</si>
  <si>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</si>
  <si>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</si>
  <si>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</si>
  <si>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</si>
  <si>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</si>
  <si>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</si>
  <si>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</si>
  <si>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</si>
  <si>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</si>
  <si>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</si>
  <si>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</si>
  <si>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</si>
  <si>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</si>
  <si>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</si>
  <si>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</si>
  <si>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</si>
  <si>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</si>
  <si>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</si>
  <si>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</si>
  <si>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</si>
  <si>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</si>
  <si>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</si>
  <si>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</si>
  <si>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</si>
  <si>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</si>
  <si>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</si>
  <si>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</si>
  <si>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</si>
  <si>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</si>
  <si>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</si>
  <si>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</si>
  <si>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</si>
  <si>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</si>
  <si>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</si>
  <si>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</si>
  <si>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</si>
  <si>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</si>
  <si>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</si>
  <si>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</si>
  <si>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</si>
  <si>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</si>
  <si>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</si>
  <si>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</si>
  <si>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</si>
  <si>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</si>
  <si>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</si>
  <si>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</si>
  <si>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</si>
  <si>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</si>
  <si>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</si>
  <si>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</si>
  <si>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</si>
  <si>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</si>
  <si>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</si>
  <si>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</si>
  <si>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</si>
  <si>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</si>
  <si>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</si>
  <si>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</si>
  <si>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</si>
  <si>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</si>
  <si>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</si>
  <si>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</si>
  <si>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</si>
  <si>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</si>
  <si>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</si>
  <si>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</si>
  <si>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</si>
  <si>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</si>
  <si>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</si>
  <si>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</si>
  <si>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</si>
  <si>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</si>
  <si>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</si>
  <si>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</si>
  <si>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</si>
  <si>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</si>
  <si>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</si>
  <si>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</si>
  <si>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</si>
  <si>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</si>
  <si>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</si>
  <si>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</si>
  <si>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</si>
  <si>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</si>
  <si>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</si>
  <si>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</si>
  <si>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</si>
  <si>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</si>
  <si>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</si>
  <si>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</si>
  <si>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</si>
  <si>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</si>
  <si>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</si>
  <si>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</si>
  <si>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</si>
  <si>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</si>
  <si>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</si>
  <si>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</si>
  <si>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</si>
  <si>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</si>
  <si>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</si>
  <si>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</si>
  <si>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</si>
  <si>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</si>
  <si>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</si>
  <si>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</si>
  <si>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</si>
  <si>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</si>
  <si>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</si>
  <si>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</si>
  <si>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</si>
  <si>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</si>
  <si>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</si>
  <si>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</si>
  <si>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</si>
  <si>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</si>
  <si>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</si>
  <si>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</si>
  <si>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</si>
  <si>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</si>
  <si>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</si>
  <si>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</si>
  <si>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</si>
  <si>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</si>
  <si>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</si>
  <si>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</si>
  <si>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</si>
  <si>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</si>
  <si>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</si>
  <si>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</si>
  <si>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</si>
  <si>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</si>
  <si>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</si>
  <si>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</si>
  <si>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</si>
  <si>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</si>
  <si>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</si>
  <si>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</si>
  <si>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</si>
  <si>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</si>
  <si>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</si>
  <si>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</si>
  <si>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</si>
  <si>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</si>
  <si>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</si>
  <si>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</si>
  <si>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</si>
  <si>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</si>
  <si>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</si>
  <si>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</si>
  <si>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</si>
  <si>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</si>
  <si>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</si>
  <si>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</si>
  <si>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</si>
  <si>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</si>
  <si>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</si>
  <si>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</si>
  <si>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</si>
  <si>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</si>
  <si>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</si>
  <si>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</si>
  <si>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</si>
  <si>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</si>
  <si>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</si>
  <si>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</si>
  <si>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</si>
  <si>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</si>
  <si>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</si>
  <si>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</si>
  <si>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</si>
  <si>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</si>
  <si>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</si>
  <si>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</si>
  <si>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</si>
  <si>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</si>
  <si>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</si>
  <si>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</si>
  <si>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</si>
  <si>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</si>
  <si>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</si>
  <si>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</si>
  <si>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</si>
  <si>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</si>
  <si>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</si>
  <si>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</si>
  <si>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</si>
  <si>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</si>
  <si>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</si>
  <si>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</si>
  <si>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</si>
  <si>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</si>
  <si>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</si>
  <si>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</si>
  <si>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</si>
  <si>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</si>
  <si>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</si>
  <si>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</si>
  <si>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</si>
  <si>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</si>
  <si>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</si>
  <si>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</si>
  <si>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</si>
  <si>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</si>
  <si>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</si>
  <si>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</si>
  <si>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</si>
  <si>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</si>
  <si>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</si>
  <si>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</si>
  <si>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</si>
  <si>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</si>
  <si>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</si>
  <si>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</si>
  <si>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</si>
  <si>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</si>
  <si>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</si>
  <si>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</si>
  <si>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</si>
  <si>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</si>
  <si>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</si>
  <si>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</si>
  <si>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</si>
  <si>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</si>
  <si>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</si>
  <si>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</si>
  <si>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</si>
  <si>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</si>
  <si>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</si>
  <si>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</si>
  <si>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</si>
  <si>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</si>
  <si>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</si>
  <si>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</si>
  <si>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</si>
  <si>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</si>
  <si>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</si>
  <si>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</si>
  <si>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</si>
  <si>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</si>
  <si>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</si>
  <si>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</si>
  <si>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</si>
  <si>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</si>
  <si>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</si>
  <si>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</si>
  <si>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</si>
  <si>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</si>
  <si>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</si>
  <si>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</si>
  <si>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</si>
  <si>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</si>
  <si>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</si>
  <si>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</si>
  <si>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</si>
  <si>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</si>
  <si>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</si>
  <si>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</si>
  <si>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</si>
  <si>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</si>
  <si>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</si>
  <si>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</si>
  <si>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</si>
  <si>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</si>
  <si>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</si>
  <si>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</si>
  <si>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</si>
  <si>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</si>
  <si>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</si>
  <si>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</si>
  <si>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</si>
  <si>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</si>
  <si>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</si>
  <si>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</si>
  <si>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</si>
  <si>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</si>
  <si>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</si>
  <si>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</si>
  <si>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</si>
  <si>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</si>
  <si>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</si>
  <si>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</si>
  <si>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</si>
  <si>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</si>
  <si>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</si>
  <si>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</si>
  <si>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</si>
  <si>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</si>
  <si>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</si>
  <si>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</si>
  <si>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</si>
  <si>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</si>
  <si>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</si>
  <si>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</si>
  <si>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</si>
  <si>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</si>
  <si>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</si>
  <si>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</si>
  <si>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</si>
  <si>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</si>
  <si>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</si>
  <si>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</si>
  <si>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</si>
  <si>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</si>
  <si>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</si>
  <si>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</si>
  <si>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</si>
  <si>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</si>
  <si>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</si>
  <si>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</si>
  <si>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</si>
  <si>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</si>
  <si>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</si>
  <si>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</si>
  <si>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</si>
  <si>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</si>
  <si>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</si>
  <si>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</si>
  <si>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</si>
  <si>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</si>
  <si>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</si>
  <si>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</si>
  <si>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</si>
  <si>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</si>
  <si>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</si>
  <si>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</si>
  <si>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</si>
  <si>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</si>
  <si>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</si>
  <si>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</si>
  <si>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</si>
  <si>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</si>
  <si>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</si>
  <si>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</si>
  <si>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</si>
  <si>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</si>
  <si>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</si>
  <si>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</si>
  <si>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</si>
  <si>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</si>
  <si>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</si>
  <si>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</si>
  <si>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</si>
  <si>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</si>
  <si>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</si>
  <si>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</si>
  <si>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</si>
  <si>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</si>
  <si>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</si>
  <si>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</si>
  <si>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</si>
  <si>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</si>
  <si>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</si>
  <si>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</si>
  <si>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</si>
  <si>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</si>
  <si>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</si>
  <si>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</si>
  <si>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</si>
  <si>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</si>
  <si>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</si>
  <si>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</si>
  <si>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</si>
  <si>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</si>
  <si>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</si>
  <si>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</si>
  <si>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</si>
  <si>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</si>
  <si>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</si>
  <si>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</si>
  <si>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</si>
  <si>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</si>
  <si>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</si>
  <si>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</si>
  <si>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</si>
  <si>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</si>
  <si>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</si>
  <si>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</si>
  <si>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</si>
  <si>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</si>
  <si>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</si>
  <si>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</si>
  <si>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</si>
  <si>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</si>
  <si>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</si>
  <si>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</si>
  <si>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</si>
  <si>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</si>
  <si>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</si>
  <si>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</si>
  <si>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</si>
  <si>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</si>
  <si>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</si>
  <si>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</si>
  <si>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</si>
  <si>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</si>
  <si>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</si>
  <si>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</si>
  <si>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</si>
  <si>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</si>
  <si>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</si>
  <si>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</si>
  <si>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</si>
  <si>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</si>
  <si>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</si>
  <si>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</si>
  <si>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</si>
  <si>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</si>
  <si>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</si>
  <si>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</si>
  <si>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</si>
  <si>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</si>
  <si>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</si>
  <si>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</si>
  <si>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</si>
  <si>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</si>
  <si>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</si>
  <si>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</si>
  <si>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</si>
  <si>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</si>
  <si>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</si>
  <si>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</si>
  <si>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</si>
  <si>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</si>
  <si>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</si>
  <si>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</si>
  <si>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</si>
  <si>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</si>
  <si>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</si>
  <si>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</si>
  <si>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</si>
  <si>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</si>
  <si>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</si>
  <si>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</si>
  <si>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</si>
  <si>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</si>
  <si>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</si>
  <si>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</si>
  <si>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</si>
  <si>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</si>
  <si>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</si>
  <si>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</si>
  <si>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</si>
  <si>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</si>
  <si>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</si>
  <si>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</si>
  <si>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</si>
  <si>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</si>
  <si>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</si>
  <si>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</si>
  <si>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</si>
  <si>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</si>
  <si>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</si>
  <si>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</si>
  <si>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</si>
  <si>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</si>
  <si>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</si>
  <si>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</si>
  <si>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</si>
  <si>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</si>
  <si>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</si>
  <si>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</si>
  <si>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</si>
  <si>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</si>
  <si>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</si>
  <si>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</si>
  <si>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</si>
  <si>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</si>
  <si>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</si>
  <si>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</si>
  <si>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</si>
  <si>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</si>
  <si>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</si>
  <si>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</si>
  <si>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</si>
  <si>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</si>
  <si>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</si>
  <si>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</si>
  <si>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</si>
  <si>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</si>
  <si>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</si>
  <si>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</si>
  <si>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</si>
  <si>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</si>
  <si>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</si>
  <si>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</si>
  <si>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</si>
  <si>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</si>
  <si>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</si>
  <si>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</si>
  <si>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</si>
  <si>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</si>
  <si>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</si>
  <si>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</si>
  <si>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</si>
  <si>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</si>
  <si>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</si>
  <si>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</si>
  <si>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</si>
  <si>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</si>
  <si>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</si>
  <si>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</si>
  <si>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</si>
  <si>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</si>
  <si>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</si>
  <si>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</si>
  <si>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</si>
  <si>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</si>
  <si>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</si>
  <si>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</si>
  <si>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</si>
  <si>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</si>
  <si>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</si>
  <si>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</si>
  <si>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</si>
  <si>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</si>
  <si>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</si>
  <si>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</si>
  <si>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</si>
  <si>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</si>
  <si>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</si>
  <si>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</si>
  <si>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</si>
  <si>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</si>
  <si>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</si>
  <si>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</si>
  <si>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</si>
  <si>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</si>
  <si>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</si>
  <si>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</si>
  <si>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</si>
  <si>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</si>
  <si>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</si>
  <si>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</si>
  <si>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</si>
  <si>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</si>
  <si>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</si>
  <si>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</si>
  <si>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</si>
  <si>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</si>
  <si>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</si>
  <si>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</si>
  <si>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</si>
  <si>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</si>
  <si>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</si>
  <si>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</si>
  <si>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</si>
  <si>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</si>
  <si>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</si>
  <si>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</si>
  <si>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</si>
  <si>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</si>
  <si>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</si>
  <si>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</si>
  <si>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</si>
  <si>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</si>
  <si>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</si>
  <si>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</si>
  <si>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</si>
  <si>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</si>
  <si>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</si>
  <si>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</si>
  <si>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</si>
  <si>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</si>
  <si>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</si>
  <si>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</si>
  <si>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</si>
  <si>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</si>
  <si>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</si>
  <si>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</si>
  <si>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</si>
  <si>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</si>
  <si>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</si>
  <si>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</si>
  <si>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</si>
  <si>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</si>
  <si>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</si>
  <si>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</si>
  <si>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</si>
  <si>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</si>
  <si>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</si>
  <si>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</si>
  <si>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</si>
  <si>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</si>
  <si>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</si>
  <si>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</si>
  <si>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</si>
  <si>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</si>
  <si>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</si>
  <si>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</si>
  <si>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</si>
  <si>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</si>
  <si>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</si>
  <si>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</si>
  <si>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</si>
  <si>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</si>
  <si>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</si>
  <si>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</si>
  <si>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</si>
  <si>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</si>
  <si>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</si>
  <si>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</si>
  <si>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</si>
  <si>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</si>
  <si>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</si>
  <si>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</si>
  <si>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</si>
  <si>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</si>
  <si>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</si>
  <si>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</si>
  <si>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</si>
  <si>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</si>
  <si>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</si>
  <si>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</si>
  <si>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</si>
  <si>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</si>
  <si>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</si>
  <si>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</si>
  <si>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</si>
  <si>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</si>
  <si>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</si>
  <si>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</si>
  <si>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</si>
  <si>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</si>
  <si>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</si>
  <si>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</si>
  <si>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</si>
  <si>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</si>
  <si>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</si>
  <si>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</si>
  <si>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</si>
  <si>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</si>
  <si>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</si>
  <si>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</si>
  <si>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</si>
  <si>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</si>
  <si>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</si>
  <si>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</si>
  <si>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</si>
  <si>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</si>
  <si>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</si>
  <si>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</si>
  <si>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</si>
  <si>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</si>
  <si>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</si>
  <si>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</si>
  <si>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</si>
  <si>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</si>
  <si>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</si>
  <si>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</si>
  <si>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</si>
  <si>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</si>
  <si>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</si>
  <si>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</si>
  <si>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</si>
  <si>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</si>
  <si>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</si>
  <si>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</si>
  <si>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</si>
  <si>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</si>
  <si>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</si>
  <si>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</si>
  <si>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</si>
  <si>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</si>
  <si>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</si>
  <si>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</si>
  <si>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</si>
  <si>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</si>
  <si>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</si>
  <si>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</si>
  <si>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</si>
  <si>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</si>
  <si>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</si>
  <si>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</si>
  <si>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</si>
  <si>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</si>
  <si>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</si>
  <si>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</si>
  <si>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</si>
  <si>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</si>
  <si>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</si>
  <si>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</si>
  <si>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</si>
  <si>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</si>
  <si>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</si>
  <si>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</si>
  <si>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</si>
  <si>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</si>
  <si>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</si>
  <si>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</si>
  <si>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</si>
  <si>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</si>
  <si>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</si>
  <si>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</si>
  <si>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</si>
  <si>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</si>
  <si>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</si>
  <si>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</si>
  <si>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</si>
  <si>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</si>
  <si>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</si>
  <si>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</si>
  <si>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</si>
  <si>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</si>
  <si>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</si>
  <si>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</si>
  <si>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</si>
  <si>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</si>
  <si>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</si>
  <si>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</si>
  <si>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</si>
  <si>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</si>
  <si>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</si>
  <si>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</si>
  <si>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</si>
  <si>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</si>
  <si>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</si>
  <si>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</si>
  <si>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</si>
  <si>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</si>
  <si>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</si>
  <si>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</si>
  <si>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</si>
  <si>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</si>
  <si>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</si>
  <si>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</si>
  <si>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</si>
  <si>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</si>
  <si>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</si>
  <si>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</si>
  <si>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</si>
  <si>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</si>
  <si>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</si>
  <si>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</si>
  <si>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</si>
  <si>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</si>
  <si>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</si>
  <si>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</si>
  <si>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</si>
  <si>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</si>
  <si>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</si>
  <si>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</si>
  <si>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</si>
  <si>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</si>
  <si>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</si>
  <si>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</si>
  <si>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</si>
  <si>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</si>
  <si>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</si>
  <si>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</si>
  <si>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</si>
  <si>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</si>
  <si>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</si>
  <si>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</si>
  <si>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</si>
  <si>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</si>
  <si>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</si>
  <si>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</si>
  <si>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</si>
  <si>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</si>
  <si>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</si>
  <si>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</si>
  <si>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</si>
  <si>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</si>
  <si>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</si>
  <si>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</si>
  <si>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</si>
  <si>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</si>
  <si>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</si>
  <si>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</si>
  <si>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</si>
  <si>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</si>
  <si>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</si>
  <si>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</si>
  <si>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</si>
  <si>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</si>
  <si>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</si>
  <si>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</si>
  <si>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</si>
  <si>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</si>
  <si>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</si>
  <si>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</si>
  <si>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</si>
  <si>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</si>
  <si>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</si>
  <si>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</si>
  <si>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</si>
  <si>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</si>
  <si>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</si>
  <si>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</si>
  <si>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</si>
  <si>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</si>
  <si>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</si>
  <si>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</si>
  <si>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</si>
  <si>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</si>
  <si>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</si>
  <si>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</si>
  <si>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</si>
  <si>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</si>
  <si>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</si>
  <si>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</si>
  <si>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</si>
  <si>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</si>
  <si>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</si>
  <si>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</si>
  <si>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</si>
  <si>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</si>
  <si>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</si>
  <si>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</si>
  <si>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</si>
  <si>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</si>
  <si>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</si>
  <si>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</si>
  <si>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</si>
  <si>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</si>
  <si>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</si>
  <si>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</si>
  <si>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</si>
  <si>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</si>
  <si>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</si>
  <si>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</si>
  <si>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</si>
  <si>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</si>
  <si>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</si>
  <si>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</si>
  <si>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</si>
  <si>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</si>
  <si>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</si>
  <si>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</si>
  <si>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</si>
  <si>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</si>
  <si>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</si>
  <si>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</si>
  <si>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</si>
  <si>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</si>
  <si>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</si>
  <si>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</si>
  <si>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</si>
  <si>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</si>
  <si>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</si>
  <si>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</si>
  <si>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</si>
  <si>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</si>
  <si>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</si>
  <si>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</si>
  <si>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</si>
  <si>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</si>
  <si>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</si>
  <si>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</si>
  <si>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</si>
  <si>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</si>
  <si>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</si>
  <si>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</si>
  <si>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</si>
  <si>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</si>
  <si>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</si>
  <si>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</si>
  <si>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</si>
  <si>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</si>
  <si>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</si>
  <si>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</si>
  <si>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</si>
  <si>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</si>
  <si>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</si>
  <si>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</si>
  <si>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</si>
  <si>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</si>
  <si>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</si>
  <si>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</si>
  <si>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</si>
  <si>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</si>
  <si>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</si>
  <si>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</si>
  <si>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</si>
  <si>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</si>
  <si>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</si>
  <si>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</si>
  <si>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</si>
  <si>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</si>
  <si>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</si>
  <si>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</si>
  <si>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</si>
  <si>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</si>
  <si>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</si>
  <si>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</si>
  <si>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</si>
  <si>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</si>
  <si>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</si>
  <si>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</si>
  <si>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</si>
  <si>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</si>
  <si>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</si>
  <si>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</si>
  <si>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</si>
  <si>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</si>
  <si>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</si>
  <si>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</si>
  <si>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</si>
  <si>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</si>
  <si>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</si>
  <si>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</si>
  <si>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</si>
  <si>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</si>
  <si>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</si>
  <si>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</si>
  <si>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</si>
  <si>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</si>
  <si>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</si>
  <si>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</si>
  <si>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</si>
  <si>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</si>
  <si>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</si>
  <si>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</si>
  <si>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</si>
  <si>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</si>
  <si>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</si>
  <si>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</si>
  <si>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</si>
  <si>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</si>
  <si>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</si>
  <si>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</si>
  <si>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</si>
  <si>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</si>
  <si>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</si>
  <si>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</si>
  <si>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</si>
  <si>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</si>
  <si>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</si>
  <si>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</si>
  <si>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</si>
  <si>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</si>
  <si>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</si>
  <si>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</si>
  <si>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</si>
  <si>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</si>
  <si>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</si>
  <si>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</si>
  <si>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</si>
  <si>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</si>
  <si>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</si>
  <si>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</si>
  <si>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</si>
  <si>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</si>
  <si>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</si>
  <si>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</si>
  <si>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</si>
  <si>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</si>
  <si>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</si>
  <si>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</si>
  <si>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</si>
  <si>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</si>
  <si>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</si>
  <si>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</si>
  <si>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</si>
  <si>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</si>
  <si>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</si>
  <si>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</si>
  <si>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</si>
  <si>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</si>
  <si>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</si>
  <si>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</si>
  <si>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</si>
  <si>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</si>
  <si>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</si>
  <si>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</si>
  <si>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</si>
  <si>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</si>
  <si>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</si>
  <si>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</si>
  <si>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</si>
  <si>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</si>
  <si>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</si>
  <si>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</si>
  <si>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</si>
  <si>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</si>
  <si>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</si>
  <si>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</si>
  <si>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</si>
  <si>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</si>
  <si>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</si>
  <si>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</si>
  <si>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</si>
  <si>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</si>
  <si>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</si>
  <si>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</si>
  <si>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</si>
  <si>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</si>
  <si>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</si>
  <si>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</si>
  <si>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</si>
  <si>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</si>
  <si>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</si>
  <si>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</si>
  <si>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</si>
  <si>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</si>
  <si>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</si>
  <si>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</si>
  <si>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</si>
  <si>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</si>
  <si>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</si>
  <si>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</si>
  <si>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Greater than 50000</t>
  </si>
  <si>
    <t>45000 to 49000</t>
  </si>
  <si>
    <t>40000 to 44999</t>
  </si>
  <si>
    <t>35000 to 39999</t>
  </si>
  <si>
    <t>30000 to 34999</t>
  </si>
  <si>
    <t>25000 to 29999</t>
  </si>
  <si>
    <t>20000 to 24999</t>
  </si>
  <si>
    <t>15000 to 19999</t>
  </si>
  <si>
    <t>10000 to 14999</t>
  </si>
  <si>
    <t>5000 to 9999</t>
  </si>
  <si>
    <t>1000 to 4999</t>
  </si>
  <si>
    <t>Less than 1000</t>
  </si>
  <si>
    <t>Percentage Canceled</t>
  </si>
  <si>
    <t>Percentage Failed</t>
  </si>
  <si>
    <t>Percentage Successful</t>
  </si>
  <si>
    <t>Total Projects</t>
  </si>
  <si>
    <t>Number Canceled</t>
  </si>
  <si>
    <t>Number Failed</t>
  </si>
  <si>
    <t>Number Successful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</si>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</sst>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49000</c:v>
                </c:pt>
                <c:pt idx="11">
                  <c:v>Greater than 50000</c:v>
                </c:pt>
              </c:strCache>
            </c:strRef>
          </c:cat>
          <c:val>
            <c:numRef>
              <c:f>'Sheet1 (2)'!$F$2:$F$13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0.65981573352232459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1-4E31-BFD8-9A2754D932D6}"/>
            </c:ext>
          </c:extLst>
        </c:ser>
        <c:ser>
          <c:idx val="1"/>
          <c:order val="1"/>
          <c:tx>
            <c:strRef>
              <c:f>'Sheet1 (2)'!$G$1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49000</c:v>
                </c:pt>
                <c:pt idx="11">
                  <c:v>Greater than 50000</c:v>
                </c:pt>
              </c:strCache>
            </c:strRef>
          </c:cat>
          <c:val>
            <c:numRef>
              <c:f>'Sheet1 (2)'!$G$2:$G$14</c:f>
              <c:numCache>
                <c:formatCode>0%</c:formatCode>
                <c:ptCount val="13"/>
                <c:pt idx="0">
                  <c:v>0.24944812362030905</c:v>
                </c:pt>
                <c:pt idx="1">
                  <c:v>0.297661233167966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1-4E31-BFD8-9A2754D932D6}"/>
            </c:ext>
          </c:extLst>
        </c:ser>
        <c:ser>
          <c:idx val="2"/>
          <c:order val="2"/>
          <c:tx>
            <c:strRef>
              <c:f>'Sheet1 (2)'!$H$1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'Sheet1 (2)'!$A$2:$A$13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49000</c:v>
                </c:pt>
                <c:pt idx="11">
                  <c:v>Greater than 50000</c:v>
                </c:pt>
              </c:strCache>
            </c:strRef>
          </c:cat>
          <c:val>
            <c:numRef>
              <c:f>'Sheet1 (2)'!$H$2:$H$13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4.2523033309709427E-2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1-4E31-BFD8-9A2754D9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074904"/>
        <c:axId val="362075232"/>
      </c:lineChart>
      <c:catAx>
        <c:axId val="36207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75232"/>
        <c:crosses val="autoZero"/>
        <c:auto val="1"/>
        <c:lblAlgn val="ctr"/>
        <c:lblOffset val="100"/>
        <c:noMultiLvlLbl val="0"/>
      </c:catAx>
      <c:valAx>
        <c:axId val="3620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66674</xdr:rowOff>
    </xdr:from>
    <xdr:to>
      <xdr:col>6</xdr:col>
      <xdr:colOff>571500</xdr:colOff>
      <xdr:row>22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7F28E-37EA-4C41-9D78-132816953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zoomScale="55" zoomScaleNormal="55" workbookViewId="0">
      <selection activeCell="F2" sqref="F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A916-5089-4B99-98E1-C5622F299FCF}">
  <dimension ref="A1:J13"/>
  <sheetViews>
    <sheetView tabSelected="1" workbookViewId="0">
      <selection activeCellId="1" sqref="F1:F13 A1:A13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10" x14ac:dyDescent="0.25">
      <c r="A1" t="s">
        <v>8325</v>
      </c>
      <c r="B1" t="s">
        <v>8324</v>
      </c>
      <c r="C1" t="s">
        <v>8323</v>
      </c>
      <c r="D1" t="s">
        <v>8322</v>
      </c>
      <c r="E1" t="s">
        <v>8321</v>
      </c>
      <c r="F1" t="s">
        <v>8320</v>
      </c>
      <c r="G1" t="s">
        <v>8319</v>
      </c>
      <c r="H1" t="s">
        <v>8318</v>
      </c>
    </row>
    <row r="2" spans="1:10" x14ac:dyDescent="0.25">
      <c r="A2" t="s">
        <v>8317</v>
      </c>
      <c r="B2">
        <f>COUNTIFS(Sheet1!$F$2:$F$4115,"successful",Sheet1!$D$2:$D$4115,"&lt;1000")</f>
        <v>322</v>
      </c>
      <c r="C2">
        <f>COUNTIFS(Sheet1!$F$2:$F$4115,"failed",Sheet1!$D$2:$D$4115,"&lt;1000")</f>
        <v>113</v>
      </c>
      <c r="D2">
        <f>COUNTIFS(Sheet1!$F$2:$F$4115,"canceled",Sheet1!$D$2:$D$4115,"&lt;1000")</f>
        <v>18</v>
      </c>
      <c r="E2">
        <f>SUM(B2:D2)</f>
        <v>453</v>
      </c>
      <c r="F2" s="5">
        <f>(B2/E2)</f>
        <v>0.71081677704194257</v>
      </c>
      <c r="G2" s="5">
        <f>(C2/E2)</f>
        <v>0.24944812362030905</v>
      </c>
      <c r="H2" s="5">
        <f>(D2/E2)</f>
        <v>3.9735099337748346E-2</v>
      </c>
      <c r="J2">
        <f>COUNTIF(Sheet1!F2:F4115,"successful")</f>
        <v>2185</v>
      </c>
    </row>
    <row r="3" spans="1:10" x14ac:dyDescent="0.25">
      <c r="A3" t="s">
        <v>8316</v>
      </c>
      <c r="B3">
        <f>COUNTIFS(Sheet1!$F$2:$F$4115,"successful",Sheet1!$D$2:$D$4115,"&gt;=1000",Sheet1!$D$2:$D$4115,"&lt;4999")</f>
        <v>931</v>
      </c>
      <c r="C3">
        <f>COUNTIFS(Sheet1!$F$2:$F$4115,"failed",Sheet1!$D$2:$D$4115,"&gt;=1000",Sheet1!$D$2:$D$4115,"&lt;4999")</f>
        <v>420</v>
      </c>
      <c r="D3">
        <f>COUNTIFS(Sheet1!$F$2:$F$4115,"canceled",Sheet1!$D$2:$D$4115,"&gt;=1000",Sheet1!$D$2:$D$4115,"&lt;4999")</f>
        <v>60</v>
      </c>
      <c r="E3">
        <f t="shared" ref="E3:E13" si="0">SUM(B3:D3)</f>
        <v>1411</v>
      </c>
      <c r="F3" s="5">
        <f t="shared" ref="F3:F13" si="1">(B3/E3)</f>
        <v>0.65981573352232459</v>
      </c>
      <c r="G3" s="5">
        <f t="shared" ref="G3:G13" si="2">(C3/E3)</f>
        <v>0.297661233167966</v>
      </c>
      <c r="H3" s="5">
        <f t="shared" ref="H3:H13" si="3">(D3/E3)</f>
        <v>4.2523033309709427E-2</v>
      </c>
      <c r="J3">
        <f>COUNTIF(Sheet1!D2:D4115,"&lt;1000")</f>
        <v>461</v>
      </c>
    </row>
    <row r="4" spans="1:10" x14ac:dyDescent="0.25">
      <c r="A4" t="s">
        <v>8315</v>
      </c>
      <c r="B4">
        <f>COUNTIFS(Sheet1!$F$2:$F$4115,"successful",Sheet1!$D$2:$D$4115,"&gt;=5000",Sheet1!$D$2:$D$4115,"&lt;=9999")</f>
        <v>381</v>
      </c>
      <c r="C4" s="6">
        <f>COUNTIFS(Sheet1!$F$2:$F$4115,"failed",Sheet1!$D$2:$D$4115,"&gt;=5000",Sheet1!$D$2:$D$4115,"&lt;=9999")</f>
        <v>283</v>
      </c>
      <c r="D4">
        <f>COUNTIFS(Sheet1!$F$2:$F$4115,"canceled",Sheet1!$D$2:$D$4115,"&gt;=5000",Sheet1!$D$2:$D$4115,"&lt;=9999")</f>
        <v>52</v>
      </c>
      <c r="E4" s="6">
        <f t="shared" si="0"/>
        <v>716</v>
      </c>
      <c r="F4" s="5">
        <f t="shared" si="1"/>
        <v>0.53212290502793291</v>
      </c>
      <c r="G4" s="5">
        <f t="shared" si="2"/>
        <v>0.39525139664804471</v>
      </c>
      <c r="H4" s="5">
        <f t="shared" si="3"/>
        <v>7.2625698324022353E-2</v>
      </c>
    </row>
    <row r="5" spans="1:10" x14ac:dyDescent="0.25">
      <c r="A5" t="s">
        <v>8314</v>
      </c>
      <c r="B5">
        <f>COUNTIFS(Sheet1!$F$2:$F$4115,"successful",Sheet1!$D$2:$D$4115,"&gt;=10000",Sheet1!$D$2:$D$4115,"&lt;=14999")</f>
        <v>168</v>
      </c>
      <c r="C5">
        <f>COUNTIFS(Sheet1!$F$2:$F$4115,"failed",Sheet1!$D$2:$D$4115,"&gt;=10000",Sheet1!$D$2:$D$4115,"&lt;=14999")</f>
        <v>144</v>
      </c>
      <c r="D5">
        <f>COUNTIFS(Sheet1!$F$2:$F$4115,"canceled",Sheet1!$D$2:$D$4115,"&gt;=10000",Sheet1!$D$2:$D$4115,"&lt;=14999")</f>
        <v>40</v>
      </c>
      <c r="E5">
        <f t="shared" si="0"/>
        <v>352</v>
      </c>
      <c r="F5" s="5">
        <f t="shared" si="1"/>
        <v>0.47727272727272729</v>
      </c>
      <c r="G5" s="5">
        <f t="shared" si="2"/>
        <v>0.40909090909090912</v>
      </c>
      <c r="H5" s="5">
        <f t="shared" si="3"/>
        <v>0.11363636363636363</v>
      </c>
    </row>
    <row r="6" spans="1:10" x14ac:dyDescent="0.25">
      <c r="A6" t="s">
        <v>8313</v>
      </c>
      <c r="B6">
        <f>COUNTIFS(Sheet1!$F$2:$F$4115,"successful",Sheet1!$D$2:$D$4115,"&gt;=15000",Sheet1!$D$2:$D$4115,"&lt;=19999")</f>
        <v>94</v>
      </c>
      <c r="C6">
        <f>COUNTIFS(Sheet1!$F$2:$F$4115,"failed",Sheet1!$D$2:$D$4115,"&gt;=15000",Sheet1!$D$2:$D$4115,"&lt;=19999")</f>
        <v>90</v>
      </c>
      <c r="D6">
        <f>COUNTIFS(Sheet1!$F$2:$F$4115,"canceled",Sheet1!$D$2:$D$4115,"&gt;=15000",Sheet1!$D$2:$D$4115,"&lt;=19999")</f>
        <v>17</v>
      </c>
      <c r="E6">
        <f t="shared" si="0"/>
        <v>201</v>
      </c>
      <c r="F6" s="5">
        <f t="shared" si="1"/>
        <v>0.46766169154228854</v>
      </c>
      <c r="G6" s="5">
        <f t="shared" si="2"/>
        <v>0.44776119402985076</v>
      </c>
      <c r="H6" s="5">
        <f t="shared" si="3"/>
        <v>8.45771144278607E-2</v>
      </c>
    </row>
    <row r="7" spans="1:10" x14ac:dyDescent="0.25">
      <c r="A7" t="s">
        <v>8312</v>
      </c>
      <c r="B7">
        <f>COUNTIFS(Sheet1!$F$2:$F$4115,"successful",Sheet1!$D$2:$D$4115,"&gt;=20000",Sheet1!$D$2:$D$4115,"&lt;=24999")</f>
        <v>62</v>
      </c>
      <c r="C7">
        <f>COUNTIFS(Sheet1!$F$2:$F$4115,"failed",Sheet1!$D$2:$D$4115,"&gt;=20000",Sheet1!$D$2:$D$4115,"&lt;=24999")</f>
        <v>72</v>
      </c>
      <c r="D7">
        <f>COUNTIFS(Sheet1!$F$2:$F$4115,"canceled",Sheet1!$D$2:$D$4115,"&gt;=20000",Sheet1!$D$2:$D$4115,"&lt;=24999")</f>
        <v>14</v>
      </c>
      <c r="E7">
        <f t="shared" si="0"/>
        <v>148</v>
      </c>
      <c r="F7" s="5">
        <f t="shared" si="1"/>
        <v>0.41891891891891891</v>
      </c>
      <c r="G7" s="5">
        <f t="shared" si="2"/>
        <v>0.48648648648648651</v>
      </c>
      <c r="H7" s="5">
        <f t="shared" si="3"/>
        <v>9.45945945945946E-2</v>
      </c>
    </row>
    <row r="8" spans="1:10" x14ac:dyDescent="0.25">
      <c r="A8" t="s">
        <v>8311</v>
      </c>
      <c r="B8">
        <f>COUNTIFS(Sheet1!$F$2:$F$4115,"successful",Sheet1!$D$2:$D$4115,"&gt;=25000",Sheet1!$D$2:$D$4115,"&lt;=29999")</f>
        <v>55</v>
      </c>
      <c r="C8">
        <f>COUNTIFS(Sheet1!$F$2:$F$4115,"failed",Sheet1!$D$2:$D$4115,"&gt;=25000",Sheet1!$D$2:$D$4115,"&lt;=29999")</f>
        <v>64</v>
      </c>
      <c r="D8">
        <f>COUNTIFS(Sheet1!$F$2:$F$4115,"canceled",Sheet1!$D$2:$D$4115,"&gt;=25000",Sheet1!$D$2:$D$4115,"&lt;=29999")</f>
        <v>18</v>
      </c>
      <c r="E8">
        <f t="shared" si="0"/>
        <v>137</v>
      </c>
      <c r="F8" s="5">
        <f t="shared" si="1"/>
        <v>0.40145985401459855</v>
      </c>
      <c r="G8" s="5">
        <f t="shared" si="2"/>
        <v>0.46715328467153283</v>
      </c>
      <c r="H8" s="5">
        <f t="shared" si="3"/>
        <v>0.13138686131386862</v>
      </c>
    </row>
    <row r="9" spans="1:10" x14ac:dyDescent="0.25">
      <c r="A9" t="s">
        <v>8310</v>
      </c>
      <c r="B9">
        <f>COUNTIFS(Sheet1!$F$2:$F$4115,"successful",Sheet1!$D$2:$D$4115,"&gt;=30000",Sheet1!$D$2:$D$4115,"&lt;=34999")</f>
        <v>32</v>
      </c>
      <c r="C9" s="6">
        <f>COUNTIFS(Sheet1!$F$2:$F$4115,"failed",Sheet1!$D$2:$D$4115,"&gt;=30000",Sheet1!$D$2:$D$4115,"&lt;=34999")</f>
        <v>37</v>
      </c>
      <c r="D9">
        <f>COUNTIFS(Sheet1!$F$2:$F$4115,"canceled",Sheet1!$D$2:$D$4115,"&gt;=30000",Sheet1!$D$2:$D$4115,"&lt;=34999")</f>
        <v>13</v>
      </c>
      <c r="E9" s="6">
        <f t="shared" si="0"/>
        <v>82</v>
      </c>
      <c r="F9" s="5">
        <f t="shared" si="1"/>
        <v>0.3902439024390244</v>
      </c>
      <c r="G9" s="5">
        <f t="shared" si="2"/>
        <v>0.45121951219512196</v>
      </c>
      <c r="H9" s="5">
        <f t="shared" si="3"/>
        <v>0.15853658536585366</v>
      </c>
    </row>
    <row r="10" spans="1:10" x14ac:dyDescent="0.25">
      <c r="A10" t="s">
        <v>8309</v>
      </c>
      <c r="B10">
        <f>COUNTIFS(Sheet1!$F$2:$F$4115,"successful",Sheet1!$D$2:$D$4115,"&gt;=35000",Sheet1!$D$2:$D$4115,"&lt;=39999")</f>
        <v>26</v>
      </c>
      <c r="C10">
        <f>COUNTIFS(Sheet1!$F$2:$F$4115,"failed",Sheet1!$D$2:$D$4115,"&gt;=35000",Sheet1!$D$2:$D$4115,"&lt;=39999")</f>
        <v>22</v>
      </c>
      <c r="D10">
        <f>COUNTIFS(Sheet1!$F$2:$F$4115,"canceled",Sheet1!$D$2:$D$4115,"&gt;=35000",Sheet1!$D$2:$D$4115,"&lt;=39999")</f>
        <v>7</v>
      </c>
      <c r="E10">
        <f t="shared" si="0"/>
        <v>55</v>
      </c>
      <c r="F10" s="5">
        <f t="shared" si="1"/>
        <v>0.47272727272727272</v>
      </c>
      <c r="G10" s="5">
        <f t="shared" si="2"/>
        <v>0.4</v>
      </c>
      <c r="H10" s="5">
        <f t="shared" si="3"/>
        <v>0.12727272727272726</v>
      </c>
    </row>
    <row r="11" spans="1:10" x14ac:dyDescent="0.25">
      <c r="A11" t="s">
        <v>8308</v>
      </c>
      <c r="B11">
        <f>COUNTIFS(Sheet1!$F$2:$F$4115,"successful",Sheet1!$D$2:$D$4115,"&gt;=40000",Sheet1!$D$2:$D$4115,"&lt;=44999")</f>
        <v>21</v>
      </c>
      <c r="C11">
        <f>COUNTIFS(Sheet1!$F$2:$F$4115,"failed",Sheet1!$D$2:$D$4115,"&gt;=40000",Sheet1!$D$2:$D$4115,"&lt;=44999")</f>
        <v>16</v>
      </c>
      <c r="D11">
        <f>COUNTIFS(Sheet1!$F$2:$F$4115,"canceled",Sheet1!$D$2:$D$4115,"&gt;=40000",Sheet1!$D$2:$D$4115,"&lt;=44999")</f>
        <v>6</v>
      </c>
      <c r="E11">
        <f t="shared" si="0"/>
        <v>43</v>
      </c>
      <c r="F11" s="5">
        <f t="shared" si="1"/>
        <v>0.48837209302325579</v>
      </c>
      <c r="G11" s="5">
        <f t="shared" si="2"/>
        <v>0.37209302325581395</v>
      </c>
      <c r="H11" s="5">
        <f t="shared" si="3"/>
        <v>0.13953488372093023</v>
      </c>
    </row>
    <row r="12" spans="1:10" x14ac:dyDescent="0.25">
      <c r="A12" t="s">
        <v>8307</v>
      </c>
      <c r="B12">
        <f>COUNTIFS(Sheet1!$F$2:$F$4115,"successful",Sheet1!$D$2:$D$4115,"&gt;=45000",Sheet1!$D$2:$D$4115,"&lt;=49999")</f>
        <v>6</v>
      </c>
      <c r="C12">
        <f>COUNTIFS(Sheet1!$F$2:$F$4115,"failed",Sheet1!$D$2:$D$4115,"&gt;=45000",Sheet1!$D$2:$D$4115,"&lt;=49999")</f>
        <v>11</v>
      </c>
      <c r="D12">
        <f>COUNTIFS(Sheet1!$F$2:$F$4115,"canceled",Sheet1!$D$2:$D$4115,"&gt;=45000",Sheet1!$D$2:$D$4115,"&lt;=49999")</f>
        <v>4</v>
      </c>
      <c r="E12">
        <f t="shared" si="0"/>
        <v>21</v>
      </c>
      <c r="F12" s="5">
        <f t="shared" si="1"/>
        <v>0.2857142857142857</v>
      </c>
      <c r="G12" s="5">
        <f t="shared" si="2"/>
        <v>0.52380952380952384</v>
      </c>
      <c r="H12" s="5">
        <f t="shared" si="3"/>
        <v>0.19047619047619047</v>
      </c>
    </row>
    <row r="13" spans="1:10" x14ac:dyDescent="0.25">
      <c r="A13" t="s">
        <v>8306</v>
      </c>
      <c r="B13">
        <f>COUNTIFS(Sheet1!$F$2:$F$4115,"successful",Sheet1!$D$2:$D$4115,"&gt;=50000")</f>
        <v>86</v>
      </c>
      <c r="C13">
        <f>COUNTIFS(Sheet1!$F$2:$F$4115,"failed",Sheet1!$D$2:$D$4115,"&gt;=50000")</f>
        <v>258</v>
      </c>
      <c r="D13">
        <f>COUNTIFS(Sheet1!$F$2:$F$4115,"canceled",Sheet1!$D$2:$D$4115,"&gt;=50000")</f>
        <v>100</v>
      </c>
      <c r="E13">
        <f t="shared" si="0"/>
        <v>444</v>
      </c>
      <c r="F13" s="5">
        <f t="shared" si="1"/>
        <v>0.19369369369369369</v>
      </c>
      <c r="G13" s="5">
        <f t="shared" si="2"/>
        <v>0.58108108108108103</v>
      </c>
      <c r="H13" s="5">
        <f t="shared" si="3"/>
        <v>0.22522522522522523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Thimmaiah Honaganahalli</cp:lastModifiedBy>
  <dcterms:created xsi:type="dcterms:W3CDTF">2017-04-20T15:17:24Z</dcterms:created>
  <dcterms:modified xsi:type="dcterms:W3CDTF">2018-01-30T20:50:42Z</dcterms:modified>
</cp:coreProperties>
</file>