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ythor86/Desktop/"/>
    </mc:Choice>
  </mc:AlternateContent>
  <bookViews>
    <workbookView xWindow="0" yWindow="460" windowWidth="25600" windowHeight="15460" tabRatio="500" activeTab="1"/>
  </bookViews>
  <sheets>
    <sheet name="Sheet1" sheetId="5" r:id="rId1"/>
    <sheet name="Sheet2" sheetId="2" r:id="rId2"/>
    <sheet name="Sheet6" sheetId="7" r:id="rId3"/>
    <sheet name="Sheet3" sheetId="3" r:id="rId4"/>
    <sheet name="Sheet4" sheetId="4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4" i="2" l="1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G8" i="2"/>
  <c r="AG17" i="2"/>
  <c r="AG21" i="2"/>
  <c r="AG23" i="2"/>
  <c r="AG18" i="2"/>
  <c r="AG13" i="2"/>
  <c r="AG9" i="2"/>
  <c r="AG2" i="2"/>
  <c r="AG7" i="2"/>
  <c r="AG20" i="2"/>
  <c r="AG14" i="2"/>
  <c r="AG10" i="2"/>
  <c r="AG4" i="2"/>
  <c r="AG16" i="2"/>
  <c r="AG19" i="2"/>
  <c r="AG11" i="2"/>
  <c r="AG22" i="2"/>
  <c r="AG6" i="2"/>
  <c r="AG5" i="2"/>
  <c r="AG3" i="2"/>
  <c r="AG15" i="2"/>
  <c r="AG12" i="2"/>
  <c r="J84" i="2"/>
  <c r="K84" i="2"/>
  <c r="M84" i="2"/>
  <c r="O84" i="2"/>
  <c r="J21" i="2"/>
  <c r="K21" i="2"/>
  <c r="M21" i="2"/>
  <c r="O21" i="2"/>
  <c r="J17" i="2"/>
  <c r="K17" i="2"/>
  <c r="M17" i="2"/>
  <c r="O17" i="2"/>
  <c r="J83" i="2"/>
  <c r="K83" i="2"/>
  <c r="M83" i="2"/>
  <c r="O83" i="2"/>
  <c r="J8" i="2"/>
  <c r="K8" i="2"/>
  <c r="M8" i="2"/>
  <c r="O8" i="2"/>
  <c r="J23" i="2"/>
  <c r="K23" i="2"/>
  <c r="M23" i="2"/>
  <c r="O23" i="2"/>
  <c r="J82" i="2"/>
  <c r="K82" i="2"/>
  <c r="M82" i="2"/>
  <c r="O82" i="2"/>
  <c r="J81" i="2"/>
  <c r="K81" i="2"/>
  <c r="M81" i="2"/>
  <c r="O81" i="2"/>
  <c r="J80" i="2"/>
  <c r="K80" i="2"/>
  <c r="M80" i="2"/>
  <c r="O80" i="2"/>
  <c r="J79" i="2"/>
  <c r="K79" i="2"/>
  <c r="M79" i="2"/>
  <c r="O79" i="2"/>
  <c r="J78" i="2"/>
  <c r="K78" i="2"/>
  <c r="M78" i="2"/>
  <c r="O78" i="2"/>
  <c r="J77" i="2"/>
  <c r="K77" i="2"/>
  <c r="M77" i="2"/>
  <c r="O77" i="2"/>
  <c r="J76" i="2"/>
  <c r="K76" i="2"/>
  <c r="M76" i="2"/>
  <c r="O76" i="2"/>
  <c r="J75" i="2"/>
  <c r="K75" i="2"/>
  <c r="M75" i="2"/>
  <c r="O75" i="2"/>
  <c r="J74" i="2"/>
  <c r="K74" i="2"/>
  <c r="M74" i="2"/>
  <c r="O74" i="2"/>
  <c r="J73" i="2"/>
  <c r="K73" i="2"/>
  <c r="M73" i="2"/>
  <c r="O73" i="2"/>
  <c r="J72" i="2"/>
  <c r="K72" i="2"/>
  <c r="M72" i="2"/>
  <c r="O72" i="2"/>
  <c r="J71" i="2"/>
  <c r="K71" i="2"/>
  <c r="M71" i="2"/>
  <c r="O71" i="2"/>
  <c r="J70" i="2"/>
  <c r="K70" i="2"/>
  <c r="M70" i="2"/>
  <c r="O70" i="2"/>
  <c r="J69" i="2"/>
  <c r="K69" i="2"/>
  <c r="M69" i="2"/>
  <c r="O69" i="2"/>
  <c r="K24" i="2"/>
  <c r="J22" i="2"/>
  <c r="O22" i="2"/>
  <c r="J6" i="2"/>
  <c r="O6" i="2"/>
  <c r="J5" i="2"/>
  <c r="O5" i="2"/>
  <c r="J3" i="2"/>
  <c r="O3" i="2"/>
  <c r="J15" i="2"/>
  <c r="O15" i="2"/>
  <c r="J54" i="2"/>
  <c r="O54" i="2"/>
  <c r="J55" i="2"/>
  <c r="O55" i="2"/>
  <c r="J56" i="2"/>
  <c r="O56" i="2"/>
  <c r="J57" i="2"/>
  <c r="O57" i="2"/>
  <c r="J58" i="2"/>
  <c r="O58" i="2"/>
  <c r="J59" i="2"/>
  <c r="O59" i="2"/>
  <c r="J60" i="2"/>
  <c r="O60" i="2"/>
  <c r="J61" i="2"/>
  <c r="O61" i="2"/>
  <c r="J62" i="2"/>
  <c r="O62" i="2"/>
  <c r="J63" i="2"/>
  <c r="O63" i="2"/>
  <c r="J64" i="2"/>
  <c r="O64" i="2"/>
  <c r="J65" i="2"/>
  <c r="O65" i="2"/>
  <c r="J66" i="2"/>
  <c r="O66" i="2"/>
  <c r="J67" i="2"/>
  <c r="O67" i="2"/>
  <c r="J68" i="2"/>
  <c r="O68" i="2"/>
  <c r="J19" i="2"/>
  <c r="M19" i="2"/>
  <c r="J11" i="2"/>
  <c r="M11" i="2"/>
  <c r="M22" i="2"/>
  <c r="M6" i="2"/>
  <c r="M5" i="2"/>
  <c r="M3" i="2"/>
  <c r="M15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40" i="2"/>
  <c r="O41" i="2"/>
  <c r="O42" i="2"/>
  <c r="O43" i="2"/>
  <c r="O44" i="2"/>
  <c r="J45" i="2"/>
  <c r="O45" i="2"/>
  <c r="O46" i="2"/>
  <c r="O47" i="2"/>
  <c r="O48" i="2"/>
  <c r="O49" i="2"/>
  <c r="O50" i="2"/>
  <c r="O51" i="2"/>
  <c r="O52" i="2"/>
  <c r="O53" i="2"/>
  <c r="J12" i="2"/>
  <c r="O12" i="2"/>
  <c r="J18" i="2"/>
  <c r="O18" i="2"/>
  <c r="J13" i="2"/>
  <c r="O13" i="2"/>
  <c r="J9" i="2"/>
  <c r="O9" i="2"/>
  <c r="J2" i="2"/>
  <c r="O2" i="2"/>
  <c r="J7" i="2"/>
  <c r="O7" i="2"/>
  <c r="J20" i="2"/>
  <c r="O20" i="2"/>
  <c r="J14" i="2"/>
  <c r="O14" i="2"/>
  <c r="J10" i="2"/>
  <c r="O10" i="2"/>
  <c r="J4" i="2"/>
  <c r="O4" i="2"/>
  <c r="J16" i="2"/>
  <c r="O16" i="2"/>
  <c r="O19" i="2"/>
  <c r="O11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12" i="2"/>
  <c r="M18" i="2"/>
  <c r="M13" i="2"/>
  <c r="M9" i="2"/>
  <c r="M2" i="2"/>
  <c r="M7" i="2"/>
  <c r="M20" i="2"/>
  <c r="M14" i="2"/>
  <c r="M10" i="2"/>
  <c r="M4" i="2"/>
  <c r="M16" i="2"/>
  <c r="O24" i="2"/>
  <c r="M24" i="2"/>
  <c r="K54" i="2"/>
  <c r="K40" i="2"/>
  <c r="K41" i="2"/>
  <c r="K42" i="2"/>
  <c r="K43" i="2"/>
  <c r="K44" i="2"/>
  <c r="K46" i="2"/>
  <c r="K47" i="2"/>
  <c r="K48" i="2"/>
  <c r="K49" i="2"/>
  <c r="K50" i="2"/>
  <c r="K51" i="2"/>
  <c r="K52" i="2"/>
  <c r="K53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AF18" i="2"/>
  <c r="AF13" i="2"/>
  <c r="AF9" i="2"/>
  <c r="AF2" i="2"/>
  <c r="AF7" i="2"/>
  <c r="AF20" i="2"/>
  <c r="AF14" i="2"/>
  <c r="AF10" i="2"/>
  <c r="AF4" i="2"/>
  <c r="AF16" i="2"/>
  <c r="AF19" i="2"/>
  <c r="AF11" i="2"/>
  <c r="AF22" i="2"/>
  <c r="AF6" i="2"/>
  <c r="AF5" i="2"/>
  <c r="AF3" i="2"/>
  <c r="AF15" i="2"/>
  <c r="AF12" i="2"/>
  <c r="K45" i="2"/>
  <c r="K14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15" i="2"/>
  <c r="K3" i="2"/>
  <c r="K5" i="2"/>
  <c r="K6" i="2"/>
  <c r="K22" i="2"/>
  <c r="K11" i="2"/>
  <c r="K19" i="2"/>
  <c r="K16" i="2"/>
  <c r="K4" i="2"/>
  <c r="K10" i="2"/>
  <c r="K12" i="2"/>
  <c r="K18" i="2"/>
  <c r="K13" i="2"/>
  <c r="K9" i="2"/>
  <c r="K2" i="2"/>
  <c r="K7" i="2"/>
  <c r="K20" i="2"/>
</calcChain>
</file>

<file path=xl/sharedStrings.xml><?xml version="1.0" encoding="utf-8"?>
<sst xmlns="http://schemas.openxmlformats.org/spreadsheetml/2006/main" count="653" uniqueCount="310">
  <si>
    <t>ident</t>
  </si>
  <si>
    <t>Population</t>
  </si>
  <si>
    <t>Individual</t>
  </si>
  <si>
    <t>Elevation</t>
  </si>
  <si>
    <t>Aspect</t>
  </si>
  <si>
    <t>Height</t>
  </si>
  <si>
    <t>Closed</t>
  </si>
  <si>
    <t>Open</t>
  </si>
  <si>
    <t>Done</t>
  </si>
  <si>
    <t>Beetles</t>
  </si>
  <si>
    <t>A</t>
  </si>
  <si>
    <t>Sample_Date</t>
  </si>
  <si>
    <t>Time</t>
  </si>
  <si>
    <t>Temperature</t>
  </si>
  <si>
    <t>Relative Humidity</t>
  </si>
  <si>
    <t>Sky Cover</t>
  </si>
  <si>
    <t>4X</t>
  </si>
  <si>
    <t>Total Flower Count</t>
  </si>
  <si>
    <t>Notes</t>
  </si>
  <si>
    <t xml:space="preserve">Up Dave Lewis Ridgeline. Approx 4400 ft. N aspect. Burned area with lost of standing deads. Pine-grass, Elk sedge community with Arrowleaf Balsamroot, Crepis, Arnica cordilifolia, sandberg's, fescue and bluebunch intermixed. </t>
  </si>
  <si>
    <t>B</t>
  </si>
  <si>
    <t>Species</t>
  </si>
  <si>
    <t>Soil</t>
  </si>
  <si>
    <t>Sandy dry slope</t>
  </si>
  <si>
    <t xml:space="preserve">P. payettensis </t>
  </si>
  <si>
    <t>C</t>
  </si>
  <si>
    <t>D</t>
  </si>
  <si>
    <t>E</t>
  </si>
  <si>
    <t xml:space="preserve">S facing slope west of Horse Mountain off of Cow Creek trail. Approx. 6000 ft. Fescue, Bitterbrush, Arrowleaf community. Dry site with Frasera albicaulis and buckwheats. Lots of annuals. </t>
  </si>
  <si>
    <t>Cloudy</t>
  </si>
  <si>
    <t xml:space="preserve">Not sampled; Observed after several nights below freezing temperatures. </t>
  </si>
  <si>
    <t>4400 ft</t>
  </si>
  <si>
    <t xml:space="preserve">Loose rocky coarse; Clay loam soil. Very rich and dark colored from burn. </t>
  </si>
  <si>
    <t xml:space="preserve">Herbivory on cauline leaves just below inflorescence. </t>
  </si>
  <si>
    <t>Minor herbivory on bottom most cauline leaves.</t>
  </si>
  <si>
    <t>Minor herbivory on basal leaf.</t>
  </si>
  <si>
    <t>SELA, BASA, MYST, PHHA, SYMPH, ARABI, TRGR, EPBR, ACMI, CRAT, ACGL, BRTE, CRAC, COPA, PHLI, HIAL, PSSP, Sedge</t>
  </si>
  <si>
    <t>CARU, BASA, PHHA, POSE, PSME, HEGR, ARABI, GAAP, KENTUCKY, CASTI, SEDGE, LOTR, MYST</t>
  </si>
  <si>
    <t xml:space="preserve">SEDGE, KENTUCKY, LOTR, WOODLAND STAR, PHLO, BRTE, MYST, COPA, TRGR, SELA, UKAN#1, </t>
  </si>
  <si>
    <t>ACMI, CRAT, WOODLAND, SELA, PHMA, MYST, UKBRASS, POSE, PHLO, COPA, BRTE, SEDGE, LOTR, KENTUCKY, ARABI, HIAL, HEGR</t>
  </si>
  <si>
    <t>ACMI, PHMA, MYST, POSE, LOTR, EPBR, BRTE, PHLO, SELA, HEGR</t>
  </si>
  <si>
    <t>UK3, HEGR,  PHMA, SYMPH, ARCO, BRTE, SEDGE, MIGR, CRAC, KENTUCKY, LOTR</t>
  </si>
  <si>
    <t>1A</t>
  </si>
  <si>
    <t>Corolla width</t>
  </si>
  <si>
    <t>corolla length</t>
  </si>
  <si>
    <t>number</t>
  </si>
  <si>
    <t>ID</t>
  </si>
  <si>
    <t>2A</t>
  </si>
  <si>
    <t>3A</t>
  </si>
  <si>
    <t>4A</t>
  </si>
  <si>
    <t>6A</t>
  </si>
  <si>
    <t>7A</t>
  </si>
  <si>
    <t>Mostly sunny</t>
  </si>
  <si>
    <t>Partly cloudy</t>
  </si>
  <si>
    <t>1B</t>
  </si>
  <si>
    <t>2B</t>
  </si>
  <si>
    <t>3B</t>
  </si>
  <si>
    <t>4B</t>
  </si>
  <si>
    <t>5B</t>
  </si>
  <si>
    <t>6B</t>
  </si>
  <si>
    <t>Lip_width</t>
  </si>
  <si>
    <t>lip_length</t>
  </si>
  <si>
    <t>Bottom_width</t>
  </si>
  <si>
    <t>ERIOG, EPBR, FEID, FRAL, BRTE, LIRU, ERIGE</t>
  </si>
  <si>
    <t>FEID, BASA, LIRU, FRAL, ERIGERON, PUTR, EPBR</t>
  </si>
  <si>
    <t>PHLO, FEID, POSE, ACMI, RICE, PSSP, COPA, DEPI, EPBR, BRTE, PHLI, BASA, COGR, KOMA, BORAGE</t>
  </si>
  <si>
    <t>FEID, LIRU, COPA, BORAGE, EPBR, BASA, KOMA, PHLI, PSSP, FRAL, BRTE, PHLO, ARABIS, CALOC, BASA</t>
  </si>
  <si>
    <t>FEID, PSSP, BASA, LIRU, CASTI, FRAL, COPA, LOMAT, PHLI, CRYPT, EPBR</t>
  </si>
  <si>
    <t>ACMI, PHLI, PUTR, LIRU, LOTR, FEID, COPA, PSSP, PHLO, EPBR, CASTI, CALOC, KOMA, BASA</t>
  </si>
  <si>
    <t>Forested slope</t>
  </si>
  <si>
    <t xml:space="preserve">SW facing slope understory of douglas fir. </t>
  </si>
  <si>
    <t xml:space="preserve">Up Dave Lewis Ridgeline. Approx 6000 ft. N aspect same as A just higher elevation. </t>
  </si>
  <si>
    <t xml:space="preserve">Rideline just east of Benches. S facing slope. </t>
  </si>
  <si>
    <t>F</t>
  </si>
  <si>
    <t>G</t>
  </si>
  <si>
    <t>P. wilcoxii</t>
  </si>
  <si>
    <t>P. payettensis</t>
  </si>
  <si>
    <t>geometric_mean</t>
  </si>
  <si>
    <t>PHMA, ARCO, CARU, FEID, LOTR, KBG, MERT, CRAC, PHLO, BASA</t>
  </si>
  <si>
    <t>CARU, LOTR, ARABI, ARCO, FIED, KBG, BASA, PHMA, ACMI, CRAC</t>
  </si>
  <si>
    <t>CARU, ARCO, PHMA, SYMPH, ACMI, FEID, CRAT, COPA</t>
  </si>
  <si>
    <t>CARU, ARCO, LECE4, SYMPH, ACMI, MERT, PHMA, LIRU, CRAT, FEID</t>
  </si>
  <si>
    <t>FEID, BASA, LOMAT, FRAL, PSSP, ASPH, COPA</t>
  </si>
  <si>
    <t>FEID, LIRU, ASPH, FRAL, BASA, PSSP</t>
  </si>
  <si>
    <t>FEID, BASA, ACMI, PSSP, COPA, LOMAT, LIRU, POSE</t>
  </si>
  <si>
    <t>CASTI, BASA, ACMI, LIRU, COPA, FEID, POSE, EPBR, PSSP, ARABI</t>
  </si>
  <si>
    <t>Sunny</t>
  </si>
  <si>
    <t>ARCO, ACMI, FEID, CARU, PHLO, TRRE, SELA, CRAT, TARAX, MYST</t>
  </si>
  <si>
    <t>Overcast</t>
  </si>
  <si>
    <t xml:space="preserve">Partly cloudy </t>
  </si>
  <si>
    <t>PHMA, ARCO, TRRE, CARU, ACMI, MYST, SYMPH, UK3, MARE, HEGR, ELK SEDGE</t>
  </si>
  <si>
    <t>PHMA, ARCO, KBG, CARU, DEPI, MYST, SYMPH, ARABI, TRRE, SEDGE, EPBR</t>
  </si>
  <si>
    <t>PHMA, CARU, TRRE, RICE, ARCO, ACMI, MYST, EPBR, LOTR</t>
  </si>
  <si>
    <t>ACMI, SEDGE, CARU, ARCO, EPBR, HEGR, CASTI, CRAT, MYST, ANTEN, EPBR, RICE</t>
  </si>
  <si>
    <t>ARCO, TRRE, ACMI, RICE, SYMPH, SAMBU, CARU, SEDGE, MARE, MYST</t>
  </si>
  <si>
    <t>CASTI, SELA, PHMA, RICE, HIAL, ACMI, TRRE, CARU, POSE, LOTR, MYST, PHLO</t>
  </si>
  <si>
    <t>no data</t>
  </si>
  <si>
    <t>BASA, FRAL, FEID, CAST, LIRU, ACMI, POSE, COPA, EPBR, LUPINE</t>
  </si>
  <si>
    <t>CEANO, PUTR, BASA, FEID, COPA, DEPI, PSSP, LIRU, POSE, FRAL, ACMI, CASTI</t>
  </si>
  <si>
    <t>DEPI, BRTE, COPA, PUTR, ACMI, FEID, PSSP, BASA, EPBR, LUPINE, PHHA</t>
  </si>
  <si>
    <t xml:space="preserve">BRTE, SYAL, BASA, PHHA, DEPI, POSE, UKAN, </t>
  </si>
  <si>
    <t>UKAN</t>
  </si>
  <si>
    <t>UNKNOWN ANNUAL</t>
  </si>
  <si>
    <t>SAMBU</t>
  </si>
  <si>
    <t>ELDERBERRY</t>
  </si>
  <si>
    <t>KBG</t>
  </si>
  <si>
    <t>KENTUCKY BLUEGRASS</t>
  </si>
  <si>
    <t>UK3</t>
  </si>
  <si>
    <t>POTENTILLA FROM 2017 COLLECTION</t>
  </si>
  <si>
    <t>SEDGE</t>
  </si>
  <si>
    <t>ELK SEDGE</t>
  </si>
  <si>
    <t>BRTE, DEPI, PSSP, ACMI, FRAL, BASA, POSE, UKAN2, COPA</t>
  </si>
  <si>
    <t>UKAN2</t>
  </si>
  <si>
    <t>UNKNOWN ANNUAL 2</t>
  </si>
  <si>
    <t>*COTTON BALLS FELL OUT, OUTSIDE AIR LET IN</t>
  </si>
  <si>
    <t>No data</t>
  </si>
  <si>
    <t>ELK SEDGE, ACMI, BRTE, FEID, CEANO, BASA, EPBR, PHLI, UK3</t>
  </si>
  <si>
    <t xml:space="preserve">COPA, FRAL, PEPA, MARE, LIRU, TUBE FLOWER </t>
  </si>
  <si>
    <t>TUBE FLOWER</t>
  </si>
  <si>
    <t>SMALL ANNUAL</t>
  </si>
  <si>
    <t>CEANO</t>
  </si>
  <si>
    <t xml:space="preserve">CEANOTHUS </t>
  </si>
  <si>
    <t>COPA, BASA, BRTE, CEANO, PEPA, ACMI, FRAL, UK3, PHLI, ARABI, ELK SEDGE, MARE, UK4</t>
  </si>
  <si>
    <t>UK4</t>
  </si>
  <si>
    <t>TALL GREEN WITH OPPOSITE LEAVES, LOOKS LIKE AN ASTER</t>
  </si>
  <si>
    <t>BASA, ACMI, COPA, UK3, CEANO, UK4, BRTE, POSE</t>
  </si>
  <si>
    <t>Sunny, then rain</t>
  </si>
  <si>
    <t>PSSP, ACMI, BASA, CEANO, RICE, UK3, BRTE, DEPI, EPBR, COPA, FRAL, POSE</t>
  </si>
  <si>
    <t>Wasp</t>
  </si>
  <si>
    <t>Bumblebee</t>
  </si>
  <si>
    <t>Long_Prob_Bee</t>
  </si>
  <si>
    <t>Other_bee</t>
  </si>
  <si>
    <t>Ant</t>
  </si>
  <si>
    <t>Unknown</t>
  </si>
  <si>
    <t>Fruit_Fly</t>
  </si>
  <si>
    <t>Total Visitors</t>
  </si>
  <si>
    <t>Total_pollinators</t>
  </si>
  <si>
    <t>West side Pioneer Creek Ridgeline</t>
  </si>
  <si>
    <t>Latitude</t>
  </si>
  <si>
    <t>Longitude</t>
  </si>
  <si>
    <t>H</t>
  </si>
  <si>
    <t>P. attenuatus var. attenuatus</t>
  </si>
  <si>
    <t xml:space="preserve">6300 ft. </t>
  </si>
  <si>
    <t xml:space="preserve">6,000 ft </t>
  </si>
  <si>
    <t>6,000 ft</t>
  </si>
  <si>
    <t>Dave Lewis Ridgeline N. aspect same as A, E</t>
  </si>
  <si>
    <t xml:space="preserve">I </t>
  </si>
  <si>
    <t>J</t>
  </si>
  <si>
    <t xml:space="preserve">7,000 ft. </t>
  </si>
  <si>
    <t>SW</t>
  </si>
  <si>
    <t>I</t>
  </si>
  <si>
    <t>K</t>
  </si>
  <si>
    <t>Much beetle destruction</t>
  </si>
  <si>
    <t>pearly everlasting</t>
  </si>
  <si>
    <t>PEARL</t>
  </si>
  <si>
    <t>GETR, SELA, ARCO, ACMI, PEARL, Elk Sedge, CARU, FEID, ARLA, LOTR, TRRE, TARAX, CASTI, EPBR</t>
  </si>
  <si>
    <t>UKCREP</t>
  </si>
  <si>
    <t>Uknown annual aster, looks like a cross between agoseris and CRAT</t>
  </si>
  <si>
    <t>ARLA, SELA, CARU, EPBR, ARCO, CASTI, Elk Sedge, ACMI, TARAX, TRLA, PEARL, LOTR, UKCREP, FEID, COPA</t>
  </si>
  <si>
    <t>CARU</t>
  </si>
  <si>
    <t>LOTR</t>
  </si>
  <si>
    <t>ARABI</t>
  </si>
  <si>
    <t>BASA</t>
  </si>
  <si>
    <t>PHMA</t>
  </si>
  <si>
    <t>ACMI</t>
  </si>
  <si>
    <t>CRAC</t>
  </si>
  <si>
    <t>SELA</t>
  </si>
  <si>
    <t>MYST</t>
  </si>
  <si>
    <t>PHHA</t>
  </si>
  <si>
    <t>SYMPH</t>
  </si>
  <si>
    <t>TRGR</t>
  </si>
  <si>
    <t>EPBR</t>
  </si>
  <si>
    <t>CRAT</t>
  </si>
  <si>
    <t>ACGL</t>
  </si>
  <si>
    <t>BRTE</t>
  </si>
  <si>
    <t>COPA</t>
  </si>
  <si>
    <t>PHLI</t>
  </si>
  <si>
    <t>HIAL</t>
  </si>
  <si>
    <t>PSSP</t>
  </si>
  <si>
    <t>A1</t>
  </si>
  <si>
    <t>A2</t>
  </si>
  <si>
    <t>A3</t>
  </si>
  <si>
    <t>A4</t>
  </si>
  <si>
    <t>A6</t>
  </si>
  <si>
    <t>A7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</si>
  <si>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</si>
  <si>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</si>
  <si>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</si>
  <si>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</si>
  <si>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</si>
  <si>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</si>
  <si>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</si>
  <si>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</si>
  <si>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</si>
  <si>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</si>
  <si>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</si>
  <si>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</si>
  <si>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</si>
  <si>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</si>
  <si>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</si>
  <si>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</si>
  <si>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</si>
  <si>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</si>
  <si>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</si>
  <si>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</si>
  <si>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</si>
  <si>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</si>
  <si>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</si>
  <si>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</si>
  <si>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</si>
  <si>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</si>
  <si>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</si>
  <si>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</si>
  <si>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</si>
  <si>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</si>
  <si>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</si>
  <si>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H2</t>
  </si>
  <si>
    <t>H3</t>
  </si>
  <si>
    <t>H4</t>
  </si>
  <si>
    <t>I1</t>
  </si>
  <si>
    <t>I3</t>
  </si>
  <si>
    <t>I2</t>
  </si>
  <si>
    <t>I4</t>
  </si>
  <si>
    <t>J1</t>
  </si>
  <si>
    <t>J2</t>
  </si>
  <si>
    <t>J3</t>
  </si>
  <si>
    <t>J4</t>
  </si>
  <si>
    <t>K1</t>
  </si>
  <si>
    <t>K2</t>
  </si>
  <si>
    <t>K3</t>
  </si>
  <si>
    <t>K4</t>
  </si>
  <si>
    <t>POSE</t>
  </si>
  <si>
    <t>PHLO</t>
  </si>
  <si>
    <t>HEGR</t>
  </si>
  <si>
    <t>PSME</t>
  </si>
  <si>
    <t>GAAP</t>
  </si>
  <si>
    <t>CASTI</t>
  </si>
  <si>
    <t>LIPA</t>
  </si>
  <si>
    <t>RICE, UKCREP, CARU, EPBR, HEGR, SELA, ARLA, ACMI, TARAX, CRAT, HIAL, GROUNDSEL, LOTR, KBG, ARABI, WOODLAND</t>
  </si>
  <si>
    <t>ACMI, ARLA, LOTR, EPBR, TRLA, CARU, ELK SEDGE, CASTI, PSME, SELA, TARAX, RED CASTI, UK3, SYMPH, STICKY CURRANT</t>
  </si>
  <si>
    <t>ACMI, TRLA, CASTI, ANTEN, SELA, PHLO, GROUNDSEL, FEID, ELK SEDGE, LOTR, SPRING BEAUTY, COPA, POSE, ARLA, EPBR, COGR, ARCO</t>
  </si>
  <si>
    <t>GROUNDSEL, TARAX, SELA, ACMI, ARLA, STICKY CURRANT, CASTI, JAMESONIA, ELK SEDGE, UKASTER, POSE, AGGL, KBG, ARCO, COPA, TRLA</t>
  </si>
  <si>
    <t xml:space="preserve">Sunny </t>
  </si>
  <si>
    <t>ARLA, TRLA, JAMESONIA, UKANTEN, HIAL, FEID, POSE, CARU, RED GROUNDSEL, PEARL, ACMI, ARCO, COPA, SELA, ELK SEDGE, CASTI, ANRO, ANTEN</t>
  </si>
  <si>
    <t>TRLA, JAMESONIA, FEID, ANTEN, ACMI, LOTR, SELA, PSME, PHLO, RABBIT, PSSP</t>
  </si>
  <si>
    <t>PSME, ACMI, UK3, BLUEBELLS, ARLA, FEID, COPA, SELA, LECE4, WOODLAND</t>
  </si>
  <si>
    <t>FEID, ACMI ,BRIN, UK3, SELA, PSSP, TRLA, COPA, BASA, SPRING BEAUTY, PHHA, PSME</t>
  </si>
  <si>
    <t>PSME, ARLA, JAMESONIA, SYMPH, FEID, TRLA, PHHA, SELA, BLUEBELLS, BASA, ARABI, ACMI, WHITE SAGE, HIAL</t>
  </si>
  <si>
    <t>BRIN, HIAL, SELA, AGGL, BASA, FEID, PSME, ARLA, SPRING BEAUTY, ACMI, TRLA, COGR, COPA, EPBR</t>
  </si>
  <si>
    <t xml:space="preserve">PEAT_PS, ARLA, SELA, SPRING BEAUTY, UK3, UNANTEN, RED GROUNDSEL, ELK SEDGE, ACMI, HIAL, PEARL, ARCO, COPA, JAMESONIA, ANRO, TRLA </t>
  </si>
  <si>
    <t xml:space="preserve">TRLA, UK3, HEGR, SELA, SPRING BEAUTY, COPA, JAMESONIA, UKANTEN, ANRO, ELK SEDGE </t>
  </si>
  <si>
    <t>% OPEN</t>
  </si>
  <si>
    <t>% Closed</t>
  </si>
  <si>
    <t>% Done</t>
  </si>
  <si>
    <t>L</t>
  </si>
  <si>
    <t>M</t>
  </si>
  <si>
    <t>N</t>
  </si>
  <si>
    <t>O</t>
  </si>
  <si>
    <t>P</t>
  </si>
  <si>
    <t>Q</t>
  </si>
  <si>
    <t>x</t>
  </si>
  <si>
    <t>ACMI, BRTE, PHHA, ARABIS, BASA, POSE, EPBR, PSSP, COPA, EPAN</t>
  </si>
  <si>
    <t>Likely Species</t>
  </si>
  <si>
    <t xml:space="preserve">P. Payetennsis </t>
  </si>
  <si>
    <t>P. attenuatus var. pseudoprocerus</t>
  </si>
  <si>
    <t>P. attenuatus var. pseuodprocerus</t>
  </si>
  <si>
    <t xml:space="preserve">The peak just next to Dave Lewis on SW side </t>
  </si>
  <si>
    <t xml:space="preserve">Ridgeline on W side of pioneer creek leading up to Dave Lewis. Just below outfitters camp at Rock outcop with subalpine fir and white bark </t>
  </si>
  <si>
    <t xml:space="preserve">Close to outfitters camp on ridegline W of pioneer creek. Camp Spot </t>
  </si>
  <si>
    <t>Penstemon?</t>
  </si>
  <si>
    <t xml:space="preserve">Rocky part of ridgeline W of pioneer creek about 7,000 ft. in elevation. Very vibrant purple flowers, no hair on staminode, toothed leaves, </t>
  </si>
  <si>
    <t xml:space="preserve">Ridgeline E side of Pioneer Creek. Camping spot in small saddle about 7300 ft. Just above Rabbit brush community. </t>
  </si>
  <si>
    <t xml:space="preserve">Slope on E side of Pinoeer creek in a stand of live doug-fir trees. Partially shaded area. Could be hybrid zone with P. wilcoxii. Some teeth in leaves and wide. </t>
  </si>
  <si>
    <t xml:space="preserve">6500 ft. </t>
  </si>
  <si>
    <t xml:space="preserve">P. attenuatus var. attenuatus x P. wilcoxii? </t>
  </si>
  <si>
    <t xml:space="preserve">Ridgeline E side of Pioneer creek. Rocky soil with standing snags of white pine and subalpine fir. Willow in the mix. Could be hybrid zone. </t>
  </si>
  <si>
    <t xml:space="preserve">P. attentuatus var. pseudoprocerus </t>
  </si>
  <si>
    <t xml:space="preserve">Rocky shallow </t>
  </si>
  <si>
    <t>Rocky shallow</t>
  </si>
  <si>
    <t>Very rocky shallow</t>
  </si>
  <si>
    <t xml:space="preserve">Shallow </t>
  </si>
  <si>
    <t>?</t>
  </si>
  <si>
    <t>P. attenuauts var. pseudoprocerus</t>
  </si>
  <si>
    <t>No beetle kill</t>
  </si>
  <si>
    <t>LUPINE, SCENECIO, CAGE, POA GRASS, ACMI</t>
  </si>
  <si>
    <t>ACMI, LUPINE, LOTR, ANTEN, ELK SEDGE, COPA</t>
  </si>
  <si>
    <t>ARKI, ERIGE, LUPINE, ARABI, ELK SEDGE, POSE, HISC, IONACTIS, SELA</t>
  </si>
  <si>
    <t>LUPINE, ACMI, KBG, CAGE, SCENECIO, EPILOBIUM, COPA, PACKERA, ARABIS, AGAU, ANRO, SPRING BEAUTY</t>
  </si>
  <si>
    <t>ACMI, TRLU, HIAL, ARABIS, SPRING BEAUTY, ARLA, CAGE</t>
  </si>
  <si>
    <t>HISC, CAGE, ACMI, SPRING BEAUTY, MARE, FRVI, ARABIS, EPAN, SHRUBBY PENSTEMON, GOLDENROD, RICE</t>
  </si>
  <si>
    <t>SYMPH, POSE, SHRUBBY PENSTEMON, ELEL5, ACMI, TRLU, FRVI, SPRING BEAUTY, ARABI, CAGE, HUCKLEBERRY, RASPBERRY, GOLDENROD</t>
  </si>
  <si>
    <t>HUCKLEBERRY, ELEL5, RASP, SHRUBBY PENSTEMON, CAGE, ACMI, EPAN, HISPC</t>
  </si>
  <si>
    <t>X</t>
  </si>
  <si>
    <t>ARKI, ACMI, PSJA, CAGE, POSE</t>
  </si>
  <si>
    <t xml:space="preserve">ACMI, CAGE, POSE, ARKI, CYNI, </t>
  </si>
  <si>
    <t>CAGE, ERIGE, ARKI, LOTR</t>
  </si>
  <si>
    <t>CYNI, ARKI, LOTR, ERIGE, CAGE, POSE</t>
  </si>
  <si>
    <t>AGAU, ACMI, SPRING BEAUTY, POSE, ELEL5, 2-AWN GRASS, PHHA</t>
  </si>
  <si>
    <t>ACMI, POSE, LUPINE, SPRING BEAUTY, CAGE, PHHA, ANRO, SELA, PEATPS, CASTI, ELEL5</t>
  </si>
  <si>
    <t>Mettallic-greenish bee</t>
  </si>
  <si>
    <t>ELEL5, SELA, LUPINE, ANRO, PEATPS, ACMI, POSE, PHHA, EPBR</t>
  </si>
  <si>
    <t>SELA, POSE, ELEL5, PEATPS, ANRO, ACMI, LUPINE, EPBR, COPA</t>
  </si>
  <si>
    <t>ACMI, POSE, LUPINE, WILLOW, AGAU, EPAN, CAGE, PHHA, PEARLY</t>
  </si>
  <si>
    <t>ARNICA, ACMI, POSE, ELEL5, EPAN, ANRO</t>
  </si>
  <si>
    <t>ARNICA, ANRO, CAGE, ACMI, PHHA, ELEL5, EPBR, POSE</t>
  </si>
  <si>
    <t>Hummingbird</t>
  </si>
  <si>
    <t>%Wasp</t>
  </si>
  <si>
    <t>%Bumblebee</t>
  </si>
  <si>
    <t>%Other Bee</t>
  </si>
  <si>
    <t>%Long_Prob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</si>
</sst>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Fill="1"/>
    <xf numFmtId="14" fontId="0" fillId="0" borderId="0" xfId="0" applyNumberFormat="1" applyFill="1"/>
    <xf numFmtId="16" fontId="0" fillId="0" borderId="0" xfId="0" applyNumberFormat="1"/>
    <xf numFmtId="2" fontId="0" fillId="0" borderId="0" xfId="0" applyNumberFormat="1"/>
    <xf numFmtId="0" fontId="0" fillId="2" borderId="0" xfId="0" applyFill="1"/>
    <xf numFmtId="20" fontId="0" fillId="2" borderId="0" xfId="0" applyNumberFormat="1" applyFill="1"/>
    <xf numFmtId="2" fontId="0" fillId="2" borderId="0" xfId="0" applyNumberFormat="1" applyFill="1"/>
    <xf numFmtId="16" fontId="0" fillId="2" borderId="0" xfId="0" applyNumberFormat="1" applyFill="1"/>
    <xf numFmtId="14" fontId="0" fillId="2" borderId="0" xfId="0" applyNumberForma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ColWidth="11" defaultRowHeight="16" x14ac:dyDescent="0.2"/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110</v>
      </c>
      <c r="B6" t="s">
        <v>110</v>
      </c>
    </row>
    <row r="7" spans="1:2" x14ac:dyDescent="0.25">
      <c r="A7" t="s">
        <v>112</v>
      </c>
      <c r="B7" t="s">
        <v>113</v>
      </c>
    </row>
    <row r="8" spans="1:2" x14ac:dyDescent="0.25">
      <c r="A8" t="s">
        <v>118</v>
      </c>
      <c r="B8" t="s">
        <v>119</v>
      </c>
    </row>
    <row r="9" spans="1:2" x14ac:dyDescent="0.25">
      <c r="A9" t="s">
        <v>120</v>
      </c>
      <c r="B9" t="s">
        <v>121</v>
      </c>
    </row>
    <row r="10" spans="1:2" x14ac:dyDescent="0.25">
      <c r="A10" t="s">
        <v>123</v>
      </c>
      <c r="B10" t="s">
        <v>124</v>
      </c>
    </row>
    <row r="11" spans="1:2" x14ac:dyDescent="0.2">
      <c r="A11" t="s">
        <v>154</v>
      </c>
      <c r="B11" t="s">
        <v>153</v>
      </c>
    </row>
    <row r="12" spans="1:2" x14ac:dyDescent="0.2">
      <c r="A12" t="s">
        <v>156</v>
      </c>
      <c r="B1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zoomScale="91" workbookViewId="0">
      <pane xSplit="1" topLeftCell="D1" activePane="topRight" state="frozen"/>
      <selection pane="topRight" activeCell="A22" sqref="A22:XFD22"/>
    </sheetView>
  </sheetViews>
  <sheetFormatPr baseColWidth="10" defaultColWidth="11" defaultRowHeight="16" x14ac:dyDescent="0.2"/>
  <cols>
    <col min="1" max="1" width="49.5" customWidth="1"/>
    <col min="7" max="7" width="16" customWidth="1"/>
    <col min="8" max="8" width="20.6640625" customWidth="1"/>
    <col min="9" max="10" width="16.83203125" customWidth="1"/>
    <col min="11" max="11" width="16.83203125" style="8" customWidth="1"/>
    <col min="13" max="13" width="11" style="8"/>
    <col min="15" max="15" width="11" style="8"/>
    <col min="28" max="31" width="11" style="20"/>
    <col min="32" max="32" width="11" style="17"/>
    <col min="33" max="33" width="11" style="14"/>
  </cols>
  <sheetData>
    <row r="1" spans="1:36" x14ac:dyDescent="0.2">
      <c r="A1" t="s">
        <v>262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s="8" t="s">
        <v>251</v>
      </c>
      <c r="L1" t="s">
        <v>7</v>
      </c>
      <c r="M1" s="8" t="s">
        <v>252</v>
      </c>
      <c r="N1" t="s">
        <v>6</v>
      </c>
      <c r="O1" s="8" t="s">
        <v>253</v>
      </c>
      <c r="P1" t="s">
        <v>8</v>
      </c>
      <c r="Q1" t="s">
        <v>5</v>
      </c>
      <c r="R1" t="s">
        <v>132</v>
      </c>
      <c r="S1" t="s">
        <v>9</v>
      </c>
      <c r="T1" t="s">
        <v>134</v>
      </c>
      <c r="U1" t="s">
        <v>299</v>
      </c>
      <c r="V1" t="s">
        <v>129</v>
      </c>
      <c r="W1" t="s">
        <v>130</v>
      </c>
      <c r="X1" t="s">
        <v>131</v>
      </c>
      <c r="Y1" t="s">
        <v>128</v>
      </c>
      <c r="Z1" t="s">
        <v>305</v>
      </c>
      <c r="AA1" t="s">
        <v>133</v>
      </c>
      <c r="AB1" s="20" t="s">
        <v>306</v>
      </c>
      <c r="AC1" s="20" t="s">
        <v>309</v>
      </c>
      <c r="AD1" s="20" t="s">
        <v>308</v>
      </c>
      <c r="AE1" s="20" t="s">
        <v>307</v>
      </c>
      <c r="AF1" s="17" t="s">
        <v>135</v>
      </c>
      <c r="AG1" s="14" t="s">
        <v>136</v>
      </c>
      <c r="AH1" t="s">
        <v>21</v>
      </c>
      <c r="AI1" t="s">
        <v>77</v>
      </c>
      <c r="AJ1" t="s">
        <v>18</v>
      </c>
    </row>
    <row r="2" spans="1:36" x14ac:dyDescent="0.2">
      <c r="A2" s="9" t="s">
        <v>141</v>
      </c>
      <c r="B2" s="9"/>
      <c r="C2" s="9" t="s">
        <v>27</v>
      </c>
      <c r="D2" s="9">
        <v>5</v>
      </c>
      <c r="E2" s="9"/>
      <c r="F2" s="10">
        <v>0.3833333333333333</v>
      </c>
      <c r="G2" s="9">
        <v>55</v>
      </c>
      <c r="H2" s="9">
        <v>58</v>
      </c>
      <c r="I2" s="9" t="s">
        <v>88</v>
      </c>
      <c r="J2" s="9">
        <f>SUM(L2, N2, P2)</f>
        <v>44</v>
      </c>
      <c r="K2" s="11">
        <f>(L2/J2)</f>
        <v>0.22727272727272727</v>
      </c>
      <c r="L2" s="9">
        <v>10</v>
      </c>
      <c r="M2" s="11">
        <f>(N2/J2)</f>
        <v>0.20454545454545456</v>
      </c>
      <c r="N2" s="9">
        <v>9</v>
      </c>
      <c r="O2" s="11">
        <f>P2/J2</f>
        <v>0.56818181818181823</v>
      </c>
      <c r="P2" s="9">
        <v>25</v>
      </c>
      <c r="Q2" s="9">
        <v>48</v>
      </c>
      <c r="R2" s="9"/>
      <c r="S2" s="9">
        <v>8</v>
      </c>
      <c r="T2" s="9"/>
      <c r="U2" s="9"/>
      <c r="V2" s="9"/>
      <c r="W2" s="9"/>
      <c r="X2" s="9"/>
      <c r="Y2" s="9"/>
      <c r="Z2" s="9"/>
      <c r="AA2" s="9"/>
      <c r="AB2" s="21"/>
      <c r="AC2" s="21"/>
      <c r="AD2" s="21"/>
      <c r="AE2" s="21"/>
      <c r="AF2" s="19">
        <f>SUM(R2:AA2)</f>
        <v>8</v>
      </c>
      <c r="AG2" s="16">
        <f>SUM(T2:AA2)</f>
        <v>0</v>
      </c>
      <c r="AH2" s="9" t="s">
        <v>91</v>
      </c>
      <c r="AI2" s="9"/>
      <c r="AJ2" s="9"/>
    </row>
    <row r="3" spans="1:36" x14ac:dyDescent="0.2">
      <c r="A3" s="9" t="s">
        <v>263</v>
      </c>
      <c r="B3" s="9"/>
      <c r="C3" s="9" t="s">
        <v>74</v>
      </c>
      <c r="D3" s="9">
        <v>3</v>
      </c>
      <c r="E3" s="13">
        <v>43272</v>
      </c>
      <c r="F3" s="10">
        <v>0.56458333333333333</v>
      </c>
      <c r="G3" s="9">
        <v>63</v>
      </c>
      <c r="H3" s="9">
        <v>61</v>
      </c>
      <c r="I3" s="9" t="s">
        <v>88</v>
      </c>
      <c r="J3" s="9">
        <f>SUM(L3, N3, P3)</f>
        <v>77</v>
      </c>
      <c r="K3" s="11">
        <f>(L3/J3)</f>
        <v>0.29870129870129869</v>
      </c>
      <c r="L3" s="9">
        <v>23</v>
      </c>
      <c r="M3" s="11">
        <f>(N3/J3)</f>
        <v>0.2857142857142857</v>
      </c>
      <c r="N3" s="9">
        <v>22</v>
      </c>
      <c r="O3" s="11">
        <f>P3/J3</f>
        <v>0.41558441558441561</v>
      </c>
      <c r="P3" s="9">
        <v>32</v>
      </c>
      <c r="Q3" s="9">
        <v>39</v>
      </c>
      <c r="R3" s="9"/>
      <c r="S3" s="9">
        <v>1</v>
      </c>
      <c r="T3" s="9"/>
      <c r="U3" s="9"/>
      <c r="V3" s="9"/>
      <c r="W3" s="9"/>
      <c r="X3" s="9"/>
      <c r="Y3" s="9"/>
      <c r="Z3" s="9"/>
      <c r="AA3" s="9"/>
      <c r="AB3" s="21"/>
      <c r="AC3" s="21"/>
      <c r="AD3" s="21"/>
      <c r="AE3" s="21"/>
      <c r="AF3" s="19">
        <f>SUM(R3:AA3)</f>
        <v>1</v>
      </c>
      <c r="AG3" s="16">
        <f>SUM(T3:AA3)</f>
        <v>0</v>
      </c>
      <c r="AH3" s="9" t="s">
        <v>125</v>
      </c>
      <c r="AI3" s="9"/>
      <c r="AJ3" s="9"/>
    </row>
    <row r="4" spans="1:36" x14ac:dyDescent="0.2">
      <c r="A4" s="9" t="s">
        <v>75</v>
      </c>
      <c r="B4" s="9"/>
      <c r="C4" s="9" t="s">
        <v>73</v>
      </c>
      <c r="D4" s="9">
        <v>1</v>
      </c>
      <c r="E4" s="12">
        <v>43271</v>
      </c>
      <c r="F4" s="10">
        <v>0.4375</v>
      </c>
      <c r="G4" s="9">
        <v>63</v>
      </c>
      <c r="H4" s="9">
        <v>68</v>
      </c>
      <c r="I4" s="9" t="s">
        <v>52</v>
      </c>
      <c r="J4" s="9">
        <f>SUM(L4, N4, P4)</f>
        <v>32</v>
      </c>
      <c r="K4" s="11">
        <f>(L4/J4)</f>
        <v>0.46875</v>
      </c>
      <c r="L4" s="9">
        <v>15</v>
      </c>
      <c r="M4" s="11">
        <f>(N4/J4)</f>
        <v>0.125</v>
      </c>
      <c r="N4" s="9">
        <v>4</v>
      </c>
      <c r="O4" s="11">
        <f>P4/J4</f>
        <v>0.40625</v>
      </c>
      <c r="P4" s="9">
        <v>13</v>
      </c>
      <c r="Q4" s="9">
        <v>28</v>
      </c>
      <c r="R4" s="9">
        <v>2</v>
      </c>
      <c r="S4" s="9">
        <v>3</v>
      </c>
      <c r="T4" s="9"/>
      <c r="U4" s="9"/>
      <c r="V4" s="9"/>
      <c r="W4" s="9"/>
      <c r="X4" s="9"/>
      <c r="Y4" s="9">
        <v>1</v>
      </c>
      <c r="Z4" s="9"/>
      <c r="AA4" s="9"/>
      <c r="AB4" s="23">
        <f t="shared" ref="AB3:AB23" si="0">(Y4/AG4)*100</f>
        <v>100</v>
      </c>
      <c r="AC4" s="21">
        <f t="shared" ref="AC3:AC23" si="1">(W4/AG4)*100</f>
        <v>0</v>
      </c>
      <c r="AD4" s="21">
        <f t="shared" ref="AD3:AD23" si="2">((U4+X4)/AG4)*100</f>
        <v>0</v>
      </c>
      <c r="AE4" s="21">
        <f t="shared" ref="AE3:AE23" si="3">(V4/AG4)*100</f>
        <v>0</v>
      </c>
      <c r="AF4" s="19">
        <f>SUM(R4:AA4)</f>
        <v>6</v>
      </c>
      <c r="AG4" s="16">
        <f>SUM(T4:AA4)</f>
        <v>1</v>
      </c>
      <c r="AH4" s="9" t="s">
        <v>97</v>
      </c>
      <c r="AI4" s="9"/>
      <c r="AJ4" s="9"/>
    </row>
    <row r="5" spans="1:36" x14ac:dyDescent="0.2">
      <c r="A5" s="9" t="s">
        <v>263</v>
      </c>
      <c r="B5" s="9"/>
      <c r="C5" s="9" t="s">
        <v>74</v>
      </c>
      <c r="D5" s="9">
        <v>2</v>
      </c>
      <c r="E5" s="13">
        <v>43272</v>
      </c>
      <c r="F5" s="10">
        <v>0.51041666666666663</v>
      </c>
      <c r="G5" s="9">
        <v>63</v>
      </c>
      <c r="H5" s="9">
        <v>78</v>
      </c>
      <c r="I5" s="9" t="s">
        <v>53</v>
      </c>
      <c r="J5" s="9">
        <f>SUM(L5, N5, P5)</f>
        <v>76</v>
      </c>
      <c r="K5" s="11">
        <f>(L5/J5)</f>
        <v>0.22368421052631579</v>
      </c>
      <c r="L5" s="9">
        <v>17</v>
      </c>
      <c r="M5" s="11">
        <f>(N5/J5)</f>
        <v>0.59210526315789469</v>
      </c>
      <c r="N5" s="9">
        <v>45</v>
      </c>
      <c r="O5" s="11">
        <f>P5/J5</f>
        <v>0.18421052631578946</v>
      </c>
      <c r="P5" s="9">
        <v>14</v>
      </c>
      <c r="Q5" s="9">
        <v>34</v>
      </c>
      <c r="R5" s="9"/>
      <c r="S5" s="9">
        <v>1</v>
      </c>
      <c r="T5" s="9">
        <v>1</v>
      </c>
      <c r="U5" s="9"/>
      <c r="V5" s="9"/>
      <c r="W5" s="9"/>
      <c r="X5" s="9"/>
      <c r="Y5" s="9"/>
      <c r="Z5" s="9"/>
      <c r="AA5" s="9"/>
      <c r="AB5" s="21">
        <f t="shared" si="0"/>
        <v>0</v>
      </c>
      <c r="AC5" s="21">
        <f t="shared" si="1"/>
        <v>0</v>
      </c>
      <c r="AD5" s="21">
        <f t="shared" si="2"/>
        <v>0</v>
      </c>
      <c r="AE5" s="21">
        <f t="shared" si="3"/>
        <v>0</v>
      </c>
      <c r="AF5" s="19">
        <f>SUM(R5:AA5)</f>
        <v>2</v>
      </c>
      <c r="AG5" s="16">
        <f>SUM(T5:AA5)</f>
        <v>1</v>
      </c>
      <c r="AH5" s="9" t="s">
        <v>122</v>
      </c>
      <c r="AI5" s="9"/>
      <c r="AJ5" s="9"/>
    </row>
    <row r="6" spans="1:36" x14ac:dyDescent="0.2">
      <c r="A6" s="9" t="s">
        <v>263</v>
      </c>
      <c r="B6" s="9"/>
      <c r="C6" s="9" t="s">
        <v>74</v>
      </c>
      <c r="D6" s="9">
        <v>1</v>
      </c>
      <c r="E6" s="13">
        <v>43272</v>
      </c>
      <c r="F6" s="10">
        <v>0.46527777777777773</v>
      </c>
      <c r="G6" s="9">
        <v>63</v>
      </c>
      <c r="H6" s="9">
        <v>73</v>
      </c>
      <c r="I6" s="9" t="s">
        <v>53</v>
      </c>
      <c r="J6" s="9">
        <f>SUM(L6, N6, P6)</f>
        <v>87</v>
      </c>
      <c r="K6" s="11">
        <f>(L6/J6)</f>
        <v>0.27586206896551724</v>
      </c>
      <c r="L6" s="9">
        <v>24</v>
      </c>
      <c r="M6" s="11">
        <f>(N6/J6)</f>
        <v>0.42528735632183906</v>
      </c>
      <c r="N6" s="9">
        <v>37</v>
      </c>
      <c r="O6" s="11">
        <f>P6/J6</f>
        <v>0.2988505747126437</v>
      </c>
      <c r="P6" s="9">
        <v>26</v>
      </c>
      <c r="Q6" s="9">
        <v>47</v>
      </c>
      <c r="R6" s="9"/>
      <c r="S6" s="9"/>
      <c r="T6" s="9"/>
      <c r="U6" s="9"/>
      <c r="V6" s="9">
        <v>2</v>
      </c>
      <c r="W6" s="9"/>
      <c r="X6" s="9"/>
      <c r="Y6" s="9">
        <v>1</v>
      </c>
      <c r="Z6" s="9"/>
      <c r="AA6" s="9"/>
      <c r="AB6" s="21">
        <f t="shared" si="0"/>
        <v>33.333333333333329</v>
      </c>
      <c r="AC6" s="21">
        <f t="shared" si="1"/>
        <v>0</v>
      </c>
      <c r="AD6" s="21">
        <f t="shared" si="2"/>
        <v>0</v>
      </c>
      <c r="AE6" s="23">
        <f t="shared" si="3"/>
        <v>66.666666666666657</v>
      </c>
      <c r="AF6" s="19">
        <f>SUM(R6:AA6)</f>
        <v>3</v>
      </c>
      <c r="AG6" s="16">
        <f>SUM(T6:AA6)</f>
        <v>3</v>
      </c>
      <c r="AH6" s="9" t="s">
        <v>116</v>
      </c>
      <c r="AI6" s="9" t="s">
        <v>117</v>
      </c>
      <c r="AJ6" s="9"/>
    </row>
    <row r="7" spans="1:36" x14ac:dyDescent="0.2">
      <c r="A7" s="9" t="s">
        <v>141</v>
      </c>
      <c r="B7" s="9"/>
      <c r="C7" s="9" t="s">
        <v>27</v>
      </c>
      <c r="D7" s="9">
        <v>6</v>
      </c>
      <c r="E7" s="9"/>
      <c r="F7" s="10">
        <v>0.44444444444444442</v>
      </c>
      <c r="G7" s="9">
        <v>68</v>
      </c>
      <c r="H7" s="9">
        <v>47</v>
      </c>
      <c r="I7" s="9" t="s">
        <v>86</v>
      </c>
      <c r="J7" s="9">
        <f>SUM(L7, N7, P7)</f>
        <v>67</v>
      </c>
      <c r="K7" s="11">
        <f>(L7/J7)</f>
        <v>0.23880597014925373</v>
      </c>
      <c r="L7" s="9">
        <v>16</v>
      </c>
      <c r="M7" s="11">
        <f>(N7/J7)</f>
        <v>0.46268656716417911</v>
      </c>
      <c r="N7" s="9">
        <v>31</v>
      </c>
      <c r="O7" s="11">
        <f>P7/J7</f>
        <v>0.29850746268656714</v>
      </c>
      <c r="P7" s="9">
        <v>20</v>
      </c>
      <c r="Q7" s="9">
        <v>50</v>
      </c>
      <c r="R7" s="9"/>
      <c r="S7" s="9">
        <v>2</v>
      </c>
      <c r="T7" s="9"/>
      <c r="U7" s="9"/>
      <c r="V7" s="9"/>
      <c r="W7" s="9">
        <v>2</v>
      </c>
      <c r="X7" s="9">
        <v>2</v>
      </c>
      <c r="Y7" s="9"/>
      <c r="Z7" s="9"/>
      <c r="AA7" s="9"/>
      <c r="AB7" s="21">
        <f t="shared" si="0"/>
        <v>0</v>
      </c>
      <c r="AC7" s="23">
        <f t="shared" si="1"/>
        <v>50</v>
      </c>
      <c r="AD7" s="21">
        <f t="shared" si="2"/>
        <v>50</v>
      </c>
      <c r="AE7" s="21">
        <f t="shared" si="3"/>
        <v>0</v>
      </c>
      <c r="AF7" s="19">
        <f>SUM(R7:AA7)</f>
        <v>6</v>
      </c>
      <c r="AG7" s="16">
        <f>SUM(T7:AA7)</f>
        <v>4</v>
      </c>
      <c r="AH7" s="9" t="s">
        <v>92</v>
      </c>
      <c r="AI7" s="9"/>
      <c r="AJ7" s="9"/>
    </row>
    <row r="8" spans="1:36" x14ac:dyDescent="0.2">
      <c r="A8" s="9" t="s">
        <v>141</v>
      </c>
      <c r="B8" s="9"/>
      <c r="C8" s="9" t="s">
        <v>258</v>
      </c>
      <c r="D8" s="9">
        <v>3</v>
      </c>
      <c r="E8" s="12">
        <v>43302</v>
      </c>
      <c r="F8" s="10">
        <v>0.65277777777777779</v>
      </c>
      <c r="G8" s="9">
        <v>85</v>
      </c>
      <c r="H8" s="9">
        <v>12</v>
      </c>
      <c r="I8" s="9" t="s">
        <v>86</v>
      </c>
      <c r="J8" s="9">
        <f>SUM(L8, N8, P8)</f>
        <v>30</v>
      </c>
      <c r="K8" s="11">
        <f>(L8/J8)</f>
        <v>0.23333333333333334</v>
      </c>
      <c r="L8" s="9">
        <v>7</v>
      </c>
      <c r="M8" s="11">
        <f>(N8/J8)</f>
        <v>0.66666666666666663</v>
      </c>
      <c r="N8" s="9">
        <v>20</v>
      </c>
      <c r="O8" s="11">
        <f>P8/J8</f>
        <v>0.1</v>
      </c>
      <c r="P8" s="9">
        <v>3</v>
      </c>
      <c r="Q8" s="9"/>
      <c r="R8" s="9"/>
      <c r="S8" s="9"/>
      <c r="T8" s="9"/>
      <c r="U8" s="9">
        <v>2</v>
      </c>
      <c r="V8" s="9"/>
      <c r="W8" s="9"/>
      <c r="X8" s="9">
        <v>2</v>
      </c>
      <c r="Y8" s="9"/>
      <c r="Z8" s="9"/>
      <c r="AA8" s="9"/>
      <c r="AB8" s="21">
        <f t="shared" si="0"/>
        <v>0</v>
      </c>
      <c r="AC8" s="21">
        <f t="shared" si="1"/>
        <v>0</v>
      </c>
      <c r="AD8" s="23">
        <f t="shared" si="2"/>
        <v>100</v>
      </c>
      <c r="AE8" s="21">
        <f t="shared" si="3"/>
        <v>0</v>
      </c>
      <c r="AF8" s="19"/>
      <c r="AG8" s="16">
        <f>SUM(T8:AA8)</f>
        <v>4</v>
      </c>
      <c r="AH8" s="9" t="s">
        <v>300</v>
      </c>
      <c r="AI8" s="9"/>
      <c r="AJ8" s="9"/>
    </row>
    <row r="9" spans="1:36" x14ac:dyDescent="0.2">
      <c r="A9" s="9" t="s">
        <v>141</v>
      </c>
      <c r="B9" s="9"/>
      <c r="C9" s="9" t="s">
        <v>27</v>
      </c>
      <c r="D9" s="9">
        <v>4</v>
      </c>
      <c r="E9" s="9"/>
      <c r="F9" s="10">
        <v>0.625</v>
      </c>
      <c r="G9" s="9">
        <v>85.5</v>
      </c>
      <c r="H9" s="9">
        <v>19</v>
      </c>
      <c r="I9" s="9" t="s">
        <v>52</v>
      </c>
      <c r="J9" s="9">
        <f>SUM(L9, N9, P9)</f>
        <v>46</v>
      </c>
      <c r="K9" s="11">
        <f>(L9/J9)</f>
        <v>0.28260869565217389</v>
      </c>
      <c r="L9" s="9">
        <v>13</v>
      </c>
      <c r="M9" s="11">
        <f>(N9/J9)</f>
        <v>0.2608695652173913</v>
      </c>
      <c r="N9" s="9">
        <v>12</v>
      </c>
      <c r="O9" s="11">
        <f>P9/J9</f>
        <v>0.45652173913043476</v>
      </c>
      <c r="P9" s="9">
        <v>21</v>
      </c>
      <c r="Q9" s="9">
        <v>38</v>
      </c>
      <c r="R9" s="9"/>
      <c r="S9" s="9">
        <v>9</v>
      </c>
      <c r="T9" s="9"/>
      <c r="U9" s="9">
        <v>4</v>
      </c>
      <c r="V9" s="9"/>
      <c r="W9" s="9"/>
      <c r="X9" s="9">
        <v>1</v>
      </c>
      <c r="Y9" s="9"/>
      <c r="Z9" s="9"/>
      <c r="AA9" s="9"/>
      <c r="AB9" s="21">
        <f t="shared" si="0"/>
        <v>0</v>
      </c>
      <c r="AC9" s="21">
        <f t="shared" si="1"/>
        <v>0</v>
      </c>
      <c r="AD9" s="23">
        <f t="shared" si="2"/>
        <v>100</v>
      </c>
      <c r="AE9" s="21">
        <f t="shared" si="3"/>
        <v>0</v>
      </c>
      <c r="AF9" s="19">
        <f>SUM(R9:AA9)</f>
        <v>14</v>
      </c>
      <c r="AG9" s="16">
        <f>SUM(T9:AA9)</f>
        <v>5</v>
      </c>
      <c r="AH9" s="9" t="s">
        <v>90</v>
      </c>
      <c r="AI9" s="9"/>
      <c r="AJ9" s="9"/>
    </row>
    <row r="10" spans="1:36" x14ac:dyDescent="0.2">
      <c r="A10" s="9" t="s">
        <v>141</v>
      </c>
      <c r="B10" s="9"/>
      <c r="C10" s="9" t="s">
        <v>27</v>
      </c>
      <c r="D10" s="9">
        <v>9</v>
      </c>
      <c r="E10" s="9"/>
      <c r="F10" s="10">
        <v>0.60069444444444442</v>
      </c>
      <c r="G10" s="9">
        <v>78</v>
      </c>
      <c r="H10" s="9">
        <v>37</v>
      </c>
      <c r="I10" s="9" t="s">
        <v>88</v>
      </c>
      <c r="J10" s="9">
        <f>SUM(L10, N10, P10)</f>
        <v>12</v>
      </c>
      <c r="K10" s="11">
        <f>(L10/J10)</f>
        <v>0.41666666666666669</v>
      </c>
      <c r="L10" s="9">
        <v>5</v>
      </c>
      <c r="M10" s="11">
        <f>(N10/J10)</f>
        <v>0.33333333333333331</v>
      </c>
      <c r="N10" s="9">
        <v>4</v>
      </c>
      <c r="O10" s="11">
        <f>P10/J10</f>
        <v>0.25</v>
      </c>
      <c r="P10" s="9">
        <v>3</v>
      </c>
      <c r="Q10" s="9">
        <v>18</v>
      </c>
      <c r="R10" s="9"/>
      <c r="S10" s="9">
        <v>1</v>
      </c>
      <c r="T10" s="9"/>
      <c r="U10" s="9">
        <v>3</v>
      </c>
      <c r="V10" s="9"/>
      <c r="W10" s="9">
        <v>2</v>
      </c>
      <c r="X10" s="9"/>
      <c r="Y10" s="9"/>
      <c r="Z10" s="9"/>
      <c r="AA10" s="9"/>
      <c r="AB10" s="21">
        <f t="shared" si="0"/>
        <v>0</v>
      </c>
      <c r="AC10" s="21">
        <f t="shared" si="1"/>
        <v>40</v>
      </c>
      <c r="AD10" s="21">
        <f t="shared" si="2"/>
        <v>60</v>
      </c>
      <c r="AE10" s="21">
        <f t="shared" si="3"/>
        <v>0</v>
      </c>
      <c r="AF10" s="19">
        <f>SUM(R10:AA10)</f>
        <v>6</v>
      </c>
      <c r="AG10" s="16">
        <f>SUM(T10:AA10)</f>
        <v>5</v>
      </c>
      <c r="AH10" s="9" t="s">
        <v>94</v>
      </c>
      <c r="AI10" s="9"/>
      <c r="AJ10" s="9"/>
    </row>
    <row r="11" spans="1:36" x14ac:dyDescent="0.2">
      <c r="A11" s="9" t="s">
        <v>75</v>
      </c>
      <c r="B11" s="9"/>
      <c r="C11" s="9" t="s">
        <v>73</v>
      </c>
      <c r="D11" s="9">
        <v>4</v>
      </c>
      <c r="E11" s="13">
        <v>43271</v>
      </c>
      <c r="F11" s="10">
        <v>0.65555555555555556</v>
      </c>
      <c r="G11" s="9">
        <v>65</v>
      </c>
      <c r="H11" s="9"/>
      <c r="I11" s="9" t="s">
        <v>88</v>
      </c>
      <c r="J11" s="9">
        <f>SUM(L11, N11, P11)</f>
        <v>76</v>
      </c>
      <c r="K11" s="11">
        <f>(L11/J11)</f>
        <v>0.26315789473684209</v>
      </c>
      <c r="L11" s="9">
        <v>20</v>
      </c>
      <c r="M11" s="11">
        <f>(N11/J11)</f>
        <v>0.27631578947368424</v>
      </c>
      <c r="N11" s="9">
        <v>21</v>
      </c>
      <c r="O11" s="11">
        <f>P11/J11</f>
        <v>0.46052631578947367</v>
      </c>
      <c r="P11" s="9">
        <v>35</v>
      </c>
      <c r="Q11" s="9">
        <v>33</v>
      </c>
      <c r="R11" s="9">
        <v>4</v>
      </c>
      <c r="S11" s="9">
        <v>5</v>
      </c>
      <c r="T11" s="9"/>
      <c r="U11" s="9"/>
      <c r="V11" s="9">
        <v>3</v>
      </c>
      <c r="W11" s="9"/>
      <c r="X11" s="9"/>
      <c r="Y11" s="9">
        <v>3</v>
      </c>
      <c r="Z11" s="9"/>
      <c r="AA11" s="9"/>
      <c r="AB11" s="21">
        <f t="shared" si="0"/>
        <v>50</v>
      </c>
      <c r="AC11" s="21">
        <f t="shared" si="1"/>
        <v>0</v>
      </c>
      <c r="AD11" s="21">
        <f t="shared" si="2"/>
        <v>0</v>
      </c>
      <c r="AE11" s="23">
        <f t="shared" si="3"/>
        <v>50</v>
      </c>
      <c r="AF11" s="19">
        <f>SUM(R11:AA11)</f>
        <v>15</v>
      </c>
      <c r="AG11" s="16">
        <f>SUM(T11:AA11)</f>
        <v>6</v>
      </c>
      <c r="AH11" s="9" t="s">
        <v>100</v>
      </c>
      <c r="AI11" s="9"/>
      <c r="AJ11" s="9"/>
    </row>
    <row r="12" spans="1:36" s="5" customFormat="1" x14ac:dyDescent="0.2">
      <c r="A12" s="9" t="s">
        <v>141</v>
      </c>
      <c r="B12" s="9"/>
      <c r="C12" s="9" t="s">
        <v>27</v>
      </c>
      <c r="D12" s="9">
        <v>1</v>
      </c>
      <c r="E12" s="9"/>
      <c r="F12" s="10">
        <v>0.42222222222222222</v>
      </c>
      <c r="G12" s="9"/>
      <c r="H12" s="9"/>
      <c r="I12" s="9" t="s">
        <v>86</v>
      </c>
      <c r="J12" s="9">
        <f>SUM(L12, N12, P12)</f>
        <v>45</v>
      </c>
      <c r="K12" s="11">
        <f>(L12/J12)</f>
        <v>0.17777777777777778</v>
      </c>
      <c r="L12" s="9">
        <v>8</v>
      </c>
      <c r="M12" s="11">
        <f>(N12/J12)</f>
        <v>0.64444444444444449</v>
      </c>
      <c r="N12" s="9">
        <v>29</v>
      </c>
      <c r="O12" s="11">
        <f>P12/J12</f>
        <v>0.17777777777777778</v>
      </c>
      <c r="P12" s="9">
        <v>8</v>
      </c>
      <c r="Q12" s="9">
        <v>47.5</v>
      </c>
      <c r="R12" s="9"/>
      <c r="S12" s="9">
        <v>4</v>
      </c>
      <c r="T12" s="9"/>
      <c r="U12" s="9"/>
      <c r="V12" s="9">
        <v>1</v>
      </c>
      <c r="W12" s="9">
        <v>6</v>
      </c>
      <c r="X12" s="9"/>
      <c r="Y12" s="9"/>
      <c r="Z12" s="9"/>
      <c r="AA12" s="9"/>
      <c r="AB12" s="21">
        <f t="shared" si="0"/>
        <v>0</v>
      </c>
      <c r="AC12" s="23">
        <f t="shared" si="1"/>
        <v>85.714285714285708</v>
      </c>
      <c r="AD12" s="21">
        <f t="shared" si="2"/>
        <v>0</v>
      </c>
      <c r="AE12" s="21">
        <f t="shared" si="3"/>
        <v>14.285714285714285</v>
      </c>
      <c r="AF12" s="19">
        <f>SUM(R12:AA12)</f>
        <v>11</v>
      </c>
      <c r="AG12" s="16">
        <f>SUM(T12:AA12)</f>
        <v>7</v>
      </c>
      <c r="AH12" s="9" t="s">
        <v>87</v>
      </c>
      <c r="AI12" s="9"/>
      <c r="AJ12" s="9"/>
    </row>
    <row r="13" spans="1:36" s="5" customFormat="1" x14ac:dyDescent="0.2">
      <c r="A13" s="9" t="s">
        <v>141</v>
      </c>
      <c r="B13" s="9"/>
      <c r="C13" s="9" t="s">
        <v>27</v>
      </c>
      <c r="D13" s="9">
        <v>3</v>
      </c>
      <c r="E13" s="9"/>
      <c r="F13" s="10">
        <v>0.55555555555555558</v>
      </c>
      <c r="G13" s="9"/>
      <c r="H13" s="9"/>
      <c r="I13" s="9" t="s">
        <v>86</v>
      </c>
      <c r="J13" s="9">
        <f>SUM(L13, N13, P13)</f>
        <v>67</v>
      </c>
      <c r="K13" s="11">
        <f>(L13/J13)</f>
        <v>0.17910447761194029</v>
      </c>
      <c r="L13" s="9">
        <v>12</v>
      </c>
      <c r="M13" s="11">
        <f>(N13/J13)</f>
        <v>0.67164179104477617</v>
      </c>
      <c r="N13" s="9">
        <v>45</v>
      </c>
      <c r="O13" s="11">
        <f>P13/J13</f>
        <v>0.14925373134328357</v>
      </c>
      <c r="P13" s="9">
        <v>10</v>
      </c>
      <c r="Q13" s="9">
        <v>19</v>
      </c>
      <c r="R13" s="9">
        <v>2</v>
      </c>
      <c r="S13" s="9">
        <v>4</v>
      </c>
      <c r="T13" s="9"/>
      <c r="U13" s="9">
        <v>1</v>
      </c>
      <c r="V13" s="9"/>
      <c r="W13" s="9">
        <v>4</v>
      </c>
      <c r="X13" s="9"/>
      <c r="Y13" s="9">
        <v>2</v>
      </c>
      <c r="Z13" s="9"/>
      <c r="AA13" s="9"/>
      <c r="AB13" s="21">
        <f t="shared" si="0"/>
        <v>28.571428571428569</v>
      </c>
      <c r="AC13" s="23">
        <f t="shared" si="1"/>
        <v>57.142857142857139</v>
      </c>
      <c r="AD13" s="21">
        <f t="shared" si="2"/>
        <v>14.285714285714285</v>
      </c>
      <c r="AE13" s="21">
        <f t="shared" si="3"/>
        <v>0</v>
      </c>
      <c r="AF13" s="19">
        <f>SUM(R13:AA13)</f>
        <v>13</v>
      </c>
      <c r="AG13" s="16">
        <f>SUM(T13:AA13)</f>
        <v>7</v>
      </c>
      <c r="AH13" s="9" t="s">
        <v>96</v>
      </c>
      <c r="AI13" s="9"/>
      <c r="AJ13" s="9"/>
    </row>
    <row r="14" spans="1:36" s="5" customFormat="1" x14ac:dyDescent="0.2">
      <c r="A14" s="9" t="s">
        <v>141</v>
      </c>
      <c r="B14" s="9"/>
      <c r="C14" s="9" t="s">
        <v>27</v>
      </c>
      <c r="D14" s="9">
        <v>8</v>
      </c>
      <c r="E14" s="9"/>
      <c r="F14" s="10">
        <v>0.55902777777777779</v>
      </c>
      <c r="G14" s="9">
        <v>73</v>
      </c>
      <c r="H14" s="9">
        <v>36</v>
      </c>
      <c r="I14" s="9" t="s">
        <v>53</v>
      </c>
      <c r="J14" s="9">
        <f>SUM(L14, N14, P14)</f>
        <v>16</v>
      </c>
      <c r="K14" s="11">
        <f>(L14/J14)</f>
        <v>0.4375</v>
      </c>
      <c r="L14" s="9">
        <v>7</v>
      </c>
      <c r="M14" s="11">
        <f>(N14/J14)</f>
        <v>0.125</v>
      </c>
      <c r="N14" s="9">
        <v>2</v>
      </c>
      <c r="O14" s="11">
        <f>P14/J14</f>
        <v>0.4375</v>
      </c>
      <c r="P14" s="9">
        <v>7</v>
      </c>
      <c r="Q14" s="9" t="s">
        <v>96</v>
      </c>
      <c r="R14" s="9"/>
      <c r="S14" s="9">
        <v>1</v>
      </c>
      <c r="T14" s="9"/>
      <c r="U14" s="9">
        <v>2</v>
      </c>
      <c r="V14" s="9">
        <v>1</v>
      </c>
      <c r="W14" s="9">
        <v>1</v>
      </c>
      <c r="X14" s="9">
        <v>3</v>
      </c>
      <c r="Y14" s="9"/>
      <c r="Z14" s="9"/>
      <c r="AA14" s="9"/>
      <c r="AB14" s="21">
        <f t="shared" si="0"/>
        <v>0</v>
      </c>
      <c r="AC14" s="21">
        <f t="shared" si="1"/>
        <v>14.285714285714285</v>
      </c>
      <c r="AD14" s="21">
        <f t="shared" si="2"/>
        <v>71.428571428571431</v>
      </c>
      <c r="AE14" s="21">
        <f t="shared" si="3"/>
        <v>14.285714285714285</v>
      </c>
      <c r="AF14" s="19">
        <f>SUM(R14:AA14)</f>
        <v>8</v>
      </c>
      <c r="AG14" s="16">
        <f>SUM(T14:AA14)</f>
        <v>7</v>
      </c>
      <c r="AH14" s="9" t="s">
        <v>95</v>
      </c>
      <c r="AI14" s="9"/>
      <c r="AJ14" s="9"/>
    </row>
    <row r="15" spans="1:36" s="5" customFormat="1" x14ac:dyDescent="0.2">
      <c r="A15" s="9" t="s">
        <v>263</v>
      </c>
      <c r="B15" s="9"/>
      <c r="C15" s="9" t="s">
        <v>74</v>
      </c>
      <c r="D15" s="9">
        <v>4</v>
      </c>
      <c r="E15" s="13">
        <v>43272</v>
      </c>
      <c r="F15" s="10">
        <v>0.60763888888888895</v>
      </c>
      <c r="G15" s="9">
        <v>78</v>
      </c>
      <c r="H15" s="9">
        <v>48</v>
      </c>
      <c r="I15" s="9" t="s">
        <v>126</v>
      </c>
      <c r="J15" s="9">
        <f>SUM(L15, N15, P15)</f>
        <v>113</v>
      </c>
      <c r="K15" s="11">
        <f>(L15/J15)</f>
        <v>0.23008849557522124</v>
      </c>
      <c r="L15" s="9">
        <v>26</v>
      </c>
      <c r="M15" s="11">
        <f>(N15/J15)</f>
        <v>0.51327433628318586</v>
      </c>
      <c r="N15" s="9">
        <v>58</v>
      </c>
      <c r="O15" s="11">
        <f>P15/J15</f>
        <v>0.25663716814159293</v>
      </c>
      <c r="P15" s="9">
        <v>29</v>
      </c>
      <c r="Q15" s="9">
        <v>51</v>
      </c>
      <c r="R15" s="9"/>
      <c r="S15" s="9">
        <v>4</v>
      </c>
      <c r="T15" s="9">
        <v>1</v>
      </c>
      <c r="U15" s="9">
        <v>4</v>
      </c>
      <c r="V15" s="9"/>
      <c r="W15" s="9"/>
      <c r="X15" s="9">
        <v>2</v>
      </c>
      <c r="Y15" s="9"/>
      <c r="Z15" s="9"/>
      <c r="AA15" s="9"/>
      <c r="AB15" s="21">
        <f t="shared" si="0"/>
        <v>0</v>
      </c>
      <c r="AC15" s="21">
        <f t="shared" si="1"/>
        <v>0</v>
      </c>
      <c r="AD15" s="23">
        <f t="shared" si="2"/>
        <v>85.714285714285708</v>
      </c>
      <c r="AE15" s="21">
        <f t="shared" si="3"/>
        <v>0</v>
      </c>
      <c r="AF15" s="19">
        <f>SUM(R15:AA15)</f>
        <v>11</v>
      </c>
      <c r="AG15" s="16">
        <f>SUM(T15:AA15)</f>
        <v>7</v>
      </c>
      <c r="AH15" s="9" t="s">
        <v>127</v>
      </c>
      <c r="AI15" s="9"/>
      <c r="AJ15" s="9"/>
    </row>
    <row r="16" spans="1:36" s="5" customFormat="1" x14ac:dyDescent="0.2">
      <c r="A16" s="9" t="s">
        <v>75</v>
      </c>
      <c r="B16" s="9"/>
      <c r="C16" s="9" t="s">
        <v>73</v>
      </c>
      <c r="D16" s="9">
        <v>2</v>
      </c>
      <c r="E16" s="13">
        <v>43271</v>
      </c>
      <c r="F16" s="10">
        <v>0.48472222222222222</v>
      </c>
      <c r="G16" s="9">
        <v>59</v>
      </c>
      <c r="H16" s="9"/>
      <c r="I16" s="9" t="s">
        <v>88</v>
      </c>
      <c r="J16" s="9">
        <f>SUM(L16, N16, P16)</f>
        <v>49</v>
      </c>
      <c r="K16" s="11">
        <f>(L16/J16)</f>
        <v>0.46938775510204084</v>
      </c>
      <c r="L16" s="9">
        <v>23</v>
      </c>
      <c r="M16" s="11">
        <f>(N16/J16)</f>
        <v>0.24489795918367346</v>
      </c>
      <c r="N16" s="9">
        <v>12</v>
      </c>
      <c r="O16" s="11">
        <f>P16/J16</f>
        <v>0.2857142857142857</v>
      </c>
      <c r="P16" s="9">
        <v>14</v>
      </c>
      <c r="Q16" s="9">
        <v>38</v>
      </c>
      <c r="R16" s="9">
        <v>5</v>
      </c>
      <c r="S16" s="9">
        <v>1</v>
      </c>
      <c r="T16" s="9">
        <v>1</v>
      </c>
      <c r="U16" s="9"/>
      <c r="V16" s="9">
        <v>4</v>
      </c>
      <c r="W16" s="9"/>
      <c r="X16" s="9"/>
      <c r="Y16" s="9">
        <v>3</v>
      </c>
      <c r="Z16" s="9"/>
      <c r="AA16" s="9"/>
      <c r="AB16" s="21">
        <f t="shared" si="0"/>
        <v>37.5</v>
      </c>
      <c r="AC16" s="21">
        <f t="shared" si="1"/>
        <v>0</v>
      </c>
      <c r="AD16" s="21">
        <f t="shared" si="2"/>
        <v>0</v>
      </c>
      <c r="AE16" s="23">
        <f t="shared" si="3"/>
        <v>50</v>
      </c>
      <c r="AF16" s="19">
        <f>SUM(R16:AA16)</f>
        <v>14</v>
      </c>
      <c r="AG16" s="16">
        <f>SUM(T16:AA16)</f>
        <v>8</v>
      </c>
      <c r="AH16" s="9" t="s">
        <v>98</v>
      </c>
      <c r="AI16" s="9"/>
      <c r="AJ16" s="9"/>
    </row>
    <row r="17" spans="1:36" s="5" customFormat="1" x14ac:dyDescent="0.2">
      <c r="A17" s="9" t="s">
        <v>264</v>
      </c>
      <c r="B17" s="9"/>
      <c r="C17" s="9" t="s">
        <v>259</v>
      </c>
      <c r="D17" s="9">
        <v>1</v>
      </c>
      <c r="E17" s="12">
        <v>43302</v>
      </c>
      <c r="F17" s="10">
        <v>0.79166666666666663</v>
      </c>
      <c r="G17" s="9">
        <v>76</v>
      </c>
      <c r="H17" s="9">
        <v>18</v>
      </c>
      <c r="I17" s="9" t="s">
        <v>86</v>
      </c>
      <c r="J17" s="9">
        <f>SUM(L17, N17, P17)</f>
        <v>59</v>
      </c>
      <c r="K17" s="11">
        <f>(L17/J17)</f>
        <v>0.42372881355932202</v>
      </c>
      <c r="L17" s="9">
        <v>25</v>
      </c>
      <c r="M17" s="11">
        <f>(N17/J17)</f>
        <v>0.28813559322033899</v>
      </c>
      <c r="N17" s="9">
        <v>17</v>
      </c>
      <c r="O17" s="11">
        <f>P17/J17</f>
        <v>0.28813559322033899</v>
      </c>
      <c r="P17" s="9">
        <v>17</v>
      </c>
      <c r="Q17" s="9"/>
      <c r="R17" s="9"/>
      <c r="S17" s="9"/>
      <c r="T17" s="9"/>
      <c r="U17" s="9">
        <v>2</v>
      </c>
      <c r="V17" s="9">
        <v>4</v>
      </c>
      <c r="W17" s="9"/>
      <c r="X17" s="9"/>
      <c r="Y17" s="9">
        <v>2</v>
      </c>
      <c r="Z17" s="9"/>
      <c r="AA17" s="9"/>
      <c r="AB17" s="21">
        <f t="shared" si="0"/>
        <v>25</v>
      </c>
      <c r="AC17" s="21">
        <f t="shared" si="1"/>
        <v>0</v>
      </c>
      <c r="AD17" s="21">
        <f t="shared" si="2"/>
        <v>25</v>
      </c>
      <c r="AE17" s="23">
        <f t="shared" si="3"/>
        <v>50</v>
      </c>
      <c r="AF17" s="19"/>
      <c r="AG17" s="16">
        <f>SUM(T17:AA17)</f>
        <v>8</v>
      </c>
      <c r="AH17" s="9" t="s">
        <v>302</v>
      </c>
      <c r="AI17" s="9"/>
      <c r="AJ17" s="9"/>
    </row>
    <row r="18" spans="1:36" x14ac:dyDescent="0.2">
      <c r="A18" s="9" t="s">
        <v>141</v>
      </c>
      <c r="B18" s="9"/>
      <c r="C18" s="9" t="s">
        <v>27</v>
      </c>
      <c r="D18" s="9">
        <v>2</v>
      </c>
      <c r="E18" s="9"/>
      <c r="F18" s="10">
        <v>0.46875</v>
      </c>
      <c r="G18" s="9"/>
      <c r="H18" s="9"/>
      <c r="I18" s="9" t="s">
        <v>86</v>
      </c>
      <c r="J18" s="9">
        <f>SUM(L18, N18, P18)</f>
        <v>58</v>
      </c>
      <c r="K18" s="11">
        <f>(L18/J18)</f>
        <v>0.27586206896551724</v>
      </c>
      <c r="L18" s="9">
        <v>16</v>
      </c>
      <c r="M18" s="11">
        <f>(N18/J18)</f>
        <v>0.43103448275862066</v>
      </c>
      <c r="N18" s="9">
        <v>25</v>
      </c>
      <c r="O18" s="11">
        <f>P18/J18</f>
        <v>0.29310344827586204</v>
      </c>
      <c r="P18" s="9">
        <v>17</v>
      </c>
      <c r="Q18" s="9">
        <v>36.5</v>
      </c>
      <c r="R18" s="9"/>
      <c r="S18" s="9">
        <v>5</v>
      </c>
      <c r="T18" s="9">
        <v>1</v>
      </c>
      <c r="U18" s="9">
        <v>1</v>
      </c>
      <c r="V18" s="9"/>
      <c r="W18" s="9">
        <v>4</v>
      </c>
      <c r="X18" s="9">
        <v>2</v>
      </c>
      <c r="Y18" s="9"/>
      <c r="Z18" s="9"/>
      <c r="AA18" s="9">
        <v>1</v>
      </c>
      <c r="AB18" s="21">
        <f t="shared" si="0"/>
        <v>0</v>
      </c>
      <c r="AC18" s="21">
        <f t="shared" si="1"/>
        <v>44.444444444444443</v>
      </c>
      <c r="AD18" s="21">
        <f t="shared" si="2"/>
        <v>33.333333333333329</v>
      </c>
      <c r="AE18" s="21">
        <f t="shared" si="3"/>
        <v>0</v>
      </c>
      <c r="AF18" s="19">
        <f>SUM(R18:AA18)</f>
        <v>14</v>
      </c>
      <c r="AG18" s="16">
        <f>SUM(T18:AA18)</f>
        <v>9</v>
      </c>
      <c r="AH18" s="9" t="s">
        <v>96</v>
      </c>
      <c r="AI18" s="9"/>
      <c r="AJ18" s="9"/>
    </row>
    <row r="19" spans="1:36" x14ac:dyDescent="0.2">
      <c r="A19" s="9" t="s">
        <v>75</v>
      </c>
      <c r="B19" s="9"/>
      <c r="C19" s="9" t="s">
        <v>73</v>
      </c>
      <c r="D19" s="9">
        <v>3</v>
      </c>
      <c r="E19" s="12">
        <v>43271</v>
      </c>
      <c r="F19" s="10">
        <v>0.54652777777777783</v>
      </c>
      <c r="G19" s="9">
        <v>56</v>
      </c>
      <c r="H19" s="9"/>
      <c r="I19" s="9" t="s">
        <v>88</v>
      </c>
      <c r="J19" s="9">
        <f>SUM(L19, N19, P19)</f>
        <v>85</v>
      </c>
      <c r="K19" s="11">
        <f>(L19/J19)</f>
        <v>0.16470588235294117</v>
      </c>
      <c r="L19" s="9">
        <v>14</v>
      </c>
      <c r="M19" s="11">
        <f>(N19/J19)</f>
        <v>0.52941176470588236</v>
      </c>
      <c r="N19" s="9">
        <v>45</v>
      </c>
      <c r="O19" s="11">
        <f>P19/J19</f>
        <v>0.30588235294117649</v>
      </c>
      <c r="P19" s="9">
        <v>26</v>
      </c>
      <c r="Q19" s="9">
        <v>50</v>
      </c>
      <c r="R19" s="9">
        <v>1</v>
      </c>
      <c r="S19" s="9">
        <v>3</v>
      </c>
      <c r="T19" s="9">
        <v>2</v>
      </c>
      <c r="U19" s="9"/>
      <c r="V19" s="9">
        <v>1</v>
      </c>
      <c r="W19" s="9"/>
      <c r="X19" s="9"/>
      <c r="Y19" s="9">
        <v>7</v>
      </c>
      <c r="Z19" s="9"/>
      <c r="AA19" s="9"/>
      <c r="AB19" s="23">
        <f t="shared" si="0"/>
        <v>70</v>
      </c>
      <c r="AC19" s="21">
        <f t="shared" si="1"/>
        <v>0</v>
      </c>
      <c r="AD19" s="21">
        <f t="shared" si="2"/>
        <v>0</v>
      </c>
      <c r="AE19" s="21">
        <f t="shared" si="3"/>
        <v>10</v>
      </c>
      <c r="AF19" s="19">
        <f>SUM(R19:AA19)</f>
        <v>14</v>
      </c>
      <c r="AG19" s="16">
        <f>SUM(T19:AA19)</f>
        <v>10</v>
      </c>
      <c r="AH19" s="9" t="s">
        <v>99</v>
      </c>
      <c r="AI19" s="9"/>
      <c r="AJ19" s="9"/>
    </row>
    <row r="20" spans="1:36" x14ac:dyDescent="0.2">
      <c r="A20" s="9" t="s">
        <v>141</v>
      </c>
      <c r="B20" s="9"/>
      <c r="C20" s="9" t="s">
        <v>27</v>
      </c>
      <c r="D20" s="9">
        <v>7</v>
      </c>
      <c r="E20" s="9"/>
      <c r="F20" s="10">
        <v>0.50138888888888888</v>
      </c>
      <c r="G20" s="9">
        <v>69</v>
      </c>
      <c r="H20" s="9">
        <v>48</v>
      </c>
      <c r="I20" s="9" t="s">
        <v>86</v>
      </c>
      <c r="J20" s="9">
        <f>SUM(L20, N20, P20)</f>
        <v>59</v>
      </c>
      <c r="K20" s="11">
        <f>(L20/J20)</f>
        <v>0.20338983050847459</v>
      </c>
      <c r="L20" s="9">
        <v>12</v>
      </c>
      <c r="M20" s="11">
        <f>(N20/J20)</f>
        <v>0.64406779661016944</v>
      </c>
      <c r="N20" s="9">
        <v>38</v>
      </c>
      <c r="O20" s="11">
        <f>P20/J20</f>
        <v>0.15254237288135594</v>
      </c>
      <c r="P20" s="9">
        <v>9</v>
      </c>
      <c r="Q20" s="9">
        <v>20</v>
      </c>
      <c r="R20" s="9"/>
      <c r="S20" s="9">
        <v>18</v>
      </c>
      <c r="T20" s="9">
        <v>3</v>
      </c>
      <c r="U20" s="9">
        <v>1</v>
      </c>
      <c r="V20" s="9"/>
      <c r="W20" s="9"/>
      <c r="X20" s="9">
        <v>7</v>
      </c>
      <c r="Y20" s="9"/>
      <c r="Z20" s="9"/>
      <c r="AA20" s="9"/>
      <c r="AB20" s="21">
        <f t="shared" si="0"/>
        <v>0</v>
      </c>
      <c r="AC20" s="21">
        <f t="shared" si="1"/>
        <v>0</v>
      </c>
      <c r="AD20" s="21">
        <f t="shared" si="2"/>
        <v>72.727272727272734</v>
      </c>
      <c r="AE20" s="21">
        <f t="shared" si="3"/>
        <v>0</v>
      </c>
      <c r="AF20" s="19">
        <f>SUM(R20:AA20)</f>
        <v>29</v>
      </c>
      <c r="AG20" s="16">
        <f>SUM(T20:AA20)</f>
        <v>11</v>
      </c>
      <c r="AH20" s="9" t="s">
        <v>93</v>
      </c>
      <c r="AI20" s="9"/>
      <c r="AJ20" s="9"/>
    </row>
    <row r="21" spans="1:36" x14ac:dyDescent="0.2">
      <c r="A21" s="9" t="s">
        <v>264</v>
      </c>
      <c r="B21" s="9"/>
      <c r="C21" s="9" t="s">
        <v>259</v>
      </c>
      <c r="D21" s="9">
        <v>2</v>
      </c>
      <c r="E21" s="12">
        <v>43303</v>
      </c>
      <c r="F21" s="10">
        <v>0.44444444444444442</v>
      </c>
      <c r="G21" s="9">
        <v>70</v>
      </c>
      <c r="H21" s="9">
        <v>26</v>
      </c>
      <c r="I21" s="9" t="s">
        <v>86</v>
      </c>
      <c r="J21" s="9">
        <f>SUM(L21, N21, P21)</f>
        <v>63</v>
      </c>
      <c r="K21" s="11">
        <f>(L21/J21)</f>
        <v>0.47619047619047616</v>
      </c>
      <c r="L21" s="9">
        <v>30</v>
      </c>
      <c r="M21" s="11">
        <f>(N21/J21)</f>
        <v>0.41269841269841268</v>
      </c>
      <c r="N21" s="9">
        <v>26</v>
      </c>
      <c r="O21" s="11">
        <f>P21/J21</f>
        <v>0.1111111111111111</v>
      </c>
      <c r="P21" s="9">
        <v>7</v>
      </c>
      <c r="Q21" s="9"/>
      <c r="R21" s="9"/>
      <c r="S21" s="9"/>
      <c r="T21" s="9"/>
      <c r="U21" s="9">
        <v>5</v>
      </c>
      <c r="V21" s="9"/>
      <c r="W21" s="9">
        <v>4</v>
      </c>
      <c r="X21" s="9"/>
      <c r="Y21" s="9"/>
      <c r="Z21" s="9"/>
      <c r="AA21" s="9">
        <v>12</v>
      </c>
      <c r="AB21" s="21">
        <f t="shared" si="0"/>
        <v>0</v>
      </c>
      <c r="AC21" s="21">
        <f t="shared" si="1"/>
        <v>19.047619047619047</v>
      </c>
      <c r="AD21" s="21">
        <f t="shared" si="2"/>
        <v>23.809523809523807</v>
      </c>
      <c r="AE21" s="21">
        <f t="shared" si="3"/>
        <v>0</v>
      </c>
      <c r="AF21" s="19"/>
      <c r="AG21" s="16">
        <f>SUM(T21:AA21)</f>
        <v>21</v>
      </c>
      <c r="AH21" s="9" t="s">
        <v>303</v>
      </c>
      <c r="AI21" s="9"/>
      <c r="AJ21" s="9"/>
    </row>
    <row r="22" spans="1:36" x14ac:dyDescent="0.2">
      <c r="A22" s="9" t="s">
        <v>75</v>
      </c>
      <c r="B22" s="9"/>
      <c r="C22" s="9" t="s">
        <v>73</v>
      </c>
      <c r="D22" s="9">
        <v>5</v>
      </c>
      <c r="E22" s="13">
        <v>43271</v>
      </c>
      <c r="F22" s="10">
        <v>0.67291666666666661</v>
      </c>
      <c r="G22" s="9">
        <v>68</v>
      </c>
      <c r="H22" s="9">
        <v>58</v>
      </c>
      <c r="I22" s="9" t="s">
        <v>88</v>
      </c>
      <c r="J22" s="9">
        <f>SUM(L22, N22, P22)</f>
        <v>66</v>
      </c>
      <c r="K22" s="11">
        <f>(L22/J22)</f>
        <v>0.34848484848484851</v>
      </c>
      <c r="L22" s="9">
        <v>23</v>
      </c>
      <c r="M22" s="11">
        <f>(N22/J22)</f>
        <v>0.43939393939393939</v>
      </c>
      <c r="N22" s="9">
        <v>29</v>
      </c>
      <c r="O22" s="11">
        <f>P22/J22</f>
        <v>0.21212121212121213</v>
      </c>
      <c r="P22" s="9">
        <v>14</v>
      </c>
      <c r="Q22" s="9">
        <v>36</v>
      </c>
      <c r="R22" s="9">
        <v>1</v>
      </c>
      <c r="S22" s="9">
        <v>20</v>
      </c>
      <c r="T22" s="9">
        <v>1</v>
      </c>
      <c r="U22" s="9"/>
      <c r="V22" s="9"/>
      <c r="W22" s="9"/>
      <c r="X22" s="9"/>
      <c r="Y22" s="9">
        <v>21</v>
      </c>
      <c r="Z22" s="9"/>
      <c r="AA22" s="9"/>
      <c r="AB22" s="23">
        <f t="shared" si="0"/>
        <v>95.454545454545453</v>
      </c>
      <c r="AC22" s="21">
        <f t="shared" si="1"/>
        <v>0</v>
      </c>
      <c r="AD22" s="21">
        <f t="shared" si="2"/>
        <v>0</v>
      </c>
      <c r="AE22" s="21">
        <f t="shared" si="3"/>
        <v>0</v>
      </c>
      <c r="AF22" s="19">
        <f>SUM(R22:AA22)</f>
        <v>43</v>
      </c>
      <c r="AG22" s="16">
        <f>SUM(T22:AA22)</f>
        <v>22</v>
      </c>
      <c r="AH22" s="9" t="s">
        <v>111</v>
      </c>
      <c r="AI22" s="9" t="s">
        <v>115</v>
      </c>
      <c r="AJ22" s="9" t="s">
        <v>114</v>
      </c>
    </row>
    <row r="23" spans="1:36" x14ac:dyDescent="0.2">
      <c r="A23" s="9" t="s">
        <v>141</v>
      </c>
      <c r="B23" s="9"/>
      <c r="C23" s="9" t="s">
        <v>258</v>
      </c>
      <c r="D23" s="9">
        <v>2</v>
      </c>
      <c r="E23" s="12">
        <v>43302</v>
      </c>
      <c r="F23" s="10">
        <v>0.60416666666666663</v>
      </c>
      <c r="G23" s="9">
        <v>85</v>
      </c>
      <c r="H23" s="9">
        <v>15</v>
      </c>
      <c r="I23" s="9" t="s">
        <v>86</v>
      </c>
      <c r="J23" s="9">
        <f>SUM(L23, N23, P23)</f>
        <v>35</v>
      </c>
      <c r="K23" s="11">
        <f>(L23/J23)</f>
        <v>0.2857142857142857</v>
      </c>
      <c r="L23" s="9">
        <v>10</v>
      </c>
      <c r="M23" s="11">
        <f>(N23/J23)</f>
        <v>0.68571428571428572</v>
      </c>
      <c r="N23" s="9">
        <v>24</v>
      </c>
      <c r="O23" s="11">
        <f>P23/J23</f>
        <v>2.8571428571428571E-2</v>
      </c>
      <c r="P23" s="9">
        <v>1</v>
      </c>
      <c r="Q23" s="9"/>
      <c r="R23" s="9"/>
      <c r="S23" s="9">
        <v>1</v>
      </c>
      <c r="T23" s="9">
        <v>3</v>
      </c>
      <c r="U23" s="9">
        <v>10</v>
      </c>
      <c r="V23" s="9"/>
      <c r="W23" s="9">
        <v>5</v>
      </c>
      <c r="X23" s="9">
        <v>3</v>
      </c>
      <c r="Y23" s="9">
        <v>2</v>
      </c>
      <c r="Z23" s="9"/>
      <c r="AA23" s="9">
        <v>1</v>
      </c>
      <c r="AB23" s="21">
        <f t="shared" si="0"/>
        <v>8.3333333333333321</v>
      </c>
      <c r="AC23" s="21">
        <f t="shared" si="1"/>
        <v>20.833333333333336</v>
      </c>
      <c r="AD23" s="21">
        <f t="shared" si="2"/>
        <v>54.166666666666664</v>
      </c>
      <c r="AE23" s="21">
        <f t="shared" si="3"/>
        <v>0</v>
      </c>
      <c r="AF23" s="19"/>
      <c r="AG23" s="16">
        <f>SUM(T23:AA23)</f>
        <v>24</v>
      </c>
      <c r="AH23" s="9" t="s">
        <v>298</v>
      </c>
      <c r="AI23" s="9"/>
      <c r="AJ23" s="9"/>
    </row>
    <row r="24" spans="1:36" x14ac:dyDescent="0.2">
      <c r="A24" t="s">
        <v>141</v>
      </c>
      <c r="C24" t="s">
        <v>10</v>
      </c>
      <c r="D24">
        <v>1</v>
      </c>
      <c r="E24" s="1">
        <v>43249</v>
      </c>
      <c r="F24" s="2">
        <v>0.48819444444444443</v>
      </c>
      <c r="J24">
        <v>42</v>
      </c>
      <c r="K24" s="8">
        <f>L24/J24</f>
        <v>0.35714285714285715</v>
      </c>
      <c r="L24">
        <v>15</v>
      </c>
      <c r="M24" s="8">
        <f>(N24/J24)</f>
        <v>0.47619047619047616</v>
      </c>
      <c r="N24">
        <v>20</v>
      </c>
      <c r="O24" s="8">
        <f>P24/J24</f>
        <v>0.16666666666666666</v>
      </c>
      <c r="P24">
        <v>7</v>
      </c>
      <c r="Q24">
        <v>32</v>
      </c>
      <c r="AH24" t="s">
        <v>36</v>
      </c>
    </row>
    <row r="25" spans="1:36" x14ac:dyDescent="0.2">
      <c r="A25" t="s">
        <v>141</v>
      </c>
      <c r="C25" t="s">
        <v>10</v>
      </c>
      <c r="D25">
        <v>2</v>
      </c>
      <c r="E25" s="1">
        <v>43249</v>
      </c>
      <c r="F25" s="2">
        <v>0.57638888888888895</v>
      </c>
      <c r="J25">
        <v>11</v>
      </c>
      <c r="K25" s="8">
        <f>(L25/J25)</f>
        <v>0</v>
      </c>
      <c r="L25">
        <v>0</v>
      </c>
      <c r="M25" s="8">
        <f>(N25/J25)</f>
        <v>1</v>
      </c>
      <c r="N25">
        <v>11</v>
      </c>
      <c r="O25" s="8">
        <f>P25/J25</f>
        <v>0</v>
      </c>
      <c r="P25">
        <v>0</v>
      </c>
      <c r="Q25">
        <v>26</v>
      </c>
      <c r="AH25" t="s">
        <v>40</v>
      </c>
      <c r="AJ25" t="s">
        <v>33</v>
      </c>
    </row>
    <row r="26" spans="1:36" x14ac:dyDescent="0.2">
      <c r="A26" t="s">
        <v>141</v>
      </c>
      <c r="C26" t="s">
        <v>10</v>
      </c>
      <c r="D26">
        <v>3</v>
      </c>
      <c r="E26" s="1">
        <v>43249</v>
      </c>
      <c r="F26" s="2">
        <v>0.53125</v>
      </c>
      <c r="J26">
        <v>17</v>
      </c>
      <c r="K26" s="8">
        <f>(L26/J26)</f>
        <v>0</v>
      </c>
      <c r="L26">
        <v>0</v>
      </c>
      <c r="M26" s="8">
        <f>(N26/J26)</f>
        <v>1</v>
      </c>
      <c r="N26">
        <v>17</v>
      </c>
      <c r="O26" s="8">
        <f>P26/J26</f>
        <v>0</v>
      </c>
      <c r="P26">
        <v>0</v>
      </c>
      <c r="Q26">
        <v>22</v>
      </c>
      <c r="AH26" t="s">
        <v>37</v>
      </c>
      <c r="AJ26" t="s">
        <v>34</v>
      </c>
    </row>
    <row r="27" spans="1:36" x14ac:dyDescent="0.2">
      <c r="A27" t="s">
        <v>141</v>
      </c>
      <c r="C27" t="s">
        <v>10</v>
      </c>
      <c r="D27" s="4" t="s">
        <v>16</v>
      </c>
      <c r="E27" s="1">
        <v>43250</v>
      </c>
      <c r="F27" s="2">
        <v>0.4861111111111111</v>
      </c>
      <c r="J27">
        <v>24</v>
      </c>
      <c r="K27" s="8">
        <f>(L27/J27)</f>
        <v>0.16666666666666666</v>
      </c>
      <c r="L27">
        <v>4</v>
      </c>
      <c r="M27" s="8">
        <f>(N27/J27)</f>
        <v>0.83333333333333337</v>
      </c>
      <c r="N27">
        <v>20</v>
      </c>
      <c r="O27" s="8">
        <f>P27/J27</f>
        <v>0</v>
      </c>
      <c r="P27">
        <v>0</v>
      </c>
      <c r="Q27">
        <v>34</v>
      </c>
      <c r="AH27" t="s">
        <v>39</v>
      </c>
      <c r="AJ27" t="s">
        <v>35</v>
      </c>
    </row>
    <row r="28" spans="1:36" x14ac:dyDescent="0.2">
      <c r="A28" t="s">
        <v>141</v>
      </c>
      <c r="C28" t="s">
        <v>10</v>
      </c>
      <c r="D28">
        <v>6</v>
      </c>
      <c r="E28" s="1">
        <v>43253</v>
      </c>
      <c r="F28" s="2">
        <v>0.52083333333333337</v>
      </c>
      <c r="G28">
        <v>73</v>
      </c>
      <c r="H28">
        <v>32</v>
      </c>
      <c r="J28">
        <v>21</v>
      </c>
      <c r="K28" s="8">
        <f>(L28/J28)</f>
        <v>0.2857142857142857</v>
      </c>
      <c r="L28">
        <v>6</v>
      </c>
      <c r="M28" s="8">
        <f>(N28/J28)</f>
        <v>0.7142857142857143</v>
      </c>
      <c r="N28">
        <v>15</v>
      </c>
      <c r="O28" s="8">
        <f>P28/J28</f>
        <v>0</v>
      </c>
      <c r="P28">
        <v>0</v>
      </c>
      <c r="Q28">
        <v>35</v>
      </c>
      <c r="AH28" t="s">
        <v>38</v>
      </c>
    </row>
    <row r="29" spans="1:36" x14ac:dyDescent="0.2">
      <c r="A29" t="s">
        <v>141</v>
      </c>
      <c r="C29" t="s">
        <v>10</v>
      </c>
      <c r="D29">
        <v>7</v>
      </c>
      <c r="E29" s="1">
        <v>43251</v>
      </c>
      <c r="F29" s="2">
        <v>8.3333333333333329E-2</v>
      </c>
      <c r="J29">
        <v>38</v>
      </c>
      <c r="K29" s="8">
        <f>(L29/J29)</f>
        <v>0.39473684210526316</v>
      </c>
      <c r="L29">
        <v>15</v>
      </c>
      <c r="M29" s="8">
        <f>(N29/J29)</f>
        <v>0.23684210526315788</v>
      </c>
      <c r="N29">
        <v>9</v>
      </c>
      <c r="O29" s="8">
        <f>P29/J29</f>
        <v>0.36842105263157893</v>
      </c>
      <c r="P29">
        <v>14</v>
      </c>
      <c r="Q29">
        <v>32</v>
      </c>
      <c r="AH29" t="s">
        <v>41</v>
      </c>
    </row>
    <row r="30" spans="1:36" x14ac:dyDescent="0.2">
      <c r="A30" t="s">
        <v>141</v>
      </c>
      <c r="C30" t="s">
        <v>10</v>
      </c>
      <c r="D30">
        <v>-1</v>
      </c>
      <c r="E30" s="1">
        <v>43254</v>
      </c>
      <c r="F30" s="2">
        <v>0.52083333333333337</v>
      </c>
      <c r="G30">
        <v>73.5</v>
      </c>
      <c r="H30">
        <v>43.5</v>
      </c>
      <c r="J30">
        <v>42</v>
      </c>
      <c r="K30" s="8">
        <f>(L30/J30)</f>
        <v>0.30952380952380953</v>
      </c>
      <c r="L30">
        <v>13</v>
      </c>
      <c r="M30" s="8">
        <f>(N30/J30)</f>
        <v>0.11904761904761904</v>
      </c>
      <c r="N30">
        <v>5</v>
      </c>
      <c r="O30" s="8">
        <f>P30/J30</f>
        <v>0.5714285714285714</v>
      </c>
      <c r="P30">
        <v>24</v>
      </c>
    </row>
    <row r="31" spans="1:36" x14ac:dyDescent="0.2">
      <c r="A31" t="s">
        <v>141</v>
      </c>
      <c r="C31" t="s">
        <v>10</v>
      </c>
      <c r="D31">
        <v>-2</v>
      </c>
      <c r="E31" s="1">
        <v>43254</v>
      </c>
      <c r="F31" s="2">
        <v>8.3333333333333329E-2</v>
      </c>
      <c r="G31">
        <v>73.5</v>
      </c>
      <c r="H31">
        <v>43.5</v>
      </c>
      <c r="J31">
        <v>14</v>
      </c>
      <c r="K31" s="8">
        <f>(L31/J31)</f>
        <v>0.42857142857142855</v>
      </c>
      <c r="L31">
        <v>6</v>
      </c>
      <c r="M31" s="8">
        <f>(N31/J31)</f>
        <v>0.2857142857142857</v>
      </c>
      <c r="N31">
        <v>4</v>
      </c>
      <c r="O31" s="8">
        <f>P31/J31</f>
        <v>0.2857142857142857</v>
      </c>
      <c r="P31">
        <v>4</v>
      </c>
    </row>
    <row r="32" spans="1:36" s="9" customFormat="1" x14ac:dyDescent="0.2">
      <c r="A32" t="s">
        <v>141</v>
      </c>
      <c r="B32"/>
      <c r="C32" t="s">
        <v>10</v>
      </c>
      <c r="D32">
        <v>-3</v>
      </c>
      <c r="E32" s="1">
        <v>43254</v>
      </c>
      <c r="F32" s="2">
        <v>0.14583333333333334</v>
      </c>
      <c r="G32">
        <v>80</v>
      </c>
      <c r="H32">
        <v>19</v>
      </c>
      <c r="I32"/>
      <c r="J32">
        <v>31</v>
      </c>
      <c r="K32" s="8">
        <f>(L32/J32)</f>
        <v>0.16129032258064516</v>
      </c>
      <c r="L32">
        <v>5</v>
      </c>
      <c r="M32" s="8">
        <f>(N32/J32)</f>
        <v>0.83870967741935487</v>
      </c>
      <c r="N32">
        <v>26</v>
      </c>
      <c r="O32" s="8">
        <f>P32/J32</f>
        <v>0</v>
      </c>
      <c r="P32">
        <v>0</v>
      </c>
      <c r="Q32"/>
      <c r="R32"/>
      <c r="S32"/>
      <c r="T32"/>
      <c r="U32"/>
      <c r="V32"/>
      <c r="W32"/>
      <c r="X32"/>
      <c r="Y32"/>
      <c r="Z32"/>
      <c r="AA32"/>
      <c r="AB32" s="20"/>
      <c r="AC32" s="20"/>
      <c r="AD32" s="20"/>
      <c r="AE32" s="20"/>
      <c r="AF32" s="17"/>
      <c r="AG32" s="14"/>
      <c r="AH32"/>
      <c r="AI32"/>
      <c r="AJ32"/>
    </row>
    <row r="33" spans="1:36" s="9" customFormat="1" x14ac:dyDescent="0.2">
      <c r="A33" t="s">
        <v>141</v>
      </c>
      <c r="B33"/>
      <c r="C33" t="s">
        <v>10</v>
      </c>
      <c r="D33">
        <v>-4</v>
      </c>
      <c r="E33" s="1">
        <v>43254</v>
      </c>
      <c r="F33" s="2">
        <v>0.20833333333333334</v>
      </c>
      <c r="G33">
        <v>79</v>
      </c>
      <c r="H33">
        <v>25.5</v>
      </c>
      <c r="I33"/>
      <c r="J33">
        <v>38</v>
      </c>
      <c r="K33" s="8">
        <f>(L33/J33)</f>
        <v>0.26315789473684209</v>
      </c>
      <c r="L33">
        <v>10</v>
      </c>
      <c r="M33" s="8">
        <f>(N33/J33)</f>
        <v>0.57894736842105265</v>
      </c>
      <c r="N33">
        <v>22</v>
      </c>
      <c r="O33" s="8">
        <f>P33/J33</f>
        <v>0.15789473684210525</v>
      </c>
      <c r="P33">
        <v>6</v>
      </c>
      <c r="Q33"/>
      <c r="R33"/>
      <c r="S33"/>
      <c r="T33"/>
      <c r="U33"/>
      <c r="V33"/>
      <c r="W33"/>
      <c r="X33"/>
      <c r="Y33"/>
      <c r="Z33"/>
      <c r="AA33"/>
      <c r="AB33" s="20"/>
      <c r="AC33" s="20"/>
      <c r="AD33" s="20"/>
      <c r="AE33" s="20"/>
      <c r="AF33" s="17"/>
      <c r="AG33" s="14"/>
      <c r="AH33"/>
      <c r="AI33"/>
      <c r="AJ33"/>
    </row>
    <row r="34" spans="1:36" s="9" customFormat="1" x14ac:dyDescent="0.2">
      <c r="A34" t="s">
        <v>141</v>
      </c>
      <c r="B34" s="5"/>
      <c r="C34" s="5" t="s">
        <v>10</v>
      </c>
      <c r="D34" s="5">
        <v>1</v>
      </c>
      <c r="E34" s="6">
        <v>43261</v>
      </c>
      <c r="F34" s="5"/>
      <c r="G34" s="5">
        <v>60</v>
      </c>
      <c r="H34" s="5">
        <v>39.5</v>
      </c>
      <c r="I34" s="5" t="s">
        <v>29</v>
      </c>
      <c r="J34" s="5">
        <v>42</v>
      </c>
      <c r="K34" s="8">
        <f>(L34/J34)</f>
        <v>0</v>
      </c>
      <c r="L34" s="5">
        <v>0</v>
      </c>
      <c r="M34" s="8">
        <f>(N34/J34)</f>
        <v>0</v>
      </c>
      <c r="N34" s="5">
        <v>0</v>
      </c>
      <c r="O34" s="8">
        <f>P34/J34</f>
        <v>1</v>
      </c>
      <c r="P34" s="5">
        <v>42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22"/>
      <c r="AC34" s="22"/>
      <c r="AD34" s="22"/>
      <c r="AE34" s="22"/>
      <c r="AF34" s="18"/>
      <c r="AG34" s="15"/>
      <c r="AH34" s="5"/>
      <c r="AI34" s="5"/>
      <c r="AJ34" s="5" t="s">
        <v>30</v>
      </c>
    </row>
    <row r="35" spans="1:36" s="9" customFormat="1" x14ac:dyDescent="0.2">
      <c r="A35" t="s">
        <v>141</v>
      </c>
      <c r="B35" s="5"/>
      <c r="C35" s="5" t="s">
        <v>10</v>
      </c>
      <c r="D35" s="5">
        <v>2</v>
      </c>
      <c r="E35" s="6">
        <v>43261</v>
      </c>
      <c r="F35" s="5"/>
      <c r="G35" s="5">
        <v>60</v>
      </c>
      <c r="H35" s="5">
        <v>39.5</v>
      </c>
      <c r="I35" s="5" t="s">
        <v>29</v>
      </c>
      <c r="J35" s="5">
        <v>14</v>
      </c>
      <c r="K35" s="8">
        <f>(L35/J35)</f>
        <v>0</v>
      </c>
      <c r="L35" s="5">
        <v>0</v>
      </c>
      <c r="M35" s="8">
        <f>(N35/J35)</f>
        <v>0</v>
      </c>
      <c r="N35" s="5">
        <v>0</v>
      </c>
      <c r="O35" s="8">
        <f>P35/J35</f>
        <v>1</v>
      </c>
      <c r="P35" s="5">
        <v>14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22"/>
      <c r="AC35" s="22"/>
      <c r="AD35" s="22"/>
      <c r="AE35" s="22"/>
      <c r="AF35" s="18"/>
      <c r="AG35" s="15"/>
      <c r="AH35" s="5"/>
      <c r="AI35" s="5"/>
      <c r="AJ35" s="5" t="s">
        <v>30</v>
      </c>
    </row>
    <row r="36" spans="1:36" s="9" customFormat="1" x14ac:dyDescent="0.2">
      <c r="A36" t="s">
        <v>141</v>
      </c>
      <c r="B36" s="5"/>
      <c r="C36" s="5" t="s">
        <v>10</v>
      </c>
      <c r="D36" s="5">
        <v>3</v>
      </c>
      <c r="E36" s="6">
        <v>43261</v>
      </c>
      <c r="F36" s="5"/>
      <c r="G36" s="5">
        <v>60</v>
      </c>
      <c r="H36" s="5">
        <v>39.5</v>
      </c>
      <c r="I36" s="5" t="s">
        <v>29</v>
      </c>
      <c r="J36" s="5">
        <v>31</v>
      </c>
      <c r="K36" s="8">
        <f>(L36/J36)</f>
        <v>0.35483870967741937</v>
      </c>
      <c r="L36" s="5">
        <v>11</v>
      </c>
      <c r="M36" s="8">
        <f>(N36/J36)</f>
        <v>6.4516129032258063E-2</v>
      </c>
      <c r="N36" s="5">
        <v>2</v>
      </c>
      <c r="O36" s="8">
        <f>P36/J36</f>
        <v>0.58064516129032262</v>
      </c>
      <c r="P36" s="5">
        <v>18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22"/>
      <c r="AC36" s="22"/>
      <c r="AD36" s="22"/>
      <c r="AE36" s="22"/>
      <c r="AF36" s="18"/>
      <c r="AG36" s="15"/>
      <c r="AH36" s="5"/>
      <c r="AI36" s="5"/>
      <c r="AJ36" s="5" t="s">
        <v>30</v>
      </c>
    </row>
    <row r="37" spans="1:36" s="9" customFormat="1" x14ac:dyDescent="0.2">
      <c r="A37" t="s">
        <v>141</v>
      </c>
      <c r="B37" s="5"/>
      <c r="C37" s="5" t="s">
        <v>10</v>
      </c>
      <c r="D37" s="5">
        <v>4</v>
      </c>
      <c r="E37" s="6">
        <v>43261</v>
      </c>
      <c r="F37" s="5"/>
      <c r="G37" s="5">
        <v>60</v>
      </c>
      <c r="H37" s="5">
        <v>39.5</v>
      </c>
      <c r="I37" s="5" t="s">
        <v>29</v>
      </c>
      <c r="J37" s="5">
        <v>38</v>
      </c>
      <c r="K37" s="8">
        <f>(L37/J37)</f>
        <v>0</v>
      </c>
      <c r="L37" s="5">
        <v>0</v>
      </c>
      <c r="M37" s="8">
        <f>(N37/J37)</f>
        <v>0</v>
      </c>
      <c r="N37" s="5">
        <v>0</v>
      </c>
      <c r="O37" s="8">
        <f>P37/J37</f>
        <v>1</v>
      </c>
      <c r="P37" s="5">
        <v>38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22"/>
      <c r="AC37" s="22"/>
      <c r="AD37" s="22"/>
      <c r="AE37" s="22"/>
      <c r="AF37" s="18"/>
      <c r="AG37" s="15"/>
      <c r="AH37" s="5"/>
      <c r="AI37" s="5"/>
      <c r="AJ37" s="5" t="s">
        <v>30</v>
      </c>
    </row>
    <row r="38" spans="1:36" s="9" customFormat="1" x14ac:dyDescent="0.2">
      <c r="A38" t="s">
        <v>141</v>
      </c>
      <c r="B38" s="5"/>
      <c r="C38" s="5" t="s">
        <v>10</v>
      </c>
      <c r="D38" s="5">
        <v>6</v>
      </c>
      <c r="E38" s="6">
        <v>43261</v>
      </c>
      <c r="F38" s="5"/>
      <c r="G38" s="5">
        <v>60</v>
      </c>
      <c r="H38" s="5">
        <v>39.5</v>
      </c>
      <c r="I38" s="5" t="s">
        <v>29</v>
      </c>
      <c r="J38" s="5">
        <v>24</v>
      </c>
      <c r="K38" s="8">
        <f>(L38/J38)</f>
        <v>0</v>
      </c>
      <c r="L38" s="5">
        <v>0</v>
      </c>
      <c r="M38" s="8">
        <f>(N38/J38)</f>
        <v>0</v>
      </c>
      <c r="N38" s="5">
        <v>0</v>
      </c>
      <c r="O38" s="8">
        <f>P38/J38</f>
        <v>1</v>
      </c>
      <c r="P38" s="5">
        <v>24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22"/>
      <c r="AC38" s="22"/>
      <c r="AD38" s="22"/>
      <c r="AE38" s="22"/>
      <c r="AF38" s="18"/>
      <c r="AG38" s="15"/>
      <c r="AH38" s="5"/>
      <c r="AI38" s="5"/>
      <c r="AJ38" s="5" t="s">
        <v>30</v>
      </c>
    </row>
    <row r="39" spans="1:36" s="9" customFormat="1" x14ac:dyDescent="0.2">
      <c r="A39" t="s">
        <v>141</v>
      </c>
      <c r="B39" s="5"/>
      <c r="C39" s="5" t="s">
        <v>10</v>
      </c>
      <c r="D39" s="5">
        <v>7</v>
      </c>
      <c r="E39" s="6">
        <v>43261</v>
      </c>
      <c r="F39" s="5"/>
      <c r="G39" s="5">
        <v>60</v>
      </c>
      <c r="H39" s="5">
        <v>39.5</v>
      </c>
      <c r="I39" s="5" t="s">
        <v>29</v>
      </c>
      <c r="J39" s="5">
        <v>0</v>
      </c>
      <c r="K39" s="8">
        <v>0</v>
      </c>
      <c r="L39" s="5">
        <v>0</v>
      </c>
      <c r="M39" s="8">
        <v>0</v>
      </c>
      <c r="N39" s="5">
        <v>0</v>
      </c>
      <c r="O39" s="8">
        <v>0</v>
      </c>
      <c r="P39" s="5">
        <v>0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22"/>
      <c r="AC39" s="22"/>
      <c r="AD39" s="22"/>
      <c r="AE39" s="22"/>
      <c r="AF39" s="18"/>
      <c r="AG39" s="15"/>
      <c r="AH39" s="5"/>
      <c r="AI39" s="5"/>
      <c r="AJ39" s="5" t="s">
        <v>30</v>
      </c>
    </row>
    <row r="40" spans="1:36" s="9" customFormat="1" x14ac:dyDescent="0.2">
      <c r="A40" s="5" t="s">
        <v>76</v>
      </c>
      <c r="B40"/>
      <c r="C40" s="5" t="s">
        <v>20</v>
      </c>
      <c r="D40" s="5">
        <v>1</v>
      </c>
      <c r="E40" s="1">
        <v>43257</v>
      </c>
      <c r="F40" s="2">
        <v>0.70833333333333337</v>
      </c>
      <c r="G40" s="5">
        <v>77</v>
      </c>
      <c r="H40" s="5">
        <v>17</v>
      </c>
      <c r="I40" s="5" t="s">
        <v>52</v>
      </c>
      <c r="J40" s="5">
        <v>25</v>
      </c>
      <c r="K40" s="8">
        <f>(L40/J40)</f>
        <v>0.6</v>
      </c>
      <c r="L40" s="5">
        <v>15</v>
      </c>
      <c r="M40" s="8">
        <f>(N40/J40)</f>
        <v>0.24</v>
      </c>
      <c r="N40" s="5">
        <v>6</v>
      </c>
      <c r="O40" s="8">
        <f>P40/J40</f>
        <v>0.16</v>
      </c>
      <c r="P40" s="5">
        <v>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22"/>
      <c r="AC40" s="22"/>
      <c r="AD40" s="22"/>
      <c r="AE40" s="22"/>
      <c r="AF40" s="18"/>
      <c r="AG40" s="15"/>
      <c r="AH40" t="s">
        <v>63</v>
      </c>
      <c r="AI40" s="5"/>
      <c r="AJ40"/>
    </row>
    <row r="41" spans="1:36" s="9" customFormat="1" x14ac:dyDescent="0.2">
      <c r="A41" s="5" t="s">
        <v>76</v>
      </c>
      <c r="B41"/>
      <c r="C41" s="5" t="s">
        <v>20</v>
      </c>
      <c r="D41" s="5">
        <v>2</v>
      </c>
      <c r="E41" s="1">
        <v>43257</v>
      </c>
      <c r="F41" s="2">
        <v>0.76041666666666663</v>
      </c>
      <c r="G41" s="5">
        <v>75</v>
      </c>
      <c r="H41" s="5">
        <v>17</v>
      </c>
      <c r="I41" s="5" t="s">
        <v>86</v>
      </c>
      <c r="J41" s="5">
        <v>32</v>
      </c>
      <c r="K41" s="8">
        <f>(L41/J41)</f>
        <v>0.46875</v>
      </c>
      <c r="L41" s="5">
        <v>15</v>
      </c>
      <c r="M41" s="8">
        <f>(N41/J41)</f>
        <v>0.375</v>
      </c>
      <c r="N41" s="5">
        <v>12</v>
      </c>
      <c r="O41" s="8">
        <f>P41/J41</f>
        <v>0.15625</v>
      </c>
      <c r="P41" s="5">
        <v>5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22"/>
      <c r="AC41" s="22"/>
      <c r="AD41" s="22"/>
      <c r="AE41" s="22"/>
      <c r="AF41" s="18"/>
      <c r="AG41" s="15"/>
      <c r="AH41" t="s">
        <v>64</v>
      </c>
      <c r="AI41" s="5"/>
      <c r="AJ41"/>
    </row>
    <row r="42" spans="1:36" s="9" customFormat="1" x14ac:dyDescent="0.2">
      <c r="A42" s="5" t="s">
        <v>76</v>
      </c>
      <c r="B42"/>
      <c r="C42" s="5" t="s">
        <v>20</v>
      </c>
      <c r="D42" s="5">
        <v>3</v>
      </c>
      <c r="E42" s="1">
        <v>43258</v>
      </c>
      <c r="F42" s="2">
        <v>0.40625</v>
      </c>
      <c r="G42" s="5">
        <v>55</v>
      </c>
      <c r="H42" s="5">
        <v>60</v>
      </c>
      <c r="I42" s="5" t="s">
        <v>53</v>
      </c>
      <c r="J42" s="5">
        <v>64</v>
      </c>
      <c r="K42" s="8">
        <f>(L42/J42)</f>
        <v>0.28125</v>
      </c>
      <c r="L42" s="5">
        <v>18</v>
      </c>
      <c r="M42" s="8">
        <f>(N42/J42)</f>
        <v>0.5625</v>
      </c>
      <c r="N42" s="5">
        <v>36</v>
      </c>
      <c r="O42" s="8">
        <f>P42/J42</f>
        <v>0.15625</v>
      </c>
      <c r="P42" s="5">
        <v>10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2"/>
      <c r="AC42" s="22"/>
      <c r="AD42" s="22"/>
      <c r="AE42" s="22"/>
      <c r="AF42" s="18"/>
      <c r="AG42" s="15"/>
      <c r="AH42" t="s">
        <v>65</v>
      </c>
      <c r="AI42" s="5"/>
      <c r="AJ42"/>
    </row>
    <row r="43" spans="1:36" s="9" customFormat="1" x14ac:dyDescent="0.2">
      <c r="A43" s="5" t="s">
        <v>76</v>
      </c>
      <c r="B43"/>
      <c r="C43" s="5" t="s">
        <v>20</v>
      </c>
      <c r="D43" s="5">
        <v>4</v>
      </c>
      <c r="E43" s="1">
        <v>43258</v>
      </c>
      <c r="F43" s="2">
        <v>0.45624999999999999</v>
      </c>
      <c r="G43" s="5">
        <v>61</v>
      </c>
      <c r="H43" s="5">
        <v>60</v>
      </c>
      <c r="I43" s="5" t="s">
        <v>89</v>
      </c>
      <c r="J43" s="5">
        <v>48</v>
      </c>
      <c r="K43" s="8">
        <f>(L43/J43)</f>
        <v>0.375</v>
      </c>
      <c r="L43" s="5">
        <v>18</v>
      </c>
      <c r="M43" s="8">
        <f>(N43/J43)</f>
        <v>0.39583333333333331</v>
      </c>
      <c r="N43" s="5">
        <v>19</v>
      </c>
      <c r="O43" s="8">
        <f>P43/J43</f>
        <v>0.22916666666666666</v>
      </c>
      <c r="P43" s="5">
        <v>11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2"/>
      <c r="AC43" s="22"/>
      <c r="AD43" s="22"/>
      <c r="AE43" s="22"/>
      <c r="AF43" s="18"/>
      <c r="AG43" s="15"/>
      <c r="AH43" t="s">
        <v>66</v>
      </c>
      <c r="AI43" s="5"/>
      <c r="AJ43"/>
    </row>
    <row r="44" spans="1:36" s="9" customFormat="1" x14ac:dyDescent="0.2">
      <c r="A44" s="5" t="s">
        <v>76</v>
      </c>
      <c r="B44"/>
      <c r="C44" s="5" t="s">
        <v>20</v>
      </c>
      <c r="D44" s="5">
        <v>5</v>
      </c>
      <c r="E44" s="1">
        <v>43258</v>
      </c>
      <c r="F44" s="2">
        <v>0.50694444444444442</v>
      </c>
      <c r="G44" s="5">
        <v>75</v>
      </c>
      <c r="H44" s="5">
        <v>42</v>
      </c>
      <c r="I44" s="5" t="s">
        <v>86</v>
      </c>
      <c r="J44" s="5">
        <v>39</v>
      </c>
      <c r="K44" s="8">
        <f>(L44/J44)</f>
        <v>0.41025641025641024</v>
      </c>
      <c r="L44" s="5">
        <v>16</v>
      </c>
      <c r="M44" s="8">
        <f>(N44/J44)</f>
        <v>0.20512820512820512</v>
      </c>
      <c r="N44" s="5">
        <v>8</v>
      </c>
      <c r="O44" s="8">
        <f>P44/J44</f>
        <v>0.38461538461538464</v>
      </c>
      <c r="P44" s="5">
        <v>15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2"/>
      <c r="AC44" s="22"/>
      <c r="AD44" s="22"/>
      <c r="AE44" s="22"/>
      <c r="AF44" s="18"/>
      <c r="AG44" s="15"/>
      <c r="AH44" t="s">
        <v>67</v>
      </c>
      <c r="AI44" s="5"/>
      <c r="AJ44"/>
    </row>
    <row r="45" spans="1:36" s="9" customFormat="1" x14ac:dyDescent="0.2">
      <c r="A45" s="5" t="s">
        <v>76</v>
      </c>
      <c r="B45"/>
      <c r="C45" s="5" t="s">
        <v>20</v>
      </c>
      <c r="D45" s="5">
        <v>6</v>
      </c>
      <c r="E45" s="1">
        <v>43258</v>
      </c>
      <c r="F45" s="2">
        <v>5.5555555555555552E-2</v>
      </c>
      <c r="G45" s="5">
        <v>80</v>
      </c>
      <c r="H45" s="5">
        <v>25</v>
      </c>
      <c r="I45" s="5" t="s">
        <v>86</v>
      </c>
      <c r="J45">
        <f>SUM(L45, N45, P45)</f>
        <v>55</v>
      </c>
      <c r="K45" s="8">
        <f>(L45/J45)</f>
        <v>0.6</v>
      </c>
      <c r="L45" s="5">
        <v>33</v>
      </c>
      <c r="M45" s="8">
        <f>(N45/J45)</f>
        <v>0.14545454545454545</v>
      </c>
      <c r="N45" s="5">
        <v>8</v>
      </c>
      <c r="O45" s="8">
        <f>P45/J45</f>
        <v>0.25454545454545452</v>
      </c>
      <c r="P45" s="5">
        <v>14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2"/>
      <c r="AC45" s="22"/>
      <c r="AD45" s="22"/>
      <c r="AE45" s="22"/>
      <c r="AF45" s="18"/>
      <c r="AG45" s="15"/>
      <c r="AH45" t="s">
        <v>68</v>
      </c>
      <c r="AI45" s="5"/>
      <c r="AJ45"/>
    </row>
    <row r="46" spans="1:36" s="9" customFormat="1" x14ac:dyDescent="0.2">
      <c r="A46" s="5" t="s">
        <v>141</v>
      </c>
      <c r="B46"/>
      <c r="C46" s="5" t="s">
        <v>25</v>
      </c>
      <c r="D46" s="5">
        <v>1</v>
      </c>
      <c r="E46" s="1">
        <v>43262</v>
      </c>
      <c r="F46"/>
      <c r="G46" s="5">
        <v>54</v>
      </c>
      <c r="H46" s="5">
        <v>46</v>
      </c>
      <c r="I46" s="5" t="s">
        <v>88</v>
      </c>
      <c r="J46" s="5">
        <v>58</v>
      </c>
      <c r="K46" s="8">
        <f>(L46/J46)</f>
        <v>0.27586206896551724</v>
      </c>
      <c r="L46" s="5">
        <v>16</v>
      </c>
      <c r="M46" s="8">
        <f>(N46/J46)</f>
        <v>8.6206896551724144E-2</v>
      </c>
      <c r="N46" s="5">
        <v>5</v>
      </c>
      <c r="O46" s="8">
        <f>P46/J46</f>
        <v>0.63793103448275867</v>
      </c>
      <c r="P46" s="5">
        <v>37</v>
      </c>
      <c r="Q46" s="5">
        <v>49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22"/>
      <c r="AC46" s="22"/>
      <c r="AD46" s="22"/>
      <c r="AE46" s="22"/>
      <c r="AF46" s="18"/>
      <c r="AG46" s="15"/>
      <c r="AH46" t="s">
        <v>79</v>
      </c>
      <c r="AI46"/>
      <c r="AJ46"/>
    </row>
    <row r="47" spans="1:36" s="9" customFormat="1" x14ac:dyDescent="0.2">
      <c r="A47" s="5" t="s">
        <v>141</v>
      </c>
      <c r="B47"/>
      <c r="C47" s="5" t="s">
        <v>25</v>
      </c>
      <c r="D47" s="5">
        <v>2</v>
      </c>
      <c r="E47" s="1">
        <v>43262</v>
      </c>
      <c r="F47"/>
      <c r="G47" s="5">
        <v>54</v>
      </c>
      <c r="H47" s="5">
        <v>46</v>
      </c>
      <c r="I47" s="5" t="s">
        <v>88</v>
      </c>
      <c r="J47" s="5">
        <v>26</v>
      </c>
      <c r="K47" s="8">
        <f>(L47/J47)</f>
        <v>0.26923076923076922</v>
      </c>
      <c r="L47" s="5">
        <v>7</v>
      </c>
      <c r="M47" s="8">
        <f>(N47/J47)</f>
        <v>0.34615384615384615</v>
      </c>
      <c r="N47" s="5">
        <v>9</v>
      </c>
      <c r="O47" s="8">
        <f>P47/J47</f>
        <v>0.38461538461538464</v>
      </c>
      <c r="P47" s="5">
        <v>10</v>
      </c>
      <c r="Q47" s="5">
        <v>25.5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22"/>
      <c r="AC47" s="22"/>
      <c r="AD47" s="22"/>
      <c r="AE47" s="22"/>
      <c r="AF47" s="18"/>
      <c r="AG47" s="15"/>
      <c r="AH47" t="s">
        <v>80</v>
      </c>
      <c r="AI47"/>
      <c r="AJ47"/>
    </row>
    <row r="48" spans="1:36" s="9" customFormat="1" x14ac:dyDescent="0.2">
      <c r="A48" s="5" t="s">
        <v>141</v>
      </c>
      <c r="B48"/>
      <c r="C48" s="5" t="s">
        <v>25</v>
      </c>
      <c r="D48" s="5">
        <v>3</v>
      </c>
      <c r="E48" s="1">
        <v>43262</v>
      </c>
      <c r="F48"/>
      <c r="G48" s="5">
        <v>54</v>
      </c>
      <c r="H48" s="5">
        <v>46</v>
      </c>
      <c r="I48" s="5" t="s">
        <v>88</v>
      </c>
      <c r="J48" s="5">
        <v>31</v>
      </c>
      <c r="K48" s="8">
        <f>(L48/J48)</f>
        <v>0.22580645161290322</v>
      </c>
      <c r="L48" s="5">
        <v>7</v>
      </c>
      <c r="M48" s="8">
        <f>(N48/J48)</f>
        <v>0.41935483870967744</v>
      </c>
      <c r="N48" s="5">
        <v>13</v>
      </c>
      <c r="O48" s="8">
        <f>P48/J48</f>
        <v>0.35483870967741937</v>
      </c>
      <c r="P48" s="5">
        <v>11</v>
      </c>
      <c r="Q48" s="5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22"/>
      <c r="AC48" s="22"/>
      <c r="AD48" s="22"/>
      <c r="AE48" s="22"/>
      <c r="AF48" s="18"/>
      <c r="AG48" s="15"/>
      <c r="AH48" t="s">
        <v>81</v>
      </c>
      <c r="AI48"/>
      <c r="AJ48"/>
    </row>
    <row r="49" spans="1:36" s="9" customFormat="1" x14ac:dyDescent="0.2">
      <c r="A49" s="5" t="s">
        <v>141</v>
      </c>
      <c r="B49"/>
      <c r="C49" s="5" t="s">
        <v>25</v>
      </c>
      <c r="D49" s="5">
        <v>4</v>
      </c>
      <c r="E49" s="1">
        <v>43262</v>
      </c>
      <c r="F49"/>
      <c r="G49" s="5">
        <v>54</v>
      </c>
      <c r="H49" s="5">
        <v>46</v>
      </c>
      <c r="I49" s="5" t="s">
        <v>88</v>
      </c>
      <c r="J49" s="5">
        <v>32</v>
      </c>
      <c r="K49" s="8">
        <f>(L49/J49)</f>
        <v>0.25</v>
      </c>
      <c r="L49" s="5">
        <v>8</v>
      </c>
      <c r="M49" s="8">
        <f>(N49/J49)</f>
        <v>0.21875</v>
      </c>
      <c r="N49" s="5">
        <v>7</v>
      </c>
      <c r="O49" s="8">
        <f>P49/J49</f>
        <v>0.53125</v>
      </c>
      <c r="P49" s="5">
        <v>17</v>
      </c>
      <c r="Q49" s="5">
        <v>25.5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22"/>
      <c r="AC49" s="22"/>
      <c r="AD49" s="22"/>
      <c r="AE49" s="22"/>
      <c r="AF49" s="18"/>
      <c r="AG49" s="15"/>
      <c r="AH49" t="s">
        <v>78</v>
      </c>
      <c r="AI49"/>
      <c r="AJ49"/>
    </row>
    <row r="50" spans="1:36" x14ac:dyDescent="0.2">
      <c r="A50" s="5" t="s">
        <v>141</v>
      </c>
      <c r="C50" s="5" t="s">
        <v>26</v>
      </c>
      <c r="D50" s="5">
        <v>1</v>
      </c>
      <c r="J50" s="5">
        <v>26</v>
      </c>
      <c r="K50" s="8">
        <f>(L50/J50)</f>
        <v>0.42307692307692307</v>
      </c>
      <c r="L50" s="5">
        <v>11</v>
      </c>
      <c r="M50" s="8">
        <f>(N50/J50)</f>
        <v>0.26923076923076922</v>
      </c>
      <c r="N50" s="5">
        <v>7</v>
      </c>
      <c r="O50" s="8">
        <f>P50/J50</f>
        <v>0.30769230769230771</v>
      </c>
      <c r="P50" s="5">
        <v>8</v>
      </c>
      <c r="Q50" s="5">
        <v>25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22"/>
      <c r="AC50" s="22"/>
      <c r="AD50" s="22"/>
      <c r="AE50" s="22"/>
      <c r="AF50" s="18"/>
      <c r="AG50" s="15"/>
      <c r="AH50" t="s">
        <v>82</v>
      </c>
    </row>
    <row r="51" spans="1:36" x14ac:dyDescent="0.2">
      <c r="A51" s="5" t="s">
        <v>141</v>
      </c>
      <c r="C51" s="5" t="s">
        <v>26</v>
      </c>
      <c r="D51" s="5">
        <v>2</v>
      </c>
      <c r="J51" s="5">
        <v>38</v>
      </c>
      <c r="K51" s="8">
        <f>(L51/J51)</f>
        <v>0.21052631578947367</v>
      </c>
      <c r="L51" s="5">
        <v>8</v>
      </c>
      <c r="M51" s="8">
        <f>(N51/J51)</f>
        <v>0.60526315789473684</v>
      </c>
      <c r="N51" s="5">
        <v>23</v>
      </c>
      <c r="O51" s="8">
        <f>P51/J51</f>
        <v>0.13157894736842105</v>
      </c>
      <c r="P51" s="5">
        <v>5</v>
      </c>
      <c r="Q51" s="5">
        <v>36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22"/>
      <c r="AC51" s="22"/>
      <c r="AD51" s="22"/>
      <c r="AE51" s="22"/>
      <c r="AF51" s="18"/>
      <c r="AG51" s="15"/>
      <c r="AH51" t="s">
        <v>83</v>
      </c>
    </row>
    <row r="52" spans="1:36" x14ac:dyDescent="0.2">
      <c r="A52" s="5" t="s">
        <v>141</v>
      </c>
      <c r="C52" s="5" t="s">
        <v>26</v>
      </c>
      <c r="D52" s="5">
        <v>3</v>
      </c>
      <c r="J52" s="5">
        <v>11</v>
      </c>
      <c r="K52" s="8">
        <f>(L52/J52)</f>
        <v>0.45454545454545453</v>
      </c>
      <c r="L52" s="5">
        <v>5</v>
      </c>
      <c r="M52" s="8">
        <f>(N52/J52)</f>
        <v>0.36363636363636365</v>
      </c>
      <c r="N52" s="5">
        <v>4</v>
      </c>
      <c r="O52" s="8">
        <f>P52/J52</f>
        <v>0.18181818181818182</v>
      </c>
      <c r="P52" s="5">
        <v>2</v>
      </c>
      <c r="Q52" s="5">
        <v>20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22"/>
      <c r="AC52" s="22"/>
      <c r="AD52" s="22"/>
      <c r="AE52" s="22"/>
      <c r="AF52" s="18"/>
      <c r="AG52" s="15"/>
      <c r="AH52" t="s">
        <v>84</v>
      </c>
    </row>
    <row r="53" spans="1:36" x14ac:dyDescent="0.2">
      <c r="A53" s="5" t="s">
        <v>141</v>
      </c>
      <c r="C53" s="5" t="s">
        <v>26</v>
      </c>
      <c r="D53" s="5">
        <v>4</v>
      </c>
      <c r="J53" s="5">
        <v>62</v>
      </c>
      <c r="K53" s="8">
        <f>(L53/J53)</f>
        <v>0.22580645161290322</v>
      </c>
      <c r="L53" s="5">
        <v>14</v>
      </c>
      <c r="M53" s="8">
        <f>(N53/J53)</f>
        <v>0.58064516129032262</v>
      </c>
      <c r="N53" s="5">
        <v>36</v>
      </c>
      <c r="O53" s="8">
        <f>P53/J53</f>
        <v>0.19354838709677419</v>
      </c>
      <c r="P53" s="5">
        <v>12</v>
      </c>
      <c r="Q53" s="5">
        <v>36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22"/>
      <c r="AC53" s="22"/>
      <c r="AD53" s="22"/>
      <c r="AE53" s="22"/>
      <c r="AF53" s="18"/>
      <c r="AG53" s="15"/>
      <c r="AH53" t="s">
        <v>85</v>
      </c>
    </row>
    <row r="54" spans="1:36" s="9" customFormat="1" x14ac:dyDescent="0.2">
      <c r="A54" s="5" t="s">
        <v>141</v>
      </c>
      <c r="B54"/>
      <c r="C54" s="5" t="s">
        <v>140</v>
      </c>
      <c r="D54">
        <v>1</v>
      </c>
      <c r="E54" s="7">
        <v>43286</v>
      </c>
      <c r="F54" s="2">
        <v>0.8041666666666667</v>
      </c>
      <c r="G54">
        <v>92</v>
      </c>
      <c r="H54">
        <v>13</v>
      </c>
      <c r="I54" t="s">
        <v>86</v>
      </c>
      <c r="J54">
        <f>SUM(L54, N54, P54)</f>
        <v>41</v>
      </c>
      <c r="K54" s="8">
        <f>(L54/J54)</f>
        <v>0.21951219512195122</v>
      </c>
      <c r="L54" s="5">
        <v>9</v>
      </c>
      <c r="M54" s="8">
        <f>(N54/J54)</f>
        <v>0.51219512195121952</v>
      </c>
      <c r="N54" s="5">
        <v>21</v>
      </c>
      <c r="O54" s="8">
        <f>P54/J54</f>
        <v>0.26829268292682928</v>
      </c>
      <c r="P54" s="5">
        <v>11</v>
      </c>
      <c r="Q54"/>
      <c r="R54"/>
      <c r="S54"/>
      <c r="T54"/>
      <c r="U54"/>
      <c r="V54"/>
      <c r="W54"/>
      <c r="X54"/>
      <c r="Y54"/>
      <c r="Z54"/>
      <c r="AA54"/>
      <c r="AB54" s="20"/>
      <c r="AC54" s="20"/>
      <c r="AD54" s="20"/>
      <c r="AE54" s="20"/>
      <c r="AF54" s="18"/>
      <c r="AG54" s="15"/>
      <c r="AH54" t="s">
        <v>155</v>
      </c>
      <c r="AI54"/>
      <c r="AJ54" t="s">
        <v>152</v>
      </c>
    </row>
    <row r="55" spans="1:36" x14ac:dyDescent="0.2">
      <c r="A55" s="5" t="s">
        <v>141</v>
      </c>
      <c r="C55" s="5" t="s">
        <v>140</v>
      </c>
      <c r="D55">
        <v>2</v>
      </c>
      <c r="E55" s="7">
        <v>43287</v>
      </c>
      <c r="F55" s="2">
        <v>0.4201388888888889</v>
      </c>
      <c r="G55">
        <v>70</v>
      </c>
      <c r="H55">
        <v>48</v>
      </c>
      <c r="I55" t="s">
        <v>53</v>
      </c>
      <c r="J55">
        <f>SUM(L55, N55, P55)</f>
        <v>60</v>
      </c>
      <c r="K55" s="8">
        <f>(L55/J55)</f>
        <v>0.18333333333333332</v>
      </c>
      <c r="L55" s="5">
        <v>11</v>
      </c>
      <c r="M55" s="8">
        <f>(N55/J55)</f>
        <v>0.38333333333333336</v>
      </c>
      <c r="N55" s="5">
        <v>23</v>
      </c>
      <c r="O55" s="8">
        <f>P55/J55</f>
        <v>0.43333333333333335</v>
      </c>
      <c r="P55" s="5">
        <v>26</v>
      </c>
      <c r="AF55" s="18"/>
      <c r="AG55" s="15"/>
      <c r="AH55" t="s">
        <v>158</v>
      </c>
      <c r="AJ55" t="s">
        <v>152</v>
      </c>
    </row>
    <row r="56" spans="1:36" x14ac:dyDescent="0.2">
      <c r="A56" s="5" t="s">
        <v>141</v>
      </c>
      <c r="C56" s="5" t="s">
        <v>140</v>
      </c>
      <c r="D56">
        <v>3</v>
      </c>
      <c r="E56" s="7">
        <v>43287</v>
      </c>
      <c r="F56" s="2">
        <v>0.47916666666666669</v>
      </c>
      <c r="G56">
        <v>83</v>
      </c>
      <c r="H56">
        <v>26</v>
      </c>
      <c r="I56" t="s">
        <v>53</v>
      </c>
      <c r="J56">
        <f>SUM(L56, N56, P56)</f>
        <v>24</v>
      </c>
      <c r="K56" s="8">
        <f>(L56/J56)</f>
        <v>0.29166666666666669</v>
      </c>
      <c r="L56" s="5">
        <v>7</v>
      </c>
      <c r="M56" s="8">
        <f>(N56/J56)</f>
        <v>0.25</v>
      </c>
      <c r="N56" s="5">
        <v>6</v>
      </c>
      <c r="O56" s="8">
        <f>P56/J56</f>
        <v>0.45833333333333331</v>
      </c>
      <c r="P56" s="5">
        <v>11</v>
      </c>
      <c r="AF56" s="18"/>
      <c r="AG56" s="15"/>
      <c r="AH56" t="s">
        <v>238</v>
      </c>
      <c r="AJ56" t="s">
        <v>152</v>
      </c>
    </row>
    <row r="57" spans="1:36" x14ac:dyDescent="0.2">
      <c r="A57" s="5" t="s">
        <v>141</v>
      </c>
      <c r="C57" s="5" t="s">
        <v>140</v>
      </c>
      <c r="D57">
        <v>4</v>
      </c>
      <c r="E57" s="7">
        <v>43287</v>
      </c>
      <c r="F57" s="2">
        <v>0.52777777777777779</v>
      </c>
      <c r="G57">
        <v>78</v>
      </c>
      <c r="H57">
        <v>25</v>
      </c>
      <c r="I57" t="s">
        <v>53</v>
      </c>
      <c r="J57">
        <f>SUM(L57, N57, P57)</f>
        <v>24</v>
      </c>
      <c r="K57" s="8">
        <f>(L57/J57)</f>
        <v>0.16666666666666666</v>
      </c>
      <c r="L57" s="5">
        <v>4</v>
      </c>
      <c r="M57" s="8">
        <f>(N57/J57)</f>
        <v>0.75</v>
      </c>
      <c r="N57" s="5">
        <v>18</v>
      </c>
      <c r="O57" s="8">
        <f>P57/J57</f>
        <v>8.3333333333333329E-2</v>
      </c>
      <c r="P57" s="5">
        <v>2</v>
      </c>
      <c r="AF57" s="18"/>
      <c r="AG57" s="15"/>
      <c r="AH57" t="s">
        <v>239</v>
      </c>
      <c r="AJ57" t="s">
        <v>152</v>
      </c>
    </row>
    <row r="58" spans="1:36" x14ac:dyDescent="0.2">
      <c r="A58" s="9" t="s">
        <v>141</v>
      </c>
      <c r="B58" s="9"/>
      <c r="C58" s="9" t="s">
        <v>150</v>
      </c>
      <c r="D58" s="9">
        <v>1</v>
      </c>
      <c r="E58" s="12">
        <v>43287</v>
      </c>
      <c r="F58" s="10">
        <v>0.75</v>
      </c>
      <c r="G58" s="9">
        <v>68</v>
      </c>
      <c r="H58" s="9">
        <v>28</v>
      </c>
      <c r="I58" s="9" t="s">
        <v>53</v>
      </c>
      <c r="J58" s="9">
        <f>SUM(L58, N58, P58)</f>
        <v>51</v>
      </c>
      <c r="K58" s="11">
        <f>(L58/J58)</f>
        <v>0.43137254901960786</v>
      </c>
      <c r="L58" s="9">
        <v>22</v>
      </c>
      <c r="M58" s="11">
        <f>(N58/J58)</f>
        <v>0.49019607843137253</v>
      </c>
      <c r="N58" s="9">
        <v>25</v>
      </c>
      <c r="O58" s="11">
        <f>P58/J58</f>
        <v>7.8431372549019607E-2</v>
      </c>
      <c r="P58" s="9">
        <v>4</v>
      </c>
      <c r="Q58" s="9"/>
      <c r="R58" s="9"/>
      <c r="S58" s="9"/>
      <c r="T58" s="9"/>
      <c r="U58" s="9"/>
      <c r="V58" s="9" t="s">
        <v>260</v>
      </c>
      <c r="W58" s="9"/>
      <c r="X58" s="9"/>
      <c r="Y58" s="9"/>
      <c r="Z58" s="9"/>
      <c r="AA58" s="9"/>
      <c r="AB58" s="21"/>
      <c r="AC58" s="21"/>
      <c r="AD58" s="21"/>
      <c r="AE58" s="21"/>
      <c r="AF58" s="19"/>
      <c r="AG58" s="16"/>
      <c r="AH58" s="9" t="s">
        <v>240</v>
      </c>
      <c r="AI58" s="9"/>
      <c r="AJ58" s="9"/>
    </row>
    <row r="59" spans="1:36" x14ac:dyDescent="0.2">
      <c r="A59" s="5" t="s">
        <v>141</v>
      </c>
      <c r="C59" s="5" t="s">
        <v>150</v>
      </c>
      <c r="D59">
        <v>2</v>
      </c>
      <c r="E59" s="7">
        <v>43287</v>
      </c>
      <c r="F59" s="2">
        <v>0.76041666666666663</v>
      </c>
      <c r="G59">
        <v>68</v>
      </c>
      <c r="H59">
        <v>28</v>
      </c>
      <c r="I59" t="s">
        <v>53</v>
      </c>
      <c r="J59">
        <f>SUM(L59, N59, P59)</f>
        <v>71</v>
      </c>
      <c r="K59" s="8">
        <f>(L59/J59)</f>
        <v>0.26760563380281688</v>
      </c>
      <c r="L59" s="5">
        <v>19</v>
      </c>
      <c r="M59" s="8">
        <f>(N59/J59)</f>
        <v>0.6619718309859155</v>
      </c>
      <c r="N59" s="5">
        <v>47</v>
      </c>
      <c r="O59" s="8">
        <f>P59/J59</f>
        <v>7.0422535211267609E-2</v>
      </c>
      <c r="P59" s="5">
        <v>5</v>
      </c>
      <c r="AF59" s="18"/>
      <c r="AH59" t="s">
        <v>241</v>
      </c>
    </row>
    <row r="60" spans="1:36" x14ac:dyDescent="0.2">
      <c r="A60" s="5" t="s">
        <v>141</v>
      </c>
      <c r="C60" s="5" t="s">
        <v>150</v>
      </c>
      <c r="D60">
        <v>3</v>
      </c>
      <c r="E60" s="7">
        <v>43288</v>
      </c>
      <c r="F60" s="2">
        <v>0.375</v>
      </c>
      <c r="G60">
        <v>75</v>
      </c>
      <c r="H60">
        <v>30</v>
      </c>
      <c r="I60" t="s">
        <v>86</v>
      </c>
      <c r="J60">
        <f>SUM(L60, N60, P60)</f>
        <v>21</v>
      </c>
      <c r="K60" s="8">
        <f>(L60/J60)</f>
        <v>0.47619047619047616</v>
      </c>
      <c r="L60" s="5">
        <v>10</v>
      </c>
      <c r="M60" s="8">
        <f>(N60/J60)</f>
        <v>0.38095238095238093</v>
      </c>
      <c r="N60" s="5">
        <v>8</v>
      </c>
      <c r="O60" s="8">
        <f>P60/J60</f>
        <v>0.14285714285714285</v>
      </c>
      <c r="P60" s="5">
        <v>3</v>
      </c>
      <c r="AH60" t="s">
        <v>243</v>
      </c>
    </row>
    <row r="61" spans="1:36" x14ac:dyDescent="0.2">
      <c r="A61" s="5" t="s">
        <v>141</v>
      </c>
      <c r="C61" s="5" t="s">
        <v>150</v>
      </c>
      <c r="D61">
        <v>4</v>
      </c>
      <c r="E61" s="7">
        <v>43288</v>
      </c>
      <c r="F61" s="2">
        <v>0.4375</v>
      </c>
      <c r="G61">
        <v>70</v>
      </c>
      <c r="H61">
        <v>25</v>
      </c>
      <c r="I61" t="s">
        <v>86</v>
      </c>
      <c r="J61">
        <f>SUM(L61, N61, P61)</f>
        <v>47</v>
      </c>
      <c r="K61" s="8">
        <f>(L61/J61)</f>
        <v>0.27659574468085107</v>
      </c>
      <c r="L61" s="5">
        <v>13</v>
      </c>
      <c r="M61" s="8">
        <f>(N61/J61)</f>
        <v>0.72340425531914898</v>
      </c>
      <c r="N61" s="5">
        <v>34</v>
      </c>
      <c r="O61" s="8">
        <f>P61/J61</f>
        <v>0</v>
      </c>
      <c r="P61" s="5">
        <v>0</v>
      </c>
      <c r="AH61" t="s">
        <v>244</v>
      </c>
    </row>
    <row r="62" spans="1:36" x14ac:dyDescent="0.2">
      <c r="A62" s="5" t="s">
        <v>141</v>
      </c>
      <c r="C62" s="5" t="s">
        <v>147</v>
      </c>
      <c r="D62">
        <v>1</v>
      </c>
      <c r="E62" s="7">
        <v>43288</v>
      </c>
      <c r="F62" s="2">
        <v>0.50694444444444442</v>
      </c>
      <c r="G62">
        <v>75</v>
      </c>
      <c r="H62">
        <v>27</v>
      </c>
      <c r="I62" t="s">
        <v>86</v>
      </c>
      <c r="J62">
        <f>SUM(L62, N62, P62)</f>
        <v>35</v>
      </c>
      <c r="K62" s="8">
        <f>(L62/J62)</f>
        <v>0.25714285714285712</v>
      </c>
      <c r="L62" s="5">
        <v>9</v>
      </c>
      <c r="M62" s="8">
        <f>(N62/J62)</f>
        <v>0.68571428571428572</v>
      </c>
      <c r="N62" s="5">
        <v>24</v>
      </c>
      <c r="O62" s="8">
        <f>P62/J62</f>
        <v>5.7142857142857141E-2</v>
      </c>
      <c r="P62" s="5">
        <v>2</v>
      </c>
      <c r="AH62" t="s">
        <v>245</v>
      </c>
    </row>
    <row r="63" spans="1:36" x14ac:dyDescent="0.2">
      <c r="A63" s="5" t="s">
        <v>141</v>
      </c>
      <c r="C63" s="5" t="s">
        <v>147</v>
      </c>
      <c r="D63">
        <v>2</v>
      </c>
      <c r="E63" s="7">
        <v>43288</v>
      </c>
      <c r="F63" s="2">
        <v>0.55555555555555558</v>
      </c>
      <c r="G63">
        <v>76</v>
      </c>
      <c r="H63">
        <v>24</v>
      </c>
      <c r="I63" t="s">
        <v>86</v>
      </c>
      <c r="J63">
        <f>SUM(L63, N63, P63)</f>
        <v>42</v>
      </c>
      <c r="K63" s="8">
        <f>(L63/J63)</f>
        <v>0.47619047619047616</v>
      </c>
      <c r="L63" s="5">
        <v>20</v>
      </c>
      <c r="M63" s="8">
        <f>(N63/J63)</f>
        <v>0.26190476190476192</v>
      </c>
      <c r="N63" s="5">
        <v>11</v>
      </c>
      <c r="O63" s="8">
        <f>P63/J63</f>
        <v>0.26190476190476192</v>
      </c>
      <c r="P63" s="5">
        <v>11</v>
      </c>
      <c r="AH63" t="s">
        <v>246</v>
      </c>
    </row>
    <row r="64" spans="1:36" x14ac:dyDescent="0.2">
      <c r="A64" s="5" t="s">
        <v>141</v>
      </c>
      <c r="C64" s="5" t="s">
        <v>147</v>
      </c>
      <c r="D64">
        <v>3</v>
      </c>
      <c r="E64" s="7">
        <v>43288</v>
      </c>
      <c r="F64" s="2">
        <v>0.60416666666666663</v>
      </c>
      <c r="G64">
        <v>77</v>
      </c>
      <c r="H64">
        <v>25</v>
      </c>
      <c r="I64" t="s">
        <v>86</v>
      </c>
      <c r="J64">
        <f>SUM(L64, N64, P64)</f>
        <v>25</v>
      </c>
      <c r="K64" s="8">
        <f>(L64/J64)</f>
        <v>0.48</v>
      </c>
      <c r="L64" s="5">
        <v>12</v>
      </c>
      <c r="M64" s="8">
        <f>(N64/J64)</f>
        <v>0.48</v>
      </c>
      <c r="N64" s="5">
        <v>12</v>
      </c>
      <c r="O64" s="8">
        <f>P64/J64</f>
        <v>0.04</v>
      </c>
      <c r="P64" s="5">
        <v>1</v>
      </c>
      <c r="AH64" t="s">
        <v>247</v>
      </c>
    </row>
    <row r="65" spans="1:36" s="9" customFormat="1" x14ac:dyDescent="0.2">
      <c r="A65" s="5" t="s">
        <v>141</v>
      </c>
      <c r="B65"/>
      <c r="C65" s="5" t="s">
        <v>147</v>
      </c>
      <c r="D65">
        <v>4</v>
      </c>
      <c r="E65" s="7">
        <v>43288</v>
      </c>
      <c r="F65" s="2">
        <v>0.65277777777777779</v>
      </c>
      <c r="G65">
        <v>75</v>
      </c>
      <c r="H65">
        <v>18</v>
      </c>
      <c r="I65" t="s">
        <v>86</v>
      </c>
      <c r="J65">
        <f>SUM(L65, N65, P65)</f>
        <v>36</v>
      </c>
      <c r="K65" s="8">
        <f>(L65/J65)</f>
        <v>0.3611111111111111</v>
      </c>
      <c r="L65" s="5">
        <v>13</v>
      </c>
      <c r="M65" s="8">
        <f>(N65/J65)</f>
        <v>0.52777777777777779</v>
      </c>
      <c r="N65" s="5">
        <v>19</v>
      </c>
      <c r="O65" s="8">
        <f>P65/J65</f>
        <v>0.1111111111111111</v>
      </c>
      <c r="P65" s="5">
        <v>4</v>
      </c>
      <c r="Q65"/>
      <c r="R65"/>
      <c r="S65"/>
      <c r="T65"/>
      <c r="U65"/>
      <c r="V65"/>
      <c r="W65"/>
      <c r="X65"/>
      <c r="Y65"/>
      <c r="Z65"/>
      <c r="AA65"/>
      <c r="AB65" s="20"/>
      <c r="AC65" s="20"/>
      <c r="AD65" s="20"/>
      <c r="AE65" s="20"/>
      <c r="AF65" s="17"/>
      <c r="AG65" s="14"/>
      <c r="AH65" t="s">
        <v>248</v>
      </c>
      <c r="AI65"/>
      <c r="AJ65"/>
    </row>
    <row r="66" spans="1:36" x14ac:dyDescent="0.2">
      <c r="A66" s="5" t="s">
        <v>141</v>
      </c>
      <c r="C66" s="5" t="s">
        <v>151</v>
      </c>
      <c r="D66">
        <v>1</v>
      </c>
      <c r="E66" s="7">
        <v>43288</v>
      </c>
      <c r="F66" s="2">
        <v>0.76666666666666661</v>
      </c>
      <c r="G66">
        <v>75</v>
      </c>
      <c r="H66">
        <v>19</v>
      </c>
      <c r="I66" t="s">
        <v>86</v>
      </c>
      <c r="J66">
        <f>SUM(L66, N66, P66)</f>
        <v>40</v>
      </c>
      <c r="K66" s="8">
        <f>(L66/J66)</f>
        <v>0.45</v>
      </c>
      <c r="L66" s="5">
        <v>18</v>
      </c>
      <c r="M66" s="8">
        <f>(N66/J66)</f>
        <v>0.42499999999999999</v>
      </c>
      <c r="N66" s="5">
        <v>17</v>
      </c>
      <c r="O66" s="8">
        <f>P66/J66</f>
        <v>0.125</v>
      </c>
      <c r="P66" s="5">
        <v>5</v>
      </c>
      <c r="AH66" t="s">
        <v>249</v>
      </c>
    </row>
    <row r="67" spans="1:36" x14ac:dyDescent="0.2">
      <c r="A67" s="5" t="s">
        <v>141</v>
      </c>
      <c r="C67" s="5" t="s">
        <v>151</v>
      </c>
      <c r="D67">
        <v>2</v>
      </c>
      <c r="E67" s="7">
        <v>43289</v>
      </c>
      <c r="F67" s="2">
        <v>0.32291666666666669</v>
      </c>
      <c r="G67">
        <v>59</v>
      </c>
      <c r="H67">
        <v>50</v>
      </c>
      <c r="I67" t="s">
        <v>86</v>
      </c>
      <c r="J67">
        <f>SUM(L67, N67, P67)</f>
        <v>37</v>
      </c>
      <c r="K67" s="8">
        <f>(L67/J67)</f>
        <v>0.27027027027027029</v>
      </c>
      <c r="L67" s="5">
        <v>10</v>
      </c>
      <c r="M67" s="8">
        <f>(N67/J67)</f>
        <v>0.72972972972972971</v>
      </c>
      <c r="N67" s="5">
        <v>27</v>
      </c>
      <c r="O67" s="8">
        <f>P67/J67</f>
        <v>0</v>
      </c>
      <c r="P67" s="5">
        <v>0</v>
      </c>
      <c r="AH67" t="s">
        <v>250</v>
      </c>
    </row>
    <row r="68" spans="1:36" s="9" customFormat="1" x14ac:dyDescent="0.2">
      <c r="A68" s="5" t="s">
        <v>141</v>
      </c>
      <c r="B68"/>
      <c r="C68" s="5" t="s">
        <v>151</v>
      </c>
      <c r="D68">
        <v>3</v>
      </c>
      <c r="E68" s="7">
        <v>43289</v>
      </c>
      <c r="F68" s="2">
        <v>0.375</v>
      </c>
      <c r="G68">
        <v>64</v>
      </c>
      <c r="H68">
        <v>46</v>
      </c>
      <c r="I68" t="s">
        <v>242</v>
      </c>
      <c r="J68">
        <f>SUM(L68, N68, P68)</f>
        <v>34</v>
      </c>
      <c r="K68" s="8">
        <f>(L68/J68)</f>
        <v>0.38235294117647056</v>
      </c>
      <c r="L68" s="5">
        <v>13</v>
      </c>
      <c r="M68" s="8">
        <f>(N68/J68)</f>
        <v>0.5</v>
      </c>
      <c r="N68" s="5">
        <v>17</v>
      </c>
      <c r="O68" s="8">
        <f>P68/J68</f>
        <v>0.11764705882352941</v>
      </c>
      <c r="P68" s="5">
        <v>4</v>
      </c>
      <c r="Q68"/>
      <c r="R68"/>
      <c r="S68"/>
      <c r="T68"/>
      <c r="U68"/>
      <c r="V68"/>
      <c r="W68"/>
      <c r="X68"/>
      <c r="Y68"/>
      <c r="Z68"/>
      <c r="AA68"/>
      <c r="AB68" s="20"/>
      <c r="AC68" s="20"/>
      <c r="AD68" s="20"/>
      <c r="AE68" s="20"/>
      <c r="AF68" s="17"/>
      <c r="AG68" s="14"/>
      <c r="AH68"/>
      <c r="AI68"/>
      <c r="AJ68"/>
    </row>
    <row r="69" spans="1:36" x14ac:dyDescent="0.2">
      <c r="A69" s="9" t="s">
        <v>281</v>
      </c>
      <c r="B69" s="9"/>
      <c r="C69" s="9" t="s">
        <v>254</v>
      </c>
      <c r="D69" s="9">
        <v>1</v>
      </c>
      <c r="E69" s="12">
        <v>43291</v>
      </c>
      <c r="F69" s="10">
        <v>0.64166666666666672</v>
      </c>
      <c r="G69" s="9">
        <v>79</v>
      </c>
      <c r="H69" s="9">
        <v>17</v>
      </c>
      <c r="I69" s="9" t="s">
        <v>86</v>
      </c>
      <c r="J69" s="9">
        <f>SUM(L69, N69, P69)</f>
        <v>23</v>
      </c>
      <c r="K69" s="11">
        <f>(L69/J69)</f>
        <v>0.30434782608695654</v>
      </c>
      <c r="L69" s="9">
        <v>7</v>
      </c>
      <c r="M69" s="11">
        <f>(N69/J69)</f>
        <v>0.60869565217391308</v>
      </c>
      <c r="N69" s="9">
        <v>14</v>
      </c>
      <c r="O69" s="11">
        <f>P69/J69</f>
        <v>8.6956521739130432E-2</v>
      </c>
      <c r="P69" s="9">
        <v>2</v>
      </c>
      <c r="Q69" s="9"/>
      <c r="R69" s="9"/>
      <c r="S69" s="9"/>
      <c r="T69" s="9"/>
      <c r="U69" s="9" t="s">
        <v>292</v>
      </c>
      <c r="V69" s="9"/>
      <c r="W69" s="9"/>
      <c r="X69" s="9"/>
      <c r="Y69" s="9" t="s">
        <v>260</v>
      </c>
      <c r="Z69" s="9"/>
      <c r="AA69" s="9"/>
      <c r="AB69" s="21"/>
      <c r="AC69" s="21"/>
      <c r="AD69" s="21"/>
      <c r="AE69" s="21"/>
      <c r="AF69" s="19"/>
      <c r="AG69" s="16"/>
      <c r="AH69" s="9" t="s">
        <v>261</v>
      </c>
      <c r="AI69" s="9"/>
      <c r="AJ69" s="9" t="s">
        <v>283</v>
      </c>
    </row>
    <row r="70" spans="1:36" x14ac:dyDescent="0.2">
      <c r="A70" s="5" t="s">
        <v>264</v>
      </c>
      <c r="C70" s="5" t="s">
        <v>255</v>
      </c>
      <c r="D70">
        <v>1</v>
      </c>
      <c r="E70" s="7">
        <v>43291</v>
      </c>
      <c r="F70" s="2">
        <v>0.78680555555555554</v>
      </c>
      <c r="G70">
        <v>72</v>
      </c>
      <c r="H70">
        <v>20</v>
      </c>
      <c r="I70" t="s">
        <v>86</v>
      </c>
      <c r="J70">
        <f>SUM(L70, N70, P70)</f>
        <v>45</v>
      </c>
      <c r="K70" s="8">
        <f>(L70/J70)</f>
        <v>0.75555555555555554</v>
      </c>
      <c r="L70" s="5">
        <v>34</v>
      </c>
      <c r="M70" s="8">
        <f>(N70/J70)</f>
        <v>8.8888888888888892E-2</v>
      </c>
      <c r="N70" s="5">
        <v>4</v>
      </c>
      <c r="O70" s="8">
        <f>P70/J70</f>
        <v>0.15555555555555556</v>
      </c>
      <c r="P70" s="5">
        <v>7</v>
      </c>
      <c r="AH70" t="s">
        <v>284</v>
      </c>
    </row>
    <row r="71" spans="1:36" x14ac:dyDescent="0.2">
      <c r="A71" s="5" t="s">
        <v>264</v>
      </c>
      <c r="C71" s="5" t="s">
        <v>255</v>
      </c>
      <c r="D71">
        <v>2</v>
      </c>
      <c r="E71" s="7">
        <v>43291</v>
      </c>
      <c r="F71" s="2">
        <v>0.83124999999999993</v>
      </c>
      <c r="G71">
        <v>68</v>
      </c>
      <c r="H71">
        <v>31</v>
      </c>
      <c r="I71" t="s">
        <v>86</v>
      </c>
      <c r="J71">
        <f>SUM(L71, N71, P71)</f>
        <v>37</v>
      </c>
      <c r="K71" s="8">
        <f>(L71/J71)</f>
        <v>0.7567567567567568</v>
      </c>
      <c r="L71" s="5">
        <v>28</v>
      </c>
      <c r="M71" s="8">
        <f>(N71/J71)</f>
        <v>0.13513513513513514</v>
      </c>
      <c r="N71" s="5">
        <v>5</v>
      </c>
      <c r="O71" s="8">
        <f>P71/J71</f>
        <v>0.10810810810810811</v>
      </c>
      <c r="P71" s="5">
        <v>4</v>
      </c>
      <c r="AH71" t="s">
        <v>285</v>
      </c>
    </row>
    <row r="72" spans="1:36" x14ac:dyDescent="0.2">
      <c r="A72" s="9" t="s">
        <v>264</v>
      </c>
      <c r="B72" s="9"/>
      <c r="C72" s="9" t="s">
        <v>255</v>
      </c>
      <c r="D72" s="9">
        <v>3</v>
      </c>
      <c r="E72" s="12">
        <v>43292</v>
      </c>
      <c r="F72" s="10">
        <v>0.31736111111111115</v>
      </c>
      <c r="G72" s="9">
        <v>58</v>
      </c>
      <c r="H72" s="9">
        <v>63</v>
      </c>
      <c r="I72" s="9" t="s">
        <v>86</v>
      </c>
      <c r="J72" s="9">
        <f>SUM(L72, N72, P72)</f>
        <v>35</v>
      </c>
      <c r="K72" s="11">
        <f>(L72/J72)</f>
        <v>0.5714285714285714</v>
      </c>
      <c r="L72" s="9">
        <v>20</v>
      </c>
      <c r="M72" s="11">
        <f>(N72/J72)</f>
        <v>0.37142857142857144</v>
      </c>
      <c r="N72" s="9">
        <v>13</v>
      </c>
      <c r="O72" s="11">
        <f>P72/J72</f>
        <v>5.7142857142857141E-2</v>
      </c>
      <c r="P72" s="9">
        <v>2</v>
      </c>
      <c r="Q72" s="9"/>
      <c r="R72" s="9"/>
      <c r="S72" s="9"/>
      <c r="T72" s="9"/>
      <c r="U72" s="9"/>
      <c r="V72" s="9" t="s">
        <v>260</v>
      </c>
      <c r="W72" s="9"/>
      <c r="X72" s="9"/>
      <c r="Y72" s="9"/>
      <c r="Z72" s="9"/>
      <c r="AA72" s="9"/>
      <c r="AB72" s="21"/>
      <c r="AC72" s="21"/>
      <c r="AD72" s="21"/>
      <c r="AE72" s="21"/>
      <c r="AF72" s="19"/>
      <c r="AG72" s="16"/>
      <c r="AH72" s="9" t="s">
        <v>286</v>
      </c>
      <c r="AI72" s="9"/>
      <c r="AJ72" s="9"/>
    </row>
    <row r="73" spans="1:36" s="9" customFormat="1" x14ac:dyDescent="0.2">
      <c r="A73" s="5" t="s">
        <v>264</v>
      </c>
      <c r="B73"/>
      <c r="C73" s="5" t="s">
        <v>255</v>
      </c>
      <c r="D73">
        <v>4</v>
      </c>
      <c r="E73" s="7">
        <v>43292</v>
      </c>
      <c r="F73" s="2">
        <v>0.65625</v>
      </c>
      <c r="G73">
        <v>85</v>
      </c>
      <c r="H73">
        <v>25</v>
      </c>
      <c r="I73" t="s">
        <v>86</v>
      </c>
      <c r="J73">
        <f>SUM(L73, N73, P73)</f>
        <v>28</v>
      </c>
      <c r="K73" s="8">
        <f>(L73/J73)</f>
        <v>0.42857142857142855</v>
      </c>
      <c r="L73" s="5">
        <v>12</v>
      </c>
      <c r="M73" s="8">
        <f>(N73/J73)</f>
        <v>0.14285714285714285</v>
      </c>
      <c r="N73" s="5">
        <v>4</v>
      </c>
      <c r="O73" s="8">
        <f>P73/J73</f>
        <v>0.42857142857142855</v>
      </c>
      <c r="P73" s="5">
        <v>12</v>
      </c>
      <c r="Q73"/>
      <c r="R73"/>
      <c r="S73"/>
      <c r="T73"/>
      <c r="U73"/>
      <c r="V73"/>
      <c r="W73"/>
      <c r="X73"/>
      <c r="Y73"/>
      <c r="Z73"/>
      <c r="AA73"/>
      <c r="AB73" s="20"/>
      <c r="AC73" s="20"/>
      <c r="AD73" s="20"/>
      <c r="AE73" s="20"/>
      <c r="AF73" s="17"/>
      <c r="AG73" s="14"/>
      <c r="AH73" t="s">
        <v>287</v>
      </c>
      <c r="AI73"/>
      <c r="AJ73"/>
    </row>
    <row r="74" spans="1:36" x14ac:dyDescent="0.2">
      <c r="A74" s="5" t="s">
        <v>141</v>
      </c>
      <c r="C74" s="5" t="s">
        <v>256</v>
      </c>
      <c r="D74">
        <v>1</v>
      </c>
      <c r="E74" s="7">
        <v>43292</v>
      </c>
      <c r="F74" s="2">
        <v>0.39583333333333331</v>
      </c>
      <c r="G74">
        <v>73</v>
      </c>
      <c r="H74">
        <v>37</v>
      </c>
      <c r="I74" t="s">
        <v>86</v>
      </c>
      <c r="J74">
        <f>SUM(L74, N74, P74)</f>
        <v>74</v>
      </c>
      <c r="K74" s="8">
        <f>(L74/J74)</f>
        <v>0.33783783783783783</v>
      </c>
      <c r="L74" s="5">
        <v>25</v>
      </c>
      <c r="M74" s="8">
        <f>(N74/J74)</f>
        <v>0.39189189189189189</v>
      </c>
      <c r="N74" s="5">
        <v>29</v>
      </c>
      <c r="O74" s="8">
        <f>P74/J74</f>
        <v>0.27027027027027029</v>
      </c>
      <c r="P74" s="5">
        <v>20</v>
      </c>
      <c r="AH74" t="s">
        <v>288</v>
      </c>
    </row>
    <row r="75" spans="1:36" x14ac:dyDescent="0.2">
      <c r="A75" s="5" t="s">
        <v>141</v>
      </c>
      <c r="C75" s="5" t="s">
        <v>256</v>
      </c>
      <c r="D75">
        <v>2</v>
      </c>
      <c r="E75" s="7">
        <v>43292</v>
      </c>
      <c r="F75" s="2">
        <v>0.44236111111111115</v>
      </c>
      <c r="G75">
        <v>62</v>
      </c>
      <c r="H75">
        <v>52</v>
      </c>
      <c r="I75" t="s">
        <v>86</v>
      </c>
      <c r="J75">
        <f>SUM(L75, N75, P75)</f>
        <v>41</v>
      </c>
      <c r="K75" s="8">
        <f>(L75/J75)</f>
        <v>0.43902439024390244</v>
      </c>
      <c r="L75" s="5">
        <v>18</v>
      </c>
      <c r="M75" s="8">
        <f>(N75/J75)</f>
        <v>0.56097560975609762</v>
      </c>
      <c r="N75" s="5">
        <v>23</v>
      </c>
      <c r="O75" s="8">
        <f>P75/J75</f>
        <v>0</v>
      </c>
      <c r="P75" s="5">
        <v>0</v>
      </c>
      <c r="AH75" t="s">
        <v>289</v>
      </c>
    </row>
    <row r="76" spans="1:36" x14ac:dyDescent="0.2">
      <c r="A76" s="5" t="s">
        <v>141</v>
      </c>
      <c r="C76" s="5" t="s">
        <v>256</v>
      </c>
      <c r="D76">
        <v>3</v>
      </c>
      <c r="E76" s="7">
        <v>43292</v>
      </c>
      <c r="F76" s="2">
        <v>0.53472222222222221</v>
      </c>
      <c r="G76">
        <v>80</v>
      </c>
      <c r="H76">
        <v>26</v>
      </c>
      <c r="I76" t="s">
        <v>86</v>
      </c>
      <c r="J76">
        <f>SUM(L76, N76, P76)</f>
        <v>42</v>
      </c>
      <c r="K76" s="8">
        <f>(L76/J76)</f>
        <v>0.33333333333333331</v>
      </c>
      <c r="L76" s="5">
        <v>14</v>
      </c>
      <c r="M76" s="8">
        <f>(N76/J76)</f>
        <v>0.52380952380952384</v>
      </c>
      <c r="N76" s="5">
        <v>22</v>
      </c>
      <c r="O76" s="8">
        <f>P76/J76</f>
        <v>0.14285714285714285</v>
      </c>
      <c r="P76" s="5">
        <v>6</v>
      </c>
      <c r="AH76" t="s">
        <v>290</v>
      </c>
    </row>
    <row r="77" spans="1:36" x14ac:dyDescent="0.2">
      <c r="A77" s="9" t="s">
        <v>141</v>
      </c>
      <c r="B77" s="9"/>
      <c r="C77" s="9" t="s">
        <v>256</v>
      </c>
      <c r="D77" s="9">
        <v>4</v>
      </c>
      <c r="E77" s="12">
        <v>43292</v>
      </c>
      <c r="F77" s="10">
        <v>0.4916666666666667</v>
      </c>
      <c r="G77" s="9">
        <v>69</v>
      </c>
      <c r="H77" s="9">
        <v>44</v>
      </c>
      <c r="I77" s="9" t="s">
        <v>86</v>
      </c>
      <c r="J77" s="9">
        <f>SUM(L77, N77, P77)</f>
        <v>23</v>
      </c>
      <c r="K77" s="11">
        <f>(L77/J77)</f>
        <v>0.34782608695652173</v>
      </c>
      <c r="L77" s="9">
        <v>8</v>
      </c>
      <c r="M77" s="11">
        <f>(N77/J77)</f>
        <v>0.52173913043478259</v>
      </c>
      <c r="N77" s="9">
        <v>12</v>
      </c>
      <c r="O77" s="11">
        <f>P77/J77</f>
        <v>0.13043478260869565</v>
      </c>
      <c r="P77" s="9">
        <v>3</v>
      </c>
      <c r="Q77" s="9"/>
      <c r="R77" s="9"/>
      <c r="S77" s="9"/>
      <c r="T77" s="9"/>
      <c r="U77" s="9" t="s">
        <v>292</v>
      </c>
      <c r="V77" s="9" t="s">
        <v>292</v>
      </c>
      <c r="W77" s="9" t="s">
        <v>292</v>
      </c>
      <c r="X77" s="9"/>
      <c r="Y77" s="9"/>
      <c r="Z77" s="9"/>
      <c r="AA77" s="9"/>
      <c r="AB77" s="21"/>
      <c r="AC77" s="21"/>
      <c r="AD77" s="21"/>
      <c r="AE77" s="21"/>
      <c r="AF77" s="19"/>
      <c r="AG77" s="16"/>
      <c r="AH77" s="9" t="s">
        <v>291</v>
      </c>
      <c r="AI77" s="9"/>
      <c r="AJ77" s="9"/>
    </row>
    <row r="78" spans="1:36" x14ac:dyDescent="0.2">
      <c r="A78" s="5" t="s">
        <v>282</v>
      </c>
      <c r="C78" s="5" t="s">
        <v>257</v>
      </c>
      <c r="D78">
        <v>1</v>
      </c>
      <c r="E78" s="7">
        <v>43292</v>
      </c>
      <c r="F78" s="2">
        <v>0.79166666666666663</v>
      </c>
      <c r="G78">
        <v>62</v>
      </c>
      <c r="H78">
        <v>40</v>
      </c>
      <c r="I78" t="s">
        <v>86</v>
      </c>
      <c r="J78">
        <f>SUM(L78, N78, P78)</f>
        <v>38</v>
      </c>
      <c r="K78" s="8">
        <f>(L78/J78)</f>
        <v>0.47368421052631576</v>
      </c>
      <c r="L78" s="5">
        <v>18</v>
      </c>
      <c r="M78" s="8">
        <f>(N78/J78)</f>
        <v>0.52631578947368418</v>
      </c>
      <c r="N78" s="5">
        <v>20</v>
      </c>
      <c r="O78" s="8">
        <f>P78/J78</f>
        <v>0</v>
      </c>
      <c r="P78" s="5">
        <v>0</v>
      </c>
      <c r="AH78" t="s">
        <v>293</v>
      </c>
    </row>
    <row r="79" spans="1:36" s="9" customFormat="1" x14ac:dyDescent="0.2">
      <c r="A79" s="5" t="s">
        <v>282</v>
      </c>
      <c r="B79"/>
      <c r="C79" s="5" t="s">
        <v>257</v>
      </c>
      <c r="D79">
        <v>2</v>
      </c>
      <c r="E79" s="7">
        <v>43292</v>
      </c>
      <c r="F79" s="2">
        <v>0.83333333333333337</v>
      </c>
      <c r="G79">
        <v>67</v>
      </c>
      <c r="H79">
        <v>38</v>
      </c>
      <c r="I79" t="s">
        <v>86</v>
      </c>
      <c r="J79">
        <f>SUM(L79, N79, P79)</f>
        <v>29</v>
      </c>
      <c r="K79" s="8">
        <f>(L79/J79)</f>
        <v>0.72413793103448276</v>
      </c>
      <c r="L79" s="5">
        <v>21</v>
      </c>
      <c r="M79" s="8">
        <f>(N79/J79)</f>
        <v>0.17241379310344829</v>
      </c>
      <c r="N79" s="5">
        <v>5</v>
      </c>
      <c r="O79" s="8">
        <f>P79/J79</f>
        <v>0.10344827586206896</v>
      </c>
      <c r="P79" s="5">
        <v>3</v>
      </c>
      <c r="Q79"/>
      <c r="R79"/>
      <c r="S79"/>
      <c r="T79"/>
      <c r="U79"/>
      <c r="V79"/>
      <c r="W79"/>
      <c r="X79"/>
      <c r="Y79"/>
      <c r="Z79"/>
      <c r="AA79"/>
      <c r="AB79" s="20"/>
      <c r="AC79" s="20"/>
      <c r="AD79" s="20"/>
      <c r="AE79" s="20"/>
      <c r="AF79" s="17"/>
      <c r="AG79" s="14"/>
      <c r="AH79" t="s">
        <v>294</v>
      </c>
      <c r="AI79"/>
      <c r="AJ79"/>
    </row>
    <row r="80" spans="1:36" s="9" customFormat="1" x14ac:dyDescent="0.2">
      <c r="A80" s="5" t="s">
        <v>282</v>
      </c>
      <c r="B80"/>
      <c r="C80" s="5" t="s">
        <v>257</v>
      </c>
      <c r="D80">
        <v>3</v>
      </c>
      <c r="E80" s="7">
        <v>43293</v>
      </c>
      <c r="F80" s="2">
        <v>0.28125</v>
      </c>
      <c r="G80">
        <v>46</v>
      </c>
      <c r="H80">
        <v>65</v>
      </c>
      <c r="I80" t="s">
        <v>86</v>
      </c>
      <c r="J80">
        <f>SUM(L80, N80, P80)</f>
        <v>53</v>
      </c>
      <c r="K80" s="8">
        <f>(L80/J80)</f>
        <v>0.49056603773584906</v>
      </c>
      <c r="L80" s="5">
        <v>26</v>
      </c>
      <c r="M80" s="8">
        <f>(N80/J80)</f>
        <v>0.39622641509433965</v>
      </c>
      <c r="N80" s="5">
        <v>21</v>
      </c>
      <c r="O80" s="8">
        <f>P80/J80</f>
        <v>0.11320754716981132</v>
      </c>
      <c r="P80" s="5">
        <v>6</v>
      </c>
      <c r="Q80"/>
      <c r="R80"/>
      <c r="S80"/>
      <c r="T80"/>
      <c r="U80"/>
      <c r="V80"/>
      <c r="W80"/>
      <c r="X80"/>
      <c r="Y80"/>
      <c r="Z80"/>
      <c r="AA80"/>
      <c r="AB80" s="20"/>
      <c r="AC80" s="20"/>
      <c r="AD80" s="20"/>
      <c r="AE80" s="20"/>
      <c r="AF80" s="17"/>
      <c r="AG80" s="14"/>
      <c r="AH80" t="s">
        <v>296</v>
      </c>
      <c r="AI80"/>
      <c r="AJ80"/>
    </row>
    <row r="81" spans="1:36" x14ac:dyDescent="0.2">
      <c r="A81" s="5" t="s">
        <v>264</v>
      </c>
      <c r="C81" s="5" t="s">
        <v>257</v>
      </c>
      <c r="D81">
        <v>4</v>
      </c>
      <c r="E81" s="7">
        <v>43293</v>
      </c>
      <c r="F81" s="2">
        <v>0.33333333333333331</v>
      </c>
      <c r="G81">
        <v>49</v>
      </c>
      <c r="H81">
        <v>71</v>
      </c>
      <c r="I81" t="s">
        <v>86</v>
      </c>
      <c r="J81">
        <f>SUM(L81, N81, P81)</f>
        <v>27</v>
      </c>
      <c r="K81" s="8">
        <f>(L81/J81)</f>
        <v>0.48148148148148145</v>
      </c>
      <c r="L81" s="5">
        <v>13</v>
      </c>
      <c r="M81" s="8">
        <f>(N81/J81)</f>
        <v>0.40740740740740738</v>
      </c>
      <c r="N81" s="5">
        <v>11</v>
      </c>
      <c r="O81" s="8">
        <f>P81/J81</f>
        <v>0.1111111111111111</v>
      </c>
      <c r="P81" s="5">
        <v>3</v>
      </c>
      <c r="AH81" t="s">
        <v>295</v>
      </c>
    </row>
    <row r="82" spans="1:36" s="9" customFormat="1" x14ac:dyDescent="0.2">
      <c r="A82" s="5" t="s">
        <v>141</v>
      </c>
      <c r="B82"/>
      <c r="C82" s="5" t="s">
        <v>258</v>
      </c>
      <c r="D82">
        <v>1</v>
      </c>
      <c r="E82" s="7">
        <v>43302</v>
      </c>
      <c r="F82" s="2">
        <v>0.54583333333333328</v>
      </c>
      <c r="G82">
        <v>70</v>
      </c>
      <c r="H82">
        <v>22</v>
      </c>
      <c r="I82" t="s">
        <v>86</v>
      </c>
      <c r="J82">
        <f>SUM(L82, N82, P82)</f>
        <v>56</v>
      </c>
      <c r="K82" s="8">
        <f>(L82/J82)</f>
        <v>0.25</v>
      </c>
      <c r="L82" s="5">
        <v>14</v>
      </c>
      <c r="M82" s="8">
        <f>(N82/J82)</f>
        <v>0.42857142857142855</v>
      </c>
      <c r="N82" s="5">
        <v>24</v>
      </c>
      <c r="O82" s="8">
        <f>P82/J82</f>
        <v>0.32142857142857145</v>
      </c>
      <c r="P82" s="5">
        <v>18</v>
      </c>
      <c r="Q82"/>
      <c r="R82"/>
      <c r="S82"/>
      <c r="T82"/>
      <c r="U82"/>
      <c r="V82"/>
      <c r="W82"/>
      <c r="X82"/>
      <c r="Y82"/>
      <c r="Z82"/>
      <c r="AA82"/>
      <c r="AB82" s="20"/>
      <c r="AC82" s="20"/>
      <c r="AD82" s="20"/>
      <c r="AE82" s="20"/>
      <c r="AF82" s="17"/>
      <c r="AG82" s="14"/>
      <c r="AH82" t="s">
        <v>297</v>
      </c>
      <c r="AI82"/>
      <c r="AJ82"/>
    </row>
    <row r="83" spans="1:36" s="9" customFormat="1" x14ac:dyDescent="0.2">
      <c r="A83" s="5" t="s">
        <v>141</v>
      </c>
      <c r="B83"/>
      <c r="C83" s="5" t="s">
        <v>258</v>
      </c>
      <c r="D83">
        <v>4</v>
      </c>
      <c r="E83" s="7">
        <v>43302</v>
      </c>
      <c r="F83" s="2">
        <v>0.69791666666666663</v>
      </c>
      <c r="G83">
        <v>76</v>
      </c>
      <c r="H83">
        <v>16</v>
      </c>
      <c r="I83" t="s">
        <v>86</v>
      </c>
      <c r="J83">
        <f>SUM(L83, N83, P83)</f>
        <v>36</v>
      </c>
      <c r="K83" s="8">
        <f>(L83/J83)</f>
        <v>0.19444444444444445</v>
      </c>
      <c r="L83" s="5">
        <v>7</v>
      </c>
      <c r="M83" s="8">
        <f>(N83/J83)</f>
        <v>0.52777777777777779</v>
      </c>
      <c r="N83" s="5">
        <v>19</v>
      </c>
      <c r="O83" s="8">
        <f>P83/J83</f>
        <v>0.27777777777777779</v>
      </c>
      <c r="P83" s="5">
        <v>10</v>
      </c>
      <c r="Q83"/>
      <c r="R83"/>
      <c r="S83"/>
      <c r="T83"/>
      <c r="U83"/>
      <c r="V83"/>
      <c r="W83"/>
      <c r="X83"/>
      <c r="Y83"/>
      <c r="Z83"/>
      <c r="AA83"/>
      <c r="AB83" s="20"/>
      <c r="AC83" s="20"/>
      <c r="AD83" s="20"/>
      <c r="AE83" s="20"/>
      <c r="AF83" s="18"/>
      <c r="AG83" s="15"/>
      <c r="AH83" t="s">
        <v>301</v>
      </c>
      <c r="AI83"/>
      <c r="AJ83"/>
    </row>
    <row r="84" spans="1:36" s="9" customFormat="1" x14ac:dyDescent="0.2">
      <c r="A84" s="9" t="s">
        <v>264</v>
      </c>
      <c r="C84" s="9" t="s">
        <v>259</v>
      </c>
      <c r="D84" s="9">
        <v>3</v>
      </c>
      <c r="E84" s="12">
        <v>43303</v>
      </c>
      <c r="F84" s="10">
        <v>0.5</v>
      </c>
      <c r="G84" s="9">
        <v>70</v>
      </c>
      <c r="H84" s="9">
        <v>31</v>
      </c>
      <c r="I84" s="9" t="s">
        <v>86</v>
      </c>
      <c r="J84" s="9">
        <f>SUM(L84, N84, P84)</f>
        <v>31</v>
      </c>
      <c r="K84" s="11">
        <f>(L84/J84)</f>
        <v>0.4838709677419355</v>
      </c>
      <c r="L84" s="9">
        <v>15</v>
      </c>
      <c r="M84" s="11">
        <f>(N84/J84)</f>
        <v>0.41935483870967744</v>
      </c>
      <c r="N84" s="9">
        <v>13</v>
      </c>
      <c r="O84" s="11">
        <f>P84/J84</f>
        <v>9.6774193548387094E-2</v>
      </c>
      <c r="P84" s="9">
        <v>3</v>
      </c>
      <c r="W84" s="9" t="s">
        <v>292</v>
      </c>
      <c r="AB84" s="21"/>
      <c r="AC84" s="21"/>
      <c r="AD84" s="21"/>
      <c r="AE84" s="21"/>
      <c r="AF84" s="19"/>
      <c r="AG84" s="15"/>
      <c r="AH84" s="9" t="s">
        <v>304</v>
      </c>
    </row>
    <row r="85" spans="1:36" x14ac:dyDescent="0.2">
      <c r="A85" s="5"/>
      <c r="C85" s="5"/>
    </row>
  </sheetData>
  <sortState ref="B2:AK85">
    <sortCondition ref="AG1"/>
  </sortState>
  <pageMargins left="0.7" right="0.7" top="0.75" bottom="0.75" header="0.3" footer="0.3"/>
  <pageSetup orientation="portrait" horizontalDpi="0" verticalDpi="0"/>
  <ignoredErrors>
    <ignoredError sqref="AF2:AF3 AG2:AG23 AF22 AF4:AF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zoomScale="82" workbookViewId="0">
      <selection activeCell="B30" sqref="B30"/>
    </sheetView>
  </sheetViews>
  <sheetFormatPr baseColWidth="10" defaultRowHeight="16" x14ac:dyDescent="0.2"/>
  <cols>
    <col min="1" max="1" width="116.83203125" customWidth="1"/>
    <col min="21" max="21" width="12.1640625" customWidth="1"/>
  </cols>
  <sheetData>
    <row r="1" spans="1:55" x14ac:dyDescent="0.2">
      <c r="B1" s="5" t="s">
        <v>173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221</v>
      </c>
      <c r="AT1" t="s">
        <v>220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</row>
    <row r="2" spans="1:55" x14ac:dyDescent="0.2">
      <c r="B2" s="5" t="s">
        <v>164</v>
      </c>
    </row>
    <row r="3" spans="1:55" x14ac:dyDescent="0.2">
      <c r="A3" t="s">
        <v>40</v>
      </c>
      <c r="B3" t="s">
        <v>161</v>
      </c>
    </row>
    <row r="4" spans="1:55" x14ac:dyDescent="0.2">
      <c r="A4" t="s">
        <v>37</v>
      </c>
      <c r="B4" t="s">
        <v>162</v>
      </c>
    </row>
    <row r="5" spans="1:55" x14ac:dyDescent="0.2">
      <c r="A5" t="s">
        <v>39</v>
      </c>
      <c r="B5" s="5" t="s">
        <v>174</v>
      </c>
    </row>
    <row r="6" spans="1:55" x14ac:dyDescent="0.2">
      <c r="A6" t="s">
        <v>38</v>
      </c>
      <c r="B6" s="5" t="s">
        <v>175</v>
      </c>
    </row>
    <row r="7" spans="1:55" x14ac:dyDescent="0.2">
      <c r="A7" t="s">
        <v>41</v>
      </c>
      <c r="B7" s="5" t="s">
        <v>165</v>
      </c>
    </row>
    <row r="8" spans="1:55" x14ac:dyDescent="0.2">
      <c r="A8" t="s">
        <v>63</v>
      </c>
      <c r="B8" s="5" t="s">
        <v>172</v>
      </c>
    </row>
    <row r="9" spans="1:55" x14ac:dyDescent="0.2">
      <c r="A9" t="s">
        <v>64</v>
      </c>
      <c r="B9" s="5" t="s">
        <v>110</v>
      </c>
    </row>
    <row r="10" spans="1:55" x14ac:dyDescent="0.2">
      <c r="A10" t="s">
        <v>65</v>
      </c>
      <c r="B10" s="5" t="s">
        <v>171</v>
      </c>
    </row>
    <row r="11" spans="1:55" x14ac:dyDescent="0.2">
      <c r="A11" t="s">
        <v>66</v>
      </c>
      <c r="B11" s="5" t="s">
        <v>233</v>
      </c>
    </row>
    <row r="12" spans="1:55" x14ac:dyDescent="0.2">
      <c r="A12" t="s">
        <v>67</v>
      </c>
      <c r="B12" s="5" t="s">
        <v>177</v>
      </c>
    </row>
    <row r="13" spans="1:55" x14ac:dyDescent="0.2">
      <c r="A13" t="s">
        <v>68</v>
      </c>
      <c r="B13" s="5" t="s">
        <v>160</v>
      </c>
    </row>
    <row r="14" spans="1:55" x14ac:dyDescent="0.2">
      <c r="A14" t="s">
        <v>79</v>
      </c>
      <c r="B14" t="s">
        <v>167</v>
      </c>
    </row>
    <row r="15" spans="1:55" x14ac:dyDescent="0.2">
      <c r="A15" t="s">
        <v>80</v>
      </c>
      <c r="B15" t="s">
        <v>168</v>
      </c>
    </row>
    <row r="16" spans="1:55" x14ac:dyDescent="0.2">
      <c r="A16" t="s">
        <v>81</v>
      </c>
      <c r="B16" s="5" t="s">
        <v>176</v>
      </c>
    </row>
    <row r="17" spans="1:2" x14ac:dyDescent="0.2">
      <c r="A17" t="s">
        <v>78</v>
      </c>
      <c r="B17" s="5" t="s">
        <v>232</v>
      </c>
    </row>
    <row r="18" spans="1:2" x14ac:dyDescent="0.2">
      <c r="A18" t="s">
        <v>82</v>
      </c>
      <c r="B18" s="5" t="s">
        <v>163</v>
      </c>
    </row>
    <row r="19" spans="1:2" x14ac:dyDescent="0.2">
      <c r="A19" t="s">
        <v>83</v>
      </c>
      <c r="B19" s="5" t="s">
        <v>231</v>
      </c>
    </row>
    <row r="20" spans="1:2" x14ac:dyDescent="0.2">
      <c r="A20" t="s">
        <v>84</v>
      </c>
      <c r="B20" s="5" t="s">
        <v>178</v>
      </c>
    </row>
    <row r="21" spans="1:2" x14ac:dyDescent="0.2">
      <c r="A21" t="s">
        <v>85</v>
      </c>
      <c r="B21" t="s">
        <v>166</v>
      </c>
    </row>
    <row r="22" spans="1:2" x14ac:dyDescent="0.2">
      <c r="A22" t="s">
        <v>87</v>
      </c>
      <c r="B22" t="s">
        <v>169</v>
      </c>
    </row>
    <row r="23" spans="1:2" x14ac:dyDescent="0.2">
      <c r="A23" t="s">
        <v>90</v>
      </c>
      <c r="B23" s="5" t="s">
        <v>170</v>
      </c>
    </row>
    <row r="24" spans="1:2" x14ac:dyDescent="0.2">
      <c r="A24" t="s">
        <v>91</v>
      </c>
      <c r="B24" s="5" t="s">
        <v>159</v>
      </c>
    </row>
    <row r="25" spans="1:2" x14ac:dyDescent="0.2">
      <c r="A25" t="s">
        <v>92</v>
      </c>
      <c r="B25" s="5" t="s">
        <v>234</v>
      </c>
    </row>
    <row r="26" spans="1:2" x14ac:dyDescent="0.2">
      <c r="A26" t="s">
        <v>93</v>
      </c>
      <c r="B26" s="5" t="s">
        <v>235</v>
      </c>
    </row>
    <row r="27" spans="1:2" x14ac:dyDescent="0.2">
      <c r="A27" t="s">
        <v>95</v>
      </c>
      <c r="B27" s="5" t="s">
        <v>105</v>
      </c>
    </row>
    <row r="28" spans="1:2" x14ac:dyDescent="0.2">
      <c r="A28" t="s">
        <v>94</v>
      </c>
      <c r="B28" s="5" t="s">
        <v>236</v>
      </c>
    </row>
    <row r="29" spans="1:2" x14ac:dyDescent="0.2">
      <c r="A29" t="s">
        <v>97</v>
      </c>
      <c r="B29" s="5" t="s">
        <v>237</v>
      </c>
    </row>
    <row r="30" spans="1:2" x14ac:dyDescent="0.2">
      <c r="A30" t="s">
        <v>98</v>
      </c>
    </row>
    <row r="31" spans="1:2" x14ac:dyDescent="0.2">
      <c r="A31" t="s">
        <v>99</v>
      </c>
    </row>
    <row r="32" spans="1:2" x14ac:dyDescent="0.2">
      <c r="A32" t="s">
        <v>100</v>
      </c>
    </row>
    <row r="33" spans="1:1" x14ac:dyDescent="0.2">
      <c r="A33" t="s">
        <v>111</v>
      </c>
    </row>
    <row r="34" spans="1:1" x14ac:dyDescent="0.2">
      <c r="A34" t="s">
        <v>116</v>
      </c>
    </row>
    <row r="35" spans="1:1" x14ac:dyDescent="0.2">
      <c r="A35" t="s">
        <v>122</v>
      </c>
    </row>
    <row r="36" spans="1:1" x14ac:dyDescent="0.2">
      <c r="A36" t="s">
        <v>125</v>
      </c>
    </row>
    <row r="37" spans="1:1" x14ac:dyDescent="0.2">
      <c r="A37" t="s">
        <v>127</v>
      </c>
    </row>
    <row r="38" spans="1:1" x14ac:dyDescent="0.2">
      <c r="A38" t="s">
        <v>155</v>
      </c>
    </row>
    <row r="39" spans="1:1" x14ac:dyDescent="0.2">
      <c r="A39" t="s">
        <v>158</v>
      </c>
    </row>
  </sheetData>
  <sortState ref="B1:B39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"/>
    </sheetView>
  </sheetViews>
  <sheetFormatPr baseColWidth="10" defaultColWidth="11" defaultRowHeight="16" x14ac:dyDescent="0.2"/>
  <cols>
    <col min="2" max="4" width="18" customWidth="1"/>
    <col min="5" max="5" width="17.5" style="3" customWidth="1"/>
    <col min="6" max="6" width="162.6640625" style="3" customWidth="1"/>
  </cols>
  <sheetData>
    <row r="1" spans="1:8" x14ac:dyDescent="0.2">
      <c r="A1" t="s">
        <v>1</v>
      </c>
      <c r="B1" t="s">
        <v>21</v>
      </c>
      <c r="C1" t="s">
        <v>3</v>
      </c>
      <c r="D1" t="s">
        <v>4</v>
      </c>
      <c r="E1" s="3" t="s">
        <v>22</v>
      </c>
      <c r="F1" s="3" t="s">
        <v>18</v>
      </c>
      <c r="G1" t="s">
        <v>138</v>
      </c>
      <c r="H1" t="s">
        <v>139</v>
      </c>
    </row>
    <row r="2" spans="1:8" ht="64" x14ac:dyDescent="0.2">
      <c r="A2" t="s">
        <v>10</v>
      </c>
      <c r="B2" t="s">
        <v>141</v>
      </c>
      <c r="C2" t="s">
        <v>31</v>
      </c>
      <c r="D2">
        <v>20</v>
      </c>
      <c r="E2" s="3" t="s">
        <v>32</v>
      </c>
      <c r="F2" s="3" t="s">
        <v>19</v>
      </c>
      <c r="G2">
        <v>45.097143000000003</v>
      </c>
      <c r="H2">
        <v>-114.847376</v>
      </c>
    </row>
    <row r="3" spans="1:8" x14ac:dyDescent="0.2">
      <c r="A3" t="s">
        <v>20</v>
      </c>
      <c r="B3" t="s">
        <v>24</v>
      </c>
      <c r="E3" s="3" t="s">
        <v>23</v>
      </c>
      <c r="F3" s="3" t="s">
        <v>28</v>
      </c>
      <c r="G3">
        <v>45.155009999999997</v>
      </c>
      <c r="H3">
        <v>-114.890687</v>
      </c>
    </row>
    <row r="4" spans="1:8" x14ac:dyDescent="0.2">
      <c r="A4" t="s">
        <v>25</v>
      </c>
      <c r="B4" t="s">
        <v>141</v>
      </c>
      <c r="D4">
        <v>332</v>
      </c>
      <c r="E4" s="3" t="s">
        <v>69</v>
      </c>
      <c r="F4" s="3" t="s">
        <v>70</v>
      </c>
    </row>
    <row r="5" spans="1:8" x14ac:dyDescent="0.2">
      <c r="A5" t="s">
        <v>26</v>
      </c>
      <c r="B5" t="s">
        <v>141</v>
      </c>
      <c r="D5" t="s">
        <v>149</v>
      </c>
      <c r="F5" s="3" t="s">
        <v>72</v>
      </c>
      <c r="G5">
        <v>45.114668000000002</v>
      </c>
      <c r="H5">
        <v>-114.835539</v>
      </c>
    </row>
    <row r="6" spans="1:8" x14ac:dyDescent="0.2">
      <c r="A6" t="s">
        <v>27</v>
      </c>
      <c r="B6" t="s">
        <v>141</v>
      </c>
      <c r="C6" t="s">
        <v>143</v>
      </c>
      <c r="D6">
        <v>18</v>
      </c>
      <c r="F6" s="3" t="s">
        <v>71</v>
      </c>
    </row>
    <row r="7" spans="1:8" x14ac:dyDescent="0.2">
      <c r="A7" t="s">
        <v>73</v>
      </c>
      <c r="B7" t="s">
        <v>75</v>
      </c>
      <c r="C7" t="s">
        <v>144</v>
      </c>
      <c r="D7">
        <v>84</v>
      </c>
      <c r="F7" s="3" t="s">
        <v>137</v>
      </c>
      <c r="G7">
        <v>45.078124000000003</v>
      </c>
      <c r="H7">
        <v>-114.864574</v>
      </c>
    </row>
    <row r="8" spans="1:8" x14ac:dyDescent="0.2">
      <c r="A8" t="s">
        <v>74</v>
      </c>
      <c r="B8" t="s">
        <v>76</v>
      </c>
      <c r="C8" t="s">
        <v>144</v>
      </c>
      <c r="D8">
        <v>84</v>
      </c>
      <c r="F8" s="3" t="s">
        <v>137</v>
      </c>
      <c r="G8">
        <v>45.078124000000003</v>
      </c>
      <c r="H8">
        <v>-114.864574</v>
      </c>
    </row>
    <row r="9" spans="1:8" x14ac:dyDescent="0.2">
      <c r="A9" t="s">
        <v>140</v>
      </c>
      <c r="B9" t="s">
        <v>141</v>
      </c>
      <c r="C9" t="s">
        <v>142</v>
      </c>
      <c r="D9">
        <v>347</v>
      </c>
      <c r="F9" s="3" t="s">
        <v>145</v>
      </c>
    </row>
    <row r="10" spans="1:8" x14ac:dyDescent="0.2">
      <c r="A10" t="s">
        <v>146</v>
      </c>
      <c r="B10" t="s">
        <v>141</v>
      </c>
      <c r="C10" t="s">
        <v>148</v>
      </c>
      <c r="D10">
        <v>28</v>
      </c>
    </row>
    <row r="11" spans="1:8" x14ac:dyDescent="0.2">
      <c r="A11" t="s">
        <v>147</v>
      </c>
      <c r="B11" t="s">
        <v>274</v>
      </c>
      <c r="C11" t="s">
        <v>273</v>
      </c>
      <c r="D11">
        <v>230</v>
      </c>
      <c r="F11" s="3" t="s">
        <v>272</v>
      </c>
    </row>
    <row r="12" spans="1:8" x14ac:dyDescent="0.2">
      <c r="A12" t="s">
        <v>151</v>
      </c>
      <c r="B12" t="s">
        <v>264</v>
      </c>
      <c r="F12" s="3" t="s">
        <v>271</v>
      </c>
    </row>
    <row r="13" spans="1:8" x14ac:dyDescent="0.2">
      <c r="A13" t="s">
        <v>254</v>
      </c>
      <c r="B13" t="s">
        <v>269</v>
      </c>
      <c r="F13" s="3" t="s">
        <v>270</v>
      </c>
    </row>
    <row r="14" spans="1:8" x14ac:dyDescent="0.2">
      <c r="A14" t="s">
        <v>255</v>
      </c>
      <c r="B14" t="s">
        <v>265</v>
      </c>
      <c r="F14" s="3" t="s">
        <v>268</v>
      </c>
    </row>
    <row r="15" spans="1:8" x14ac:dyDescent="0.2">
      <c r="A15" t="s">
        <v>256</v>
      </c>
      <c r="B15" t="s">
        <v>141</v>
      </c>
      <c r="E15" s="3" t="s">
        <v>280</v>
      </c>
      <c r="F15" s="3" t="s">
        <v>267</v>
      </c>
    </row>
    <row r="16" spans="1:8" x14ac:dyDescent="0.2">
      <c r="A16" t="s">
        <v>257</v>
      </c>
      <c r="B16" t="s">
        <v>264</v>
      </c>
      <c r="E16" s="3" t="s">
        <v>279</v>
      </c>
      <c r="F16" s="3" t="s">
        <v>266</v>
      </c>
    </row>
    <row r="17" spans="1:6" x14ac:dyDescent="0.2">
      <c r="A17" t="s">
        <v>258</v>
      </c>
      <c r="B17" t="s">
        <v>141</v>
      </c>
      <c r="E17" s="3" t="s">
        <v>278</v>
      </c>
      <c r="F17" s="3" t="s">
        <v>275</v>
      </c>
    </row>
    <row r="18" spans="1:6" x14ac:dyDescent="0.2">
      <c r="A18" t="s">
        <v>259</v>
      </c>
      <c r="B18" t="s">
        <v>276</v>
      </c>
      <c r="E18" s="3" t="s">
        <v>277</v>
      </c>
      <c r="F18" s="3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H32" sqref="H32"/>
    </sheetView>
  </sheetViews>
  <sheetFormatPr baseColWidth="10" defaultColWidth="11" defaultRowHeight="16" x14ac:dyDescent="0.2"/>
  <sheetData>
    <row r="1" spans="1:7" x14ac:dyDescent="0.25">
      <c r="A1" t="s">
        <v>46</v>
      </c>
      <c r="B1" t="s">
        <v>45</v>
      </c>
      <c r="C1" t="s">
        <v>43</v>
      </c>
      <c r="D1" t="s">
        <v>44</v>
      </c>
      <c r="E1" t="s">
        <v>60</v>
      </c>
      <c r="F1" t="s">
        <v>61</v>
      </c>
      <c r="G1" t="s">
        <v>62</v>
      </c>
    </row>
    <row r="2" spans="1:7" x14ac:dyDescent="0.25">
      <c r="A2" t="s">
        <v>42</v>
      </c>
      <c r="B2">
        <v>1</v>
      </c>
      <c r="C2">
        <v>6</v>
      </c>
      <c r="D2">
        <v>14</v>
      </c>
    </row>
    <row r="3" spans="1:7" x14ac:dyDescent="0.25">
      <c r="A3" t="s">
        <v>42</v>
      </c>
      <c r="B3">
        <v>2</v>
      </c>
      <c r="C3">
        <v>7</v>
      </c>
      <c r="D3">
        <v>16</v>
      </c>
    </row>
    <row r="4" spans="1:7" x14ac:dyDescent="0.25">
      <c r="A4" t="s">
        <v>42</v>
      </c>
      <c r="B4">
        <v>3</v>
      </c>
      <c r="C4">
        <v>5</v>
      </c>
      <c r="D4">
        <v>13</v>
      </c>
    </row>
    <row r="5" spans="1:7" x14ac:dyDescent="0.25">
      <c r="A5" t="s">
        <v>42</v>
      </c>
      <c r="B5">
        <v>4</v>
      </c>
      <c r="C5">
        <v>7</v>
      </c>
      <c r="D5">
        <v>18</v>
      </c>
    </row>
    <row r="6" spans="1:7" x14ac:dyDescent="0.25">
      <c r="A6" t="s">
        <v>42</v>
      </c>
      <c r="B6">
        <v>5</v>
      </c>
      <c r="C6">
        <v>7</v>
      </c>
      <c r="D6">
        <v>14.5</v>
      </c>
    </row>
    <row r="7" spans="1:7" x14ac:dyDescent="0.25">
      <c r="A7" t="s">
        <v>47</v>
      </c>
      <c r="B7">
        <v>1</v>
      </c>
    </row>
    <row r="8" spans="1:7" x14ac:dyDescent="0.25">
      <c r="A8" t="s">
        <v>47</v>
      </c>
      <c r="B8">
        <v>2</v>
      </c>
    </row>
    <row r="9" spans="1:7" x14ac:dyDescent="0.25">
      <c r="A9" t="s">
        <v>47</v>
      </c>
      <c r="B9">
        <v>3</v>
      </c>
    </row>
    <row r="10" spans="1:7" x14ac:dyDescent="0.25">
      <c r="A10" t="s">
        <v>47</v>
      </c>
      <c r="B10">
        <v>4</v>
      </c>
    </row>
    <row r="11" spans="1:7" x14ac:dyDescent="0.25">
      <c r="A11" t="s">
        <v>47</v>
      </c>
      <c r="B11">
        <v>5</v>
      </c>
    </row>
    <row r="12" spans="1:7" x14ac:dyDescent="0.25">
      <c r="A12" t="s">
        <v>48</v>
      </c>
      <c r="B12">
        <v>1</v>
      </c>
    </row>
    <row r="13" spans="1:7" x14ac:dyDescent="0.25">
      <c r="A13" t="s">
        <v>48</v>
      </c>
      <c r="B13">
        <v>2</v>
      </c>
    </row>
    <row r="14" spans="1:7" x14ac:dyDescent="0.25">
      <c r="A14" t="s">
        <v>48</v>
      </c>
      <c r="B14">
        <v>3</v>
      </c>
    </row>
    <row r="15" spans="1:7" x14ac:dyDescent="0.25">
      <c r="A15" t="s">
        <v>48</v>
      </c>
      <c r="B15">
        <v>4</v>
      </c>
    </row>
    <row r="16" spans="1:7" x14ac:dyDescent="0.25">
      <c r="A16" t="s">
        <v>48</v>
      </c>
      <c r="B16">
        <v>5</v>
      </c>
    </row>
    <row r="17" spans="1:7" x14ac:dyDescent="0.25">
      <c r="A17" t="s">
        <v>49</v>
      </c>
      <c r="B17">
        <v>1</v>
      </c>
      <c r="C17">
        <v>5</v>
      </c>
      <c r="D17">
        <v>15</v>
      </c>
    </row>
    <row r="18" spans="1:7" x14ac:dyDescent="0.25">
      <c r="A18" t="s">
        <v>49</v>
      </c>
      <c r="B18">
        <v>2</v>
      </c>
      <c r="C18">
        <v>6</v>
      </c>
      <c r="D18">
        <v>15</v>
      </c>
    </row>
    <row r="19" spans="1:7" x14ac:dyDescent="0.25">
      <c r="A19" t="s">
        <v>49</v>
      </c>
      <c r="B19">
        <v>3</v>
      </c>
      <c r="C19">
        <v>7</v>
      </c>
      <c r="D19">
        <v>16</v>
      </c>
    </row>
    <row r="20" spans="1:7" x14ac:dyDescent="0.25">
      <c r="A20" t="s">
        <v>49</v>
      </c>
      <c r="B20">
        <v>4</v>
      </c>
      <c r="C20">
        <v>7</v>
      </c>
      <c r="D20">
        <v>17</v>
      </c>
    </row>
    <row r="21" spans="1:7" x14ac:dyDescent="0.25">
      <c r="A21" t="s">
        <v>49</v>
      </c>
      <c r="B21">
        <v>5</v>
      </c>
    </row>
    <row r="22" spans="1:7" x14ac:dyDescent="0.25">
      <c r="A22" t="s">
        <v>50</v>
      </c>
      <c r="B22">
        <v>1</v>
      </c>
      <c r="C22">
        <v>6</v>
      </c>
      <c r="D22">
        <v>15</v>
      </c>
    </row>
    <row r="23" spans="1:7" x14ac:dyDescent="0.25">
      <c r="A23" t="s">
        <v>50</v>
      </c>
      <c r="B23">
        <v>2</v>
      </c>
      <c r="C23">
        <v>6</v>
      </c>
      <c r="D23">
        <v>16</v>
      </c>
    </row>
    <row r="24" spans="1:7" x14ac:dyDescent="0.25">
      <c r="A24" t="s">
        <v>50</v>
      </c>
      <c r="B24">
        <v>3</v>
      </c>
      <c r="C24">
        <v>5</v>
      </c>
      <c r="D24">
        <v>15</v>
      </c>
    </row>
    <row r="25" spans="1:7" x14ac:dyDescent="0.25">
      <c r="A25" t="s">
        <v>50</v>
      </c>
      <c r="B25">
        <v>4</v>
      </c>
      <c r="C25">
        <v>6</v>
      </c>
      <c r="D25">
        <v>16</v>
      </c>
    </row>
    <row r="26" spans="1:7" x14ac:dyDescent="0.25">
      <c r="A26" t="s">
        <v>50</v>
      </c>
      <c r="B26">
        <v>5</v>
      </c>
      <c r="C26">
        <v>6</v>
      </c>
      <c r="D26">
        <v>15</v>
      </c>
    </row>
    <row r="27" spans="1:7" x14ac:dyDescent="0.25">
      <c r="A27" t="s">
        <v>51</v>
      </c>
      <c r="B27">
        <v>1</v>
      </c>
      <c r="C27">
        <v>7</v>
      </c>
      <c r="D27">
        <v>15</v>
      </c>
    </row>
    <row r="28" spans="1:7" x14ac:dyDescent="0.25">
      <c r="A28" t="s">
        <v>51</v>
      </c>
      <c r="B28">
        <v>2</v>
      </c>
      <c r="C28">
        <v>5</v>
      </c>
      <c r="D28">
        <v>13</v>
      </c>
    </row>
    <row r="29" spans="1:7" x14ac:dyDescent="0.25">
      <c r="A29" t="s">
        <v>51</v>
      </c>
      <c r="B29">
        <v>3</v>
      </c>
      <c r="C29">
        <v>6</v>
      </c>
      <c r="D29">
        <v>13</v>
      </c>
    </row>
    <row r="30" spans="1:7" x14ac:dyDescent="0.25">
      <c r="A30" t="s">
        <v>51</v>
      </c>
      <c r="B30">
        <v>4</v>
      </c>
      <c r="C30">
        <v>7</v>
      </c>
      <c r="D30">
        <v>13</v>
      </c>
    </row>
    <row r="31" spans="1:7" x14ac:dyDescent="0.25">
      <c r="A31" t="s">
        <v>51</v>
      </c>
      <c r="B31">
        <v>5</v>
      </c>
      <c r="C31">
        <v>6</v>
      </c>
      <c r="D31">
        <v>13</v>
      </c>
    </row>
    <row r="32" spans="1:7" x14ac:dyDescent="0.25">
      <c r="A32" t="s">
        <v>54</v>
      </c>
      <c r="B32">
        <v>1</v>
      </c>
      <c r="C32">
        <v>10</v>
      </c>
      <c r="D32">
        <v>20</v>
      </c>
      <c r="E32">
        <v>4</v>
      </c>
      <c r="F32">
        <v>7</v>
      </c>
      <c r="G32">
        <v>16</v>
      </c>
    </row>
    <row r="33" spans="1:7" x14ac:dyDescent="0.25">
      <c r="A33" t="s">
        <v>54</v>
      </c>
      <c r="B33">
        <v>2</v>
      </c>
      <c r="C33">
        <v>10</v>
      </c>
      <c r="D33">
        <v>24</v>
      </c>
      <c r="E33">
        <v>4</v>
      </c>
      <c r="F33">
        <v>7</v>
      </c>
      <c r="G33">
        <v>19</v>
      </c>
    </row>
    <row r="34" spans="1:7" x14ac:dyDescent="0.25">
      <c r="A34" t="s">
        <v>54</v>
      </c>
      <c r="B34">
        <v>3</v>
      </c>
      <c r="C34">
        <v>10</v>
      </c>
      <c r="D34">
        <v>23</v>
      </c>
      <c r="E34">
        <v>4</v>
      </c>
      <c r="F34">
        <v>7</v>
      </c>
      <c r="G34">
        <v>16</v>
      </c>
    </row>
    <row r="35" spans="1:7" x14ac:dyDescent="0.25">
      <c r="A35" t="s">
        <v>54</v>
      </c>
      <c r="B35">
        <v>4</v>
      </c>
      <c r="C35">
        <v>10</v>
      </c>
      <c r="D35">
        <v>23</v>
      </c>
      <c r="E35">
        <v>3</v>
      </c>
      <c r="F35">
        <v>7</v>
      </c>
      <c r="G35">
        <v>17</v>
      </c>
    </row>
    <row r="36" spans="1:7" x14ac:dyDescent="0.25">
      <c r="A36" t="s">
        <v>54</v>
      </c>
      <c r="B36">
        <v>5</v>
      </c>
      <c r="C36">
        <v>10</v>
      </c>
      <c r="D36">
        <v>18</v>
      </c>
      <c r="E36">
        <v>4</v>
      </c>
      <c r="F36">
        <v>6</v>
      </c>
      <c r="G36">
        <v>18</v>
      </c>
    </row>
    <row r="37" spans="1:7" x14ac:dyDescent="0.25">
      <c r="A37" t="s">
        <v>55</v>
      </c>
      <c r="B37">
        <v>1</v>
      </c>
      <c r="C37">
        <v>10</v>
      </c>
      <c r="D37">
        <v>19</v>
      </c>
      <c r="E37">
        <v>4</v>
      </c>
      <c r="F37">
        <v>7</v>
      </c>
      <c r="G37">
        <v>16</v>
      </c>
    </row>
    <row r="38" spans="1:7" x14ac:dyDescent="0.25">
      <c r="A38" t="s">
        <v>55</v>
      </c>
      <c r="B38">
        <v>2</v>
      </c>
      <c r="C38">
        <v>11</v>
      </c>
      <c r="D38">
        <v>17</v>
      </c>
      <c r="E38">
        <v>4</v>
      </c>
      <c r="F38">
        <v>7</v>
      </c>
      <c r="G38">
        <v>17</v>
      </c>
    </row>
    <row r="39" spans="1:7" x14ac:dyDescent="0.25">
      <c r="A39" t="s">
        <v>55</v>
      </c>
      <c r="B39">
        <v>3</v>
      </c>
      <c r="C39">
        <v>10</v>
      </c>
      <c r="D39">
        <v>17</v>
      </c>
      <c r="E39">
        <v>5</v>
      </c>
      <c r="F39">
        <v>7</v>
      </c>
      <c r="G39">
        <v>17</v>
      </c>
    </row>
    <row r="40" spans="1:7" x14ac:dyDescent="0.25">
      <c r="A40" t="s">
        <v>55</v>
      </c>
      <c r="B40">
        <v>4</v>
      </c>
      <c r="C40">
        <v>11</v>
      </c>
      <c r="D40">
        <v>18</v>
      </c>
      <c r="E40">
        <v>5</v>
      </c>
      <c r="F40">
        <v>7</v>
      </c>
      <c r="G40">
        <v>17</v>
      </c>
    </row>
    <row r="41" spans="1:7" x14ac:dyDescent="0.25">
      <c r="A41" t="s">
        <v>55</v>
      </c>
      <c r="B41">
        <v>5</v>
      </c>
      <c r="C41">
        <v>10</v>
      </c>
      <c r="D41">
        <v>17</v>
      </c>
      <c r="E41">
        <v>4</v>
      </c>
      <c r="F41">
        <v>8</v>
      </c>
      <c r="G41">
        <v>16</v>
      </c>
    </row>
    <row r="42" spans="1:7" x14ac:dyDescent="0.2">
      <c r="A42" t="s">
        <v>56</v>
      </c>
      <c r="B42">
        <v>1</v>
      </c>
      <c r="C42">
        <v>9</v>
      </c>
      <c r="D42">
        <v>18</v>
      </c>
      <c r="E42">
        <v>4</v>
      </c>
      <c r="F42">
        <v>7</v>
      </c>
      <c r="G42">
        <v>17</v>
      </c>
    </row>
    <row r="43" spans="1:7" x14ac:dyDescent="0.2">
      <c r="A43" t="s">
        <v>56</v>
      </c>
      <c r="B43">
        <v>2</v>
      </c>
      <c r="C43">
        <v>10</v>
      </c>
      <c r="D43">
        <v>18</v>
      </c>
      <c r="E43">
        <v>4</v>
      </c>
      <c r="F43">
        <v>7</v>
      </c>
      <c r="G43">
        <v>18</v>
      </c>
    </row>
    <row r="44" spans="1:7" x14ac:dyDescent="0.2">
      <c r="A44" t="s">
        <v>56</v>
      </c>
      <c r="B44">
        <v>3</v>
      </c>
      <c r="C44">
        <v>10</v>
      </c>
      <c r="D44">
        <v>18</v>
      </c>
      <c r="E44">
        <v>4</v>
      </c>
      <c r="F44">
        <v>7</v>
      </c>
      <c r="G44">
        <v>17</v>
      </c>
    </row>
    <row r="45" spans="1:7" x14ac:dyDescent="0.2">
      <c r="A45" t="s">
        <v>56</v>
      </c>
      <c r="B45">
        <v>4</v>
      </c>
      <c r="C45">
        <v>10</v>
      </c>
      <c r="D45">
        <v>17</v>
      </c>
      <c r="E45">
        <v>4</v>
      </c>
      <c r="F45">
        <v>7</v>
      </c>
      <c r="G45">
        <v>16</v>
      </c>
    </row>
    <row r="46" spans="1:7" x14ac:dyDescent="0.2">
      <c r="A46" t="s">
        <v>56</v>
      </c>
      <c r="B46">
        <v>5</v>
      </c>
      <c r="C46">
        <v>9</v>
      </c>
      <c r="D46">
        <v>16</v>
      </c>
      <c r="E46">
        <v>4</v>
      </c>
      <c r="F46">
        <v>7</v>
      </c>
      <c r="G46">
        <v>18</v>
      </c>
    </row>
    <row r="47" spans="1:7" x14ac:dyDescent="0.2">
      <c r="A47" t="s">
        <v>57</v>
      </c>
      <c r="B47">
        <v>1</v>
      </c>
      <c r="C47">
        <v>9</v>
      </c>
      <c r="D47">
        <v>17</v>
      </c>
      <c r="E47">
        <v>4</v>
      </c>
      <c r="F47">
        <v>8</v>
      </c>
      <c r="G47">
        <v>21</v>
      </c>
    </row>
    <row r="48" spans="1:7" x14ac:dyDescent="0.2">
      <c r="A48" t="s">
        <v>57</v>
      </c>
      <c r="B48">
        <v>2</v>
      </c>
      <c r="C48">
        <v>10</v>
      </c>
      <c r="D48">
        <v>17</v>
      </c>
      <c r="E48">
        <v>5</v>
      </c>
      <c r="F48">
        <v>8</v>
      </c>
      <c r="G48">
        <v>20</v>
      </c>
    </row>
    <row r="49" spans="1:7" x14ac:dyDescent="0.2">
      <c r="A49" t="s">
        <v>57</v>
      </c>
      <c r="B49">
        <v>3</v>
      </c>
      <c r="C49">
        <v>9</v>
      </c>
      <c r="D49">
        <v>18</v>
      </c>
      <c r="E49">
        <v>5</v>
      </c>
      <c r="F49">
        <v>9</v>
      </c>
      <c r="G49">
        <v>24</v>
      </c>
    </row>
    <row r="50" spans="1:7" x14ac:dyDescent="0.2">
      <c r="A50" t="s">
        <v>57</v>
      </c>
      <c r="B50">
        <v>4</v>
      </c>
      <c r="C50">
        <v>9</v>
      </c>
      <c r="D50">
        <v>17</v>
      </c>
      <c r="E50">
        <v>5</v>
      </c>
      <c r="F50">
        <v>8</v>
      </c>
      <c r="G50">
        <v>20</v>
      </c>
    </row>
    <row r="51" spans="1:7" x14ac:dyDescent="0.2">
      <c r="A51" t="s">
        <v>57</v>
      </c>
      <c r="B51">
        <v>5</v>
      </c>
      <c r="C51">
        <v>9</v>
      </c>
      <c r="D51">
        <v>17</v>
      </c>
      <c r="E51">
        <v>5</v>
      </c>
      <c r="F51">
        <v>9</v>
      </c>
      <c r="G51">
        <v>21</v>
      </c>
    </row>
    <row r="52" spans="1:7" x14ac:dyDescent="0.2">
      <c r="A52" t="s">
        <v>58</v>
      </c>
      <c r="B52">
        <v>1</v>
      </c>
      <c r="C52">
        <v>9</v>
      </c>
      <c r="D52">
        <v>19</v>
      </c>
      <c r="E52">
        <v>4</v>
      </c>
      <c r="F52">
        <v>7</v>
      </c>
      <c r="G52">
        <v>17</v>
      </c>
    </row>
    <row r="53" spans="1:7" x14ac:dyDescent="0.2">
      <c r="A53" t="s">
        <v>58</v>
      </c>
      <c r="B53">
        <v>2</v>
      </c>
      <c r="C53">
        <v>9</v>
      </c>
      <c r="D53">
        <v>19</v>
      </c>
      <c r="E53">
        <v>4</v>
      </c>
      <c r="F53">
        <v>8</v>
      </c>
      <c r="G53">
        <v>18</v>
      </c>
    </row>
    <row r="54" spans="1:7" x14ac:dyDescent="0.2">
      <c r="A54" t="s">
        <v>58</v>
      </c>
      <c r="B54">
        <v>3</v>
      </c>
      <c r="C54">
        <v>9</v>
      </c>
      <c r="D54">
        <v>19</v>
      </c>
      <c r="E54">
        <v>4</v>
      </c>
      <c r="F54">
        <v>7</v>
      </c>
      <c r="G54">
        <v>16</v>
      </c>
    </row>
    <row r="55" spans="1:7" x14ac:dyDescent="0.2">
      <c r="A55" t="s">
        <v>58</v>
      </c>
      <c r="B55">
        <v>4</v>
      </c>
      <c r="C55">
        <v>9</v>
      </c>
      <c r="D55">
        <v>20</v>
      </c>
      <c r="E55">
        <v>4</v>
      </c>
      <c r="F55">
        <v>6</v>
      </c>
      <c r="G55">
        <v>16</v>
      </c>
    </row>
    <row r="56" spans="1:7" x14ac:dyDescent="0.2">
      <c r="A56" t="s">
        <v>58</v>
      </c>
      <c r="B56">
        <v>5</v>
      </c>
      <c r="C56">
        <v>9</v>
      </c>
      <c r="D56">
        <v>20</v>
      </c>
      <c r="E56">
        <v>5</v>
      </c>
      <c r="F56">
        <v>7</v>
      </c>
      <c r="G56">
        <v>18</v>
      </c>
    </row>
    <row r="57" spans="1:7" x14ac:dyDescent="0.2">
      <c r="A57" t="s">
        <v>59</v>
      </c>
      <c r="B57">
        <v>1</v>
      </c>
      <c r="C57">
        <v>9</v>
      </c>
      <c r="D57">
        <v>19</v>
      </c>
      <c r="E57">
        <v>4</v>
      </c>
      <c r="F57">
        <v>8</v>
      </c>
      <c r="G57">
        <v>15</v>
      </c>
    </row>
    <row r="58" spans="1:7" x14ac:dyDescent="0.2">
      <c r="A58" t="s">
        <v>59</v>
      </c>
      <c r="B58">
        <v>2</v>
      </c>
      <c r="C58">
        <v>9</v>
      </c>
      <c r="D58">
        <v>21</v>
      </c>
      <c r="E58">
        <v>4</v>
      </c>
      <c r="F58">
        <v>8</v>
      </c>
      <c r="G58">
        <v>16</v>
      </c>
    </row>
    <row r="59" spans="1:7" x14ac:dyDescent="0.2">
      <c r="A59" t="s">
        <v>59</v>
      </c>
      <c r="B59">
        <v>3</v>
      </c>
      <c r="C59">
        <v>8</v>
      </c>
      <c r="D59">
        <v>19</v>
      </c>
      <c r="E59">
        <v>3</v>
      </c>
      <c r="F59">
        <v>7</v>
      </c>
      <c r="G59">
        <v>15</v>
      </c>
    </row>
    <row r="60" spans="1:7" x14ac:dyDescent="0.2">
      <c r="A60" t="s">
        <v>59</v>
      </c>
      <c r="B60">
        <v>4</v>
      </c>
      <c r="C60">
        <v>9</v>
      </c>
      <c r="D60">
        <v>21</v>
      </c>
      <c r="E60">
        <v>4</v>
      </c>
      <c r="F60">
        <v>9</v>
      </c>
      <c r="G60">
        <v>17</v>
      </c>
    </row>
    <row r="61" spans="1:7" x14ac:dyDescent="0.2">
      <c r="A61" t="s">
        <v>59</v>
      </c>
      <c r="B61">
        <v>5</v>
      </c>
      <c r="C61">
        <v>9</v>
      </c>
      <c r="D61">
        <v>19</v>
      </c>
      <c r="E61">
        <v>3</v>
      </c>
      <c r="F61">
        <v>7</v>
      </c>
      <c r="G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Sheet6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2018-06-18T19:33:03Z</dcterms:created>
  <dcterms:modified xsi:type="dcterms:W3CDTF">2018-07-27T13:44:43Z</dcterms:modified>
</cp:coreProperties>
</file>