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cclark/Downloads/"/>
    </mc:Choice>
  </mc:AlternateContent>
  <xr:revisionPtr revIDLastSave="0" documentId="10_ncr:8100000_{3A099A72-2789-2049-9968-20591FAAA4F4}" xr6:coauthVersionLast="34" xr6:coauthVersionMax="34" xr10:uidLastSave="{00000000-0000-0000-0000-000000000000}"/>
  <bookViews>
    <workbookView xWindow="12200" yWindow="2200" windowWidth="28880" windowHeight="22400" tabRatio="992" xr2:uid="{00000000-000D-0000-FFFF-FFFF00000000}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8" i="1" l="1"/>
  <c r="D50" i="1" s="1"/>
  <c r="J10" i="1" s="1"/>
  <c r="D43" i="1"/>
  <c r="D41" i="1"/>
  <c r="D39" i="1"/>
  <c r="D42" i="1" s="1"/>
  <c r="J9" i="1" s="1"/>
  <c r="D35" i="1"/>
  <c r="D34" i="1"/>
  <c r="D33" i="1"/>
  <c r="J8" i="1" s="1"/>
  <c r="D32" i="1"/>
  <c r="I8" i="1" s="1"/>
  <c r="D28" i="1"/>
  <c r="D23" i="1"/>
  <c r="D25" i="1" s="1"/>
  <c r="I7" i="1" s="1"/>
  <c r="D22" i="1"/>
  <c r="D26" i="1" s="1"/>
  <c r="J6" i="1" s="1"/>
  <c r="D18" i="1"/>
  <c r="D17" i="1"/>
  <c r="J5" i="1" s="1"/>
  <c r="D16" i="1"/>
  <c r="J4" i="1" s="1"/>
  <c r="D15" i="1"/>
  <c r="I5" i="1" s="1"/>
  <c r="D14" i="1"/>
  <c r="I4" i="1" s="1"/>
  <c r="D9" i="1"/>
  <c r="D8" i="1"/>
  <c r="D7" i="1"/>
  <c r="D40" i="1" l="1"/>
  <c r="I9" i="1" s="1"/>
  <c r="D27" i="1"/>
  <c r="J7" i="1" s="1"/>
  <c r="D24" i="1"/>
  <c r="I6" i="1" s="1"/>
  <c r="D49" i="1"/>
  <c r="I10" i="1" s="1"/>
</calcChain>
</file>

<file path=xl/sharedStrings.xml><?xml version="1.0" encoding="utf-8"?>
<sst xmlns="http://schemas.openxmlformats.org/spreadsheetml/2006/main" count="116" uniqueCount="81">
  <si>
    <t>Backup Lab Analysis</t>
  </si>
  <si>
    <t>bytes/sec</t>
  </si>
  <si>
    <t>hours/TB</t>
  </si>
  <si>
    <t>Tar Introduction</t>
  </si>
  <si>
    <t>Notation 1</t>
  </si>
  <si>
    <t>Bytes reported by "du"</t>
  </si>
  <si>
    <t>bytes</t>
  </si>
  <si>
    <t>Dump ---&gt;</t>
  </si>
  <si>
    <t>Dump only</t>
  </si>
  <si>
    <t>Notation 2</t>
  </si>
  <si>
    <t>Size of tarball</t>
  </si>
  <si>
    <t>Dump remote</t>
  </si>
  <si>
    <t>Notation 3</t>
  </si>
  <si>
    <t>Time to create tarball</t>
  </si>
  <si>
    <t>seconds</t>
  </si>
  <si>
    <t>Dump &amp; Verify</t>
  </si>
  <si>
    <t>Backup speed</t>
  </si>
  <si>
    <t>Dump &amp; Verify remote</t>
  </si>
  <si>
    <t>Time to backup 1TB</t>
  </si>
  <si>
    <t>hours</t>
  </si>
  <si>
    <t>Dump &amp; Compress</t>
  </si>
  <si>
    <t>Tarball increase over data</t>
  </si>
  <si>
    <t>larger</t>
  </si>
  <si>
    <t>Dump &amp; Encrypt</t>
  </si>
  <si>
    <t>Dump with all</t>
  </si>
  <si>
    <t>Dump Introduction</t>
  </si>
  <si>
    <t>Notation 4</t>
  </si>
  <si>
    <t>Time to backup with dump</t>
  </si>
  <si>
    <t>Notation 5</t>
  </si>
  <si>
    <t>Time to remote backup with dump</t>
  </si>
  <si>
    <t>Notation 6</t>
  </si>
  <si>
    <t>Size of dump file</t>
  </si>
  <si>
    <t>Remote backup speed</t>
  </si>
  <si>
    <t>Time to remote backup 1TB</t>
  </si>
  <si>
    <t xml:space="preserve">Dump file increase over data </t>
  </si>
  <si>
    <t>Dump and Verification</t>
  </si>
  <si>
    <t>Notation 7</t>
  </si>
  <si>
    <t>Time to verify dump</t>
  </si>
  <si>
    <t>Time to verify remote dump</t>
  </si>
  <si>
    <t>Time to backup &amp; verify</t>
  </si>
  <si>
    <t>Time to backup &amp; verify remote</t>
  </si>
  <si>
    <t>Backup/verification speed</t>
  </si>
  <si>
    <t>Backup/verification remote speed</t>
  </si>
  <si>
    <t>Time to backup &amp; verify 1TB</t>
  </si>
  <si>
    <t>Time to backup &amp; verify 1TB remote</t>
  </si>
  <si>
    <t>Relative increase in time with verification</t>
  </si>
  <si>
    <t>more time</t>
  </si>
  <si>
    <t>Dump and Compression</t>
  </si>
  <si>
    <t>Time to backup &amp; compress</t>
  </si>
  <si>
    <t>Notation 8</t>
  </si>
  <si>
    <t>Size of compressed backup</t>
  </si>
  <si>
    <t>Backup/compression speed</t>
  </si>
  <si>
    <t>Time to backup &amp; compress 1TB</t>
  </si>
  <si>
    <t>Relative decrease in size</t>
  </si>
  <si>
    <t>smaller</t>
  </si>
  <si>
    <t>Relative increase in time to compress</t>
  </si>
  <si>
    <t>Dump and Encryption</t>
  </si>
  <si>
    <t>Notation 9</t>
  </si>
  <si>
    <t>Time to encrypt dump file</t>
  </si>
  <si>
    <t>Notation 10</t>
  </si>
  <si>
    <t>Size of encrypted backup</t>
  </si>
  <si>
    <t>Total time to dump and encrypt</t>
  </si>
  <si>
    <t>Given:</t>
  </si>
  <si>
    <t>bytes per TB</t>
  </si>
  <si>
    <t>Backup/encrypt speed</t>
  </si>
  <si>
    <t>bytes per MB</t>
  </si>
  <si>
    <t>Relative increase in time to encrypt</t>
  </si>
  <si>
    <t>Time to backup &amp; encrypt 1TB</t>
  </si>
  <si>
    <t>Increase in size after encryption</t>
  </si>
  <si>
    <t>Dump with Everything</t>
  </si>
  <si>
    <t>Notation 11</t>
  </si>
  <si>
    <t>Time to dump &amp; compress</t>
  </si>
  <si>
    <t>Notation 12</t>
  </si>
  <si>
    <t>Time to verify compressed dump</t>
  </si>
  <si>
    <t>Notation 13</t>
  </si>
  <si>
    <t>Time to encrypt compressed dump</t>
  </si>
  <si>
    <t>Total time</t>
  </si>
  <si>
    <t>Speed for all steps</t>
  </si>
  <si>
    <t>Time to perform all steps on 1TB</t>
  </si>
  <si>
    <t>Notation 14</t>
  </si>
  <si>
    <t>Notation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</si>
</sst>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_(* #,##0_);_(* \(#,##0\);_(* \-??_);_(@_)"/>
    <numFmt numFmtId="166" formatCode="0.0%"/>
  </numFmts>
  <fonts count="4" x14ac:knownFonts="1">
    <font>
      <sz val="12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Border="0" applyProtection="0"/>
    <xf numFmtId="9" fontId="3" fillId="0" borderId="0" applyBorder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 indent="4"/>
    </xf>
    <xf numFmtId="0" fontId="2" fillId="0" borderId="0" xfId="0" applyFont="1"/>
    <xf numFmtId="165" fontId="0" fillId="2" borderId="0" xfId="1" applyNumberFormat="1" applyFont="1" applyFill="1" applyBorder="1" applyAlignment="1" applyProtection="1"/>
    <xf numFmtId="0" fontId="0" fillId="0" borderId="0" xfId="0" applyFont="1" applyAlignment="1"/>
    <xf numFmtId="165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0" borderId="0" xfId="0" applyNumberFormat="1" applyFont="1" applyAlignment="1"/>
    <xf numFmtId="166" fontId="0" fillId="0" borderId="0" xfId="2" applyNumberFormat="1" applyFont="1" applyBorder="1" applyAlignment="1" applyProtection="1"/>
    <xf numFmtId="165" fontId="0" fillId="0" borderId="0" xfId="1" applyNumberFormat="1" applyFont="1" applyBorder="1" applyAlignment="1" applyProtection="1"/>
    <xf numFmtId="9" fontId="0" fillId="0" borderId="0" xfId="2" applyFont="1" applyBorder="1" applyAlignment="1" applyProtection="1"/>
    <xf numFmtId="164" fontId="0" fillId="0" borderId="0" xfId="1" applyFont="1" applyBorder="1" applyAlignment="1" applyProtection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Backup Rates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Sheet1!$H$4:$H$10</c:f>
              <c:strCache>
                <c:ptCount val="7"/>
                <c:pt idx="0">
                  <c:v>Dump only</c:v>
                </c:pt>
                <c:pt idx="1">
                  <c:v>Dump remote</c:v>
                </c:pt>
                <c:pt idx="2">
                  <c:v>Dump &amp; Verify</c:v>
                </c:pt>
                <c:pt idx="3">
                  <c:v>Dump &amp; Verify remote</c:v>
                </c:pt>
                <c:pt idx="4">
                  <c:v> Dump &amp; Compress </c:v>
                </c:pt>
                <c:pt idx="5">
                  <c:v> Dump &amp; Encrypt </c:v>
                </c:pt>
                <c:pt idx="6">
                  <c:v>Dump with all</c:v>
                </c:pt>
              </c:strCache>
            </c:strRef>
          </c:cat>
          <c:val>
            <c:numRef>
              <c:f>Sheet1!$I$4:$I$10</c:f>
              <c:numCache>
                <c:formatCode>_(* #,##0_);_(* \(#,##0\);_(* \-??_);_(@_)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0.5</c:v>
                </c:pt>
                <c:pt idx="6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D-A843-B572-0516BC11E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6996797"/>
        <c:axId val="1322352"/>
      </c:barChart>
      <c:catAx>
        <c:axId val="569967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322352"/>
        <c:crosses val="autoZero"/>
        <c:auto val="1"/>
        <c:lblAlgn val="ctr"/>
        <c:lblOffset val="100"/>
        <c:noMultiLvlLbl val="1"/>
      </c:catAx>
      <c:valAx>
        <c:axId val="1322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_(* #,##0_);_(* \(#,##0\);_(* \-??_);_(@_)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69967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Time per TB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Sheet1!$H$4:$H$10</c:f>
              <c:strCache>
                <c:ptCount val="7"/>
                <c:pt idx="0">
                  <c:v>Dump only</c:v>
                </c:pt>
                <c:pt idx="1">
                  <c:v>Dump remote</c:v>
                </c:pt>
                <c:pt idx="2">
                  <c:v>Dump &amp; Verify</c:v>
                </c:pt>
                <c:pt idx="3">
                  <c:v>Dump &amp; Verify remote</c:v>
                </c:pt>
                <c:pt idx="4">
                  <c:v> Dump &amp; Compress </c:v>
                </c:pt>
                <c:pt idx="5">
                  <c:v> Dump &amp; Encrypt </c:v>
                </c:pt>
                <c:pt idx="6">
                  <c:v>Dump with all</c:v>
                </c:pt>
              </c:strCache>
            </c:strRef>
          </c:cat>
          <c:val>
            <c:numRef>
              <c:f>Sheet1!$J$4:$J$10</c:f>
              <c:numCache>
                <c:formatCode>_(* #,##0.00_);_(* \(#,##0.00\);_(* \-??_);_(@_)</c:formatCode>
                <c:ptCount val="7"/>
                <c:pt idx="0">
                  <c:v>305419896.60444444</c:v>
                </c:pt>
                <c:pt idx="1">
                  <c:v>305419896.60444444</c:v>
                </c:pt>
                <c:pt idx="2">
                  <c:v>610839793.20888889</c:v>
                </c:pt>
                <c:pt idx="3">
                  <c:v>610839793.20888889</c:v>
                </c:pt>
                <c:pt idx="4">
                  <c:v>305419896.60444444</c:v>
                </c:pt>
                <c:pt idx="5">
                  <c:v>610839793.20888889</c:v>
                </c:pt>
                <c:pt idx="6">
                  <c:v>916259689.81333339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7-964C-8AD4-69A2BEF6D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383514"/>
        <c:axId val="46843406"/>
      </c:barChart>
      <c:catAx>
        <c:axId val="33835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6843406"/>
        <c:crosses val="autoZero"/>
        <c:auto val="1"/>
        <c:lblAlgn val="ctr"/>
        <c:lblOffset val="100"/>
        <c:noMultiLvlLbl val="1"/>
      </c:catAx>
      <c:valAx>
        <c:axId val="468434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_(* #,##0.00_);_(* \(#,##0.00\);_(* \-??_);_(@_)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3835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193680</xdr:colOff>
      <xdr:row>10</xdr:row>
      <xdr:rowOff>110160</xdr:rowOff>
    </xdr:from>
    <xdr:to>
      <xdr:col>10</xdr:col>
      <xdr:colOff>408240</xdr:colOff>
      <xdr:row>27</xdr:row>
      <xdr:rowOff>23400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513000</xdr:colOff>
      <xdr:row>40</xdr:row>
      <xdr:rowOff>81720</xdr:rowOff>
    </xdr:from>
    <xdr:to>
      <xdr:col>10</xdr:col>
      <xdr:colOff>718920</xdr:colOff>
      <xdr:row>56</xdr:row>
      <xdr:rowOff>69480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zoomScaleNormal="100" workbookViewId="0">
      <selection activeCell="D48" sqref="D48"/>
    </sheetView>
  </sheetViews>
  <sheetFormatPr baseColWidth="10" defaultColWidth="8.83203125" defaultRowHeight="16" x14ac:dyDescent="0.2"/>
  <cols>
    <col min="1" max="1" width="25.33203125"/>
    <col min="2" max="2" width="13.6640625"/>
    <col min="3" max="3" width="39"/>
    <col min="4" max="4" width="16.6640625"/>
    <col min="5" max="6" width="11.83203125"/>
    <col min="7" max="7" width="12.1640625"/>
    <col min="8" max="8" width="18.83203125"/>
    <col min="9" max="9" width="20.33203125"/>
    <col min="10" max="1025" width="11.83203125"/>
  </cols>
  <sheetData>
    <row r="1" spans="1:10" ht="26" x14ac:dyDescent="0.3">
      <c r="A1" s="1" t="s">
        <v>0</v>
      </c>
    </row>
    <row r="3" spans="1:10" x14ac:dyDescent="0.2">
      <c r="I3" s="2" t="s">
        <v>1</v>
      </c>
      <c r="J3" s="3" t="s">
        <v>2</v>
      </c>
    </row>
    <row r="4" spans="1:10" x14ac:dyDescent="0.2">
      <c r="A4" s="4" t="s">
        <v>3</v>
      </c>
      <c r="B4" t="s">
        <v>4</v>
      </c>
      <c r="C4" t="s">
        <v>5</v>
      </c>
      <c r="D4" s="5">
        <v>1</v>
      </c>
      <c r="E4" t="s">
        <v>6</v>
      </c>
      <c r="G4" t="s">
        <v>7</v>
      </c>
      <c r="H4" s="6" t="s">
        <v>8</v>
      </c>
      <c r="I4" s="7">
        <f>D14</f>
        <v>1</v>
      </c>
      <c r="J4" s="8">
        <f>D16</f>
        <v>305419896.60444444</v>
      </c>
    </row>
    <row r="5" spans="1:10" x14ac:dyDescent="0.2">
      <c r="A5" s="4"/>
      <c r="B5" t="s">
        <v>9</v>
      </c>
      <c r="C5" t="s">
        <v>10</v>
      </c>
      <c r="D5" s="5">
        <v>1</v>
      </c>
      <c r="E5" t="s">
        <v>6</v>
      </c>
      <c r="H5" t="s">
        <v>11</v>
      </c>
      <c r="I5" s="7">
        <f>D15</f>
        <v>1</v>
      </c>
      <c r="J5" s="8">
        <f>D17</f>
        <v>305419896.60444444</v>
      </c>
    </row>
    <row r="6" spans="1:10" x14ac:dyDescent="0.2">
      <c r="A6" s="4"/>
      <c r="B6" t="s">
        <v>12</v>
      </c>
      <c r="C6" t="s">
        <v>13</v>
      </c>
      <c r="D6" s="9">
        <v>0.63</v>
      </c>
      <c r="E6" t="s">
        <v>14</v>
      </c>
      <c r="H6" s="6" t="s">
        <v>15</v>
      </c>
      <c r="I6" s="7">
        <f>D24</f>
        <v>0.5</v>
      </c>
      <c r="J6" s="8">
        <f>D26</f>
        <v>610839793.20888889</v>
      </c>
    </row>
    <row r="7" spans="1:10" x14ac:dyDescent="0.2">
      <c r="A7" s="4"/>
      <c r="C7" t="s">
        <v>16</v>
      </c>
      <c r="D7" s="7">
        <f>IF(D6&lt;&gt;0,D4/D6,0)</f>
        <v>1.5873015873015872</v>
      </c>
      <c r="E7" t="s">
        <v>1</v>
      </c>
      <c r="H7" t="s">
        <v>17</v>
      </c>
      <c r="I7" s="7">
        <f>D25</f>
        <v>0.5</v>
      </c>
      <c r="J7" s="8">
        <f>D27</f>
        <v>610839793.20888889</v>
      </c>
    </row>
    <row r="8" spans="1:10" x14ac:dyDescent="0.2">
      <c r="A8" s="4"/>
      <c r="C8" t="s">
        <v>18</v>
      </c>
      <c r="D8" s="8">
        <f>IF(D4&lt;&gt;0,(D6*I39)/(D4*3600),0)</f>
        <v>192414534.8608</v>
      </c>
      <c r="E8" t="s">
        <v>19</v>
      </c>
      <c r="H8" s="10" t="s">
        <v>20</v>
      </c>
      <c r="I8" s="7">
        <f>D32</f>
        <v>1</v>
      </c>
      <c r="J8" s="8">
        <f>D33</f>
        <v>305419896.60444444</v>
      </c>
    </row>
    <row r="9" spans="1:10" x14ac:dyDescent="0.2">
      <c r="A9" s="4"/>
      <c r="C9" t="s">
        <v>21</v>
      </c>
      <c r="D9" s="11">
        <f>IF(D4&lt;&gt;0,(D5-D4)/D4,0)</f>
        <v>0</v>
      </c>
      <c r="E9" t="s">
        <v>22</v>
      </c>
      <c r="H9" s="10" t="s">
        <v>23</v>
      </c>
      <c r="I9" s="7">
        <f>D40</f>
        <v>0.5</v>
      </c>
      <c r="J9" s="8">
        <f>D42</f>
        <v>610839793.20888889</v>
      </c>
    </row>
    <row r="10" spans="1:10" x14ac:dyDescent="0.2">
      <c r="A10" s="4"/>
      <c r="H10" s="6" t="s">
        <v>24</v>
      </c>
      <c r="I10" s="7">
        <f>D49</f>
        <v>0.33333333333333331</v>
      </c>
      <c r="J10" s="8">
        <f>D50</f>
        <v>916259689.81333339</v>
      </c>
    </row>
    <row r="11" spans="1:10" x14ac:dyDescent="0.2">
      <c r="A11" s="4" t="s">
        <v>25</v>
      </c>
      <c r="B11" t="s">
        <v>26</v>
      </c>
      <c r="C11" t="s">
        <v>27</v>
      </c>
      <c r="D11" s="9">
        <v>1</v>
      </c>
      <c r="E11" t="s">
        <v>14</v>
      </c>
    </row>
    <row r="12" spans="1:10" x14ac:dyDescent="0.2">
      <c r="A12" s="4"/>
      <c r="B12" t="s">
        <v>28</v>
      </c>
      <c r="C12" t="s">
        <v>29</v>
      </c>
      <c r="D12" s="9">
        <v>1</v>
      </c>
      <c r="E12" t="s">
        <v>14</v>
      </c>
    </row>
    <row r="13" spans="1:10" x14ac:dyDescent="0.2">
      <c r="A13" s="4"/>
      <c r="B13" t="s">
        <v>30</v>
      </c>
      <c r="C13" t="s">
        <v>31</v>
      </c>
      <c r="D13" s="5">
        <v>1</v>
      </c>
      <c r="E13" t="s">
        <v>6</v>
      </c>
    </row>
    <row r="14" spans="1:10" x14ac:dyDescent="0.2">
      <c r="A14" s="4"/>
      <c r="C14" t="s">
        <v>16</v>
      </c>
      <c r="D14" s="12">
        <f>IF(D11&lt;&gt;0,D4/D11,0)</f>
        <v>1</v>
      </c>
      <c r="E14" t="s">
        <v>1</v>
      </c>
    </row>
    <row r="15" spans="1:10" x14ac:dyDescent="0.2">
      <c r="A15" s="4"/>
      <c r="C15" t="s">
        <v>32</v>
      </c>
      <c r="D15" s="12">
        <f>IF(D12&lt;&gt;0,D4/D12,0)</f>
        <v>1</v>
      </c>
    </row>
    <row r="16" spans="1:10" x14ac:dyDescent="0.2">
      <c r="A16" s="4"/>
      <c r="C16" t="s">
        <v>18</v>
      </c>
      <c r="D16" s="8">
        <f>IF(D4&lt;&gt;0,(D11*I39)/(D4*3600),0)</f>
        <v>305419896.60444444</v>
      </c>
      <c r="E16" t="s">
        <v>19</v>
      </c>
    </row>
    <row r="17" spans="1:5" x14ac:dyDescent="0.2">
      <c r="A17" s="4"/>
      <c r="C17" t="s">
        <v>33</v>
      </c>
      <c r="D17" s="8">
        <f>IF(D4&lt;&gt;0,(D12*I39)/(D4*3600),0)</f>
        <v>305419896.60444444</v>
      </c>
    </row>
    <row r="18" spans="1:5" x14ac:dyDescent="0.2">
      <c r="A18" s="4"/>
      <c r="C18" t="s">
        <v>34</v>
      </c>
      <c r="D18" s="11">
        <f>IF(D4&lt;&gt;0,(D13-D4)/D4,0)</f>
        <v>0</v>
      </c>
      <c r="E18" t="s">
        <v>22</v>
      </c>
    </row>
    <row r="19" spans="1:5" x14ac:dyDescent="0.2">
      <c r="A19" s="4"/>
    </row>
    <row r="20" spans="1:5" x14ac:dyDescent="0.2">
      <c r="A20" s="4" t="s">
        <v>35</v>
      </c>
      <c r="B20" t="s">
        <v>36</v>
      </c>
      <c r="C20" t="s">
        <v>37</v>
      </c>
      <c r="D20" s="9">
        <v>1</v>
      </c>
      <c r="E20" t="s">
        <v>14</v>
      </c>
    </row>
    <row r="21" spans="1:5" x14ac:dyDescent="0.2">
      <c r="A21" s="4"/>
      <c r="B21" t="s">
        <v>49</v>
      </c>
      <c r="C21" t="s">
        <v>38</v>
      </c>
      <c r="D21" s="9">
        <v>1</v>
      </c>
      <c r="E21" t="s">
        <v>14</v>
      </c>
    </row>
    <row r="22" spans="1:5" x14ac:dyDescent="0.2">
      <c r="A22" s="4"/>
      <c r="C22" t="s">
        <v>39</v>
      </c>
      <c r="D22">
        <f>D20+D11</f>
        <v>2</v>
      </c>
      <c r="E22" t="s">
        <v>14</v>
      </c>
    </row>
    <row r="23" spans="1:5" x14ac:dyDescent="0.2">
      <c r="A23" s="4"/>
      <c r="C23" t="s">
        <v>40</v>
      </c>
      <c r="D23">
        <f>D21+D12</f>
        <v>2</v>
      </c>
      <c r="E23" t="s">
        <v>14</v>
      </c>
    </row>
    <row r="24" spans="1:5" x14ac:dyDescent="0.2">
      <c r="A24" s="4"/>
      <c r="C24" t="s">
        <v>41</v>
      </c>
      <c r="D24" s="7">
        <f>IF(D22&lt;&gt;0,D4/D22,0)</f>
        <v>0.5</v>
      </c>
      <c r="E24" t="s">
        <v>1</v>
      </c>
    </row>
    <row r="25" spans="1:5" x14ac:dyDescent="0.2">
      <c r="A25" s="4"/>
      <c r="C25" t="s">
        <v>42</v>
      </c>
      <c r="D25" s="7">
        <f>IF(D23&lt;&gt;0,D4/D23,0)</f>
        <v>0.5</v>
      </c>
      <c r="E25" t="s">
        <v>1</v>
      </c>
    </row>
    <row r="26" spans="1:5" x14ac:dyDescent="0.2">
      <c r="A26" s="4"/>
      <c r="C26" t="s">
        <v>43</v>
      </c>
      <c r="D26" s="8">
        <f>IF(D4&lt;&gt;0,(D22*I39)/(D4*3600),0)</f>
        <v>610839793.20888889</v>
      </c>
      <c r="E26" t="s">
        <v>19</v>
      </c>
    </row>
    <row r="27" spans="1:5" x14ac:dyDescent="0.2">
      <c r="A27" s="4"/>
      <c r="C27" t="s">
        <v>44</v>
      </c>
      <c r="D27" s="8">
        <f>IF(D4&lt;&gt;0,(D23*I39)/(D4*3600),0)</f>
        <v>610839793.20888889</v>
      </c>
    </row>
    <row r="28" spans="1:5" x14ac:dyDescent="0.2">
      <c r="A28" s="4"/>
      <c r="C28" t="s">
        <v>45</v>
      </c>
      <c r="D28" s="13">
        <f>IF(D11&lt;&gt;0,D20/D11,0)</f>
        <v>1</v>
      </c>
      <c r="E28" t="s">
        <v>46</v>
      </c>
    </row>
    <row r="29" spans="1:5" x14ac:dyDescent="0.2">
      <c r="A29" s="4"/>
    </row>
    <row r="30" spans="1:5" x14ac:dyDescent="0.2">
      <c r="A30" s="4" t="s">
        <v>47</v>
      </c>
      <c r="B30" t="s">
        <v>57</v>
      </c>
      <c r="C30" t="s">
        <v>48</v>
      </c>
      <c r="D30" s="9">
        <v>1</v>
      </c>
      <c r="E30" t="s">
        <v>14</v>
      </c>
    </row>
    <row r="31" spans="1:5" x14ac:dyDescent="0.2">
      <c r="A31" s="4"/>
      <c r="B31" t="s">
        <v>59</v>
      </c>
      <c r="C31" t="s">
        <v>50</v>
      </c>
      <c r="D31" s="5">
        <v>1</v>
      </c>
      <c r="E31" t="s">
        <v>6</v>
      </c>
    </row>
    <row r="32" spans="1:5" x14ac:dyDescent="0.2">
      <c r="A32" s="4"/>
      <c r="C32" t="s">
        <v>51</v>
      </c>
      <c r="D32" s="12">
        <f>IF(D30&lt;&gt;0,D4/D30,0)</f>
        <v>1</v>
      </c>
      <c r="E32" t="s">
        <v>1</v>
      </c>
    </row>
    <row r="33" spans="1:10" x14ac:dyDescent="0.2">
      <c r="A33" s="4"/>
      <c r="C33" t="s">
        <v>52</v>
      </c>
      <c r="D33" s="14">
        <f>IF(D4&lt;&gt;0,(D30*I39)/(D4*3600),0)</f>
        <v>305419896.60444444</v>
      </c>
      <c r="E33" t="s">
        <v>19</v>
      </c>
    </row>
    <row r="34" spans="1:10" x14ac:dyDescent="0.2">
      <c r="A34" s="4"/>
      <c r="C34" t="s">
        <v>53</v>
      </c>
      <c r="D34" s="13">
        <f>IF(D13&lt;&gt;0,(D13-D31)/D13,0)</f>
        <v>0</v>
      </c>
      <c r="E34" t="s">
        <v>54</v>
      </c>
    </row>
    <row r="35" spans="1:10" x14ac:dyDescent="0.2">
      <c r="A35" s="4"/>
      <c r="C35" t="s">
        <v>55</v>
      </c>
      <c r="D35" s="13">
        <f>IF(D11&lt;&gt;0,(D30-D11)/D11,0)</f>
        <v>0</v>
      </c>
      <c r="E35" t="s">
        <v>46</v>
      </c>
    </row>
    <row r="36" spans="1:10" x14ac:dyDescent="0.2">
      <c r="A36" s="4"/>
    </row>
    <row r="37" spans="1:10" x14ac:dyDescent="0.2">
      <c r="A37" s="4" t="s">
        <v>56</v>
      </c>
      <c r="B37" t="s">
        <v>70</v>
      </c>
      <c r="C37" t="s">
        <v>58</v>
      </c>
      <c r="D37" s="9">
        <v>1</v>
      </c>
      <c r="E37" t="s">
        <v>14</v>
      </c>
    </row>
    <row r="38" spans="1:10" x14ac:dyDescent="0.2">
      <c r="A38" s="4"/>
      <c r="B38" t="s">
        <v>72</v>
      </c>
      <c r="C38" t="s">
        <v>60</v>
      </c>
      <c r="D38" s="5">
        <v>1</v>
      </c>
      <c r="E38" t="s">
        <v>6</v>
      </c>
    </row>
    <row r="39" spans="1:10" x14ac:dyDescent="0.2">
      <c r="A39" s="4"/>
      <c r="C39" t="s">
        <v>61</v>
      </c>
      <c r="D39">
        <f>D37+D11</f>
        <v>2</v>
      </c>
      <c r="E39" t="s">
        <v>14</v>
      </c>
      <c r="H39" t="s">
        <v>62</v>
      </c>
      <c r="I39" s="12">
        <v>1099511627776</v>
      </c>
      <c r="J39" t="s">
        <v>63</v>
      </c>
    </row>
    <row r="40" spans="1:10" x14ac:dyDescent="0.2">
      <c r="A40" s="4"/>
      <c r="C40" t="s">
        <v>64</v>
      </c>
      <c r="D40" s="7">
        <f>IF(D39&lt;&gt;0,D4/D39,0)</f>
        <v>0.5</v>
      </c>
      <c r="E40" t="s">
        <v>1</v>
      </c>
      <c r="I40" s="12">
        <v>1048576</v>
      </c>
      <c r="J40" t="s">
        <v>65</v>
      </c>
    </row>
    <row r="41" spans="1:10" x14ac:dyDescent="0.2">
      <c r="A41" s="4"/>
      <c r="C41" t="s">
        <v>66</v>
      </c>
      <c r="D41" s="13">
        <f>IF(D11&lt;&gt;0,D37/D11,0)</f>
        <v>1</v>
      </c>
      <c r="E41" t="s">
        <v>46</v>
      </c>
    </row>
    <row r="42" spans="1:10" x14ac:dyDescent="0.2">
      <c r="A42" s="4"/>
      <c r="C42" t="s">
        <v>67</v>
      </c>
      <c r="D42" s="14">
        <f>IF(D4&lt;&gt;0,(D39*I39)/(D4*3600),0)</f>
        <v>610839793.20888889</v>
      </c>
      <c r="E42" t="s">
        <v>19</v>
      </c>
      <c r="F42" s="8"/>
    </row>
    <row r="43" spans="1:10" x14ac:dyDescent="0.2">
      <c r="A43" s="4"/>
      <c r="C43" t="s">
        <v>68</v>
      </c>
      <c r="D43" s="12">
        <f>D38-D13</f>
        <v>0</v>
      </c>
      <c r="E43" t="s">
        <v>6</v>
      </c>
    </row>
    <row r="44" spans="1:10" x14ac:dyDescent="0.2">
      <c r="A44" s="4"/>
    </row>
    <row r="45" spans="1:10" x14ac:dyDescent="0.2">
      <c r="A45" s="4" t="s">
        <v>69</v>
      </c>
      <c r="B45" t="s">
        <v>74</v>
      </c>
      <c r="C45" t="s">
        <v>71</v>
      </c>
      <c r="D45" s="9">
        <v>1</v>
      </c>
      <c r="E45" t="s">
        <v>14</v>
      </c>
    </row>
    <row r="46" spans="1:10" x14ac:dyDescent="0.2">
      <c r="A46" s="4"/>
      <c r="B46" t="s">
        <v>79</v>
      </c>
      <c r="C46" t="s">
        <v>73</v>
      </c>
      <c r="D46" s="9">
        <v>1</v>
      </c>
      <c r="E46" t="s">
        <v>14</v>
      </c>
    </row>
    <row r="47" spans="1:10" x14ac:dyDescent="0.2">
      <c r="A47" s="4"/>
      <c r="B47" t="s">
        <v>80</v>
      </c>
      <c r="C47" t="s">
        <v>75</v>
      </c>
      <c r="D47" s="9">
        <v>1</v>
      </c>
      <c r="E47" t="s">
        <v>14</v>
      </c>
    </row>
    <row r="48" spans="1:10" x14ac:dyDescent="0.2">
      <c r="A48" s="4"/>
      <c r="C48" t="s">
        <v>76</v>
      </c>
      <c r="D48">
        <f>SUM(D45:D47)</f>
        <v>3</v>
      </c>
      <c r="E48" t="s">
        <v>14</v>
      </c>
    </row>
    <row r="49" spans="1:5" x14ac:dyDescent="0.2">
      <c r="A49" s="4"/>
      <c r="C49" t="s">
        <v>77</v>
      </c>
      <c r="D49" s="7">
        <f>IF(D48&lt;&gt;0,D4/D48,0)</f>
        <v>0.33333333333333331</v>
      </c>
      <c r="E49" t="s">
        <v>1</v>
      </c>
    </row>
    <row r="50" spans="1:5" x14ac:dyDescent="0.2">
      <c r="A50" s="4"/>
      <c r="C50" t="s">
        <v>78</v>
      </c>
      <c r="D50" s="8">
        <f>IF(D4&lt;&gt;0,(D48*I39)/(D4*3600),0)</f>
        <v>916259689.81333339</v>
      </c>
      <c r="E50" t="s">
        <v>19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Clark</dc:creator>
  <dc:description/>
  <cp:lastModifiedBy>Clark, Paul (CIV)</cp:lastModifiedBy>
  <cp:revision>6</cp:revision>
  <dcterms:created xsi:type="dcterms:W3CDTF">2014-06-06T16:19:46Z</dcterms:created>
  <dcterms:modified xsi:type="dcterms:W3CDTF">2018-11-15T23:51:54Z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NPS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